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john_uzoma_ie_ey_com/Documents/Documents/courses/statistics for data analysis/Projects/"/>
    </mc:Choice>
  </mc:AlternateContent>
  <xr:revisionPtr revIDLastSave="730" documentId="13_ncr:40009_{BD6C6B83-38F3-49D5-B0D5-663FF3AA8458}" xr6:coauthVersionLast="47" xr6:coauthVersionMax="47" xr10:uidLastSave="{B33922B4-7B5B-4903-ABB2-72CB28B1C528}"/>
  <bookViews>
    <workbookView xWindow="28680" yWindow="-120" windowWidth="29040" windowHeight="15840" activeTab="1" xr2:uid="{00000000-000D-0000-FFFF-FFFF00000000}"/>
  </bookViews>
  <sheets>
    <sheet name="Arthritis - solution 1" sheetId="1" r:id="rId1"/>
    <sheet name="Arthritis - solution 2" sheetId="3" r:id="rId2"/>
  </sheets>
  <definedNames>
    <definedName name="_xlnm._FilterDatabase" localSheetId="0" hidden="1">'Arthritis - solution 1'!$A$1:$B$85</definedName>
    <definedName name="_xlnm._FilterDatabase" localSheetId="1" hidden="1">'Arthritis - solution 2'!$A$1:$C$85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3" l="1"/>
  <c r="G34" i="3"/>
  <c r="F34" i="3"/>
  <c r="J31" i="3" s="1"/>
  <c r="G32" i="3"/>
  <c r="G33" i="3" s="1"/>
  <c r="F32" i="3"/>
  <c r="F33" i="3" s="1"/>
  <c r="F36" i="3" l="1"/>
  <c r="G36" i="3"/>
  <c r="T33" i="3" l="1"/>
  <c r="T31" i="3"/>
  <c r="T32" i="3" s="1"/>
  <c r="F21" i="1" l="1"/>
  <c r="F22" i="1" s="1"/>
  <c r="F26" i="1" s="1"/>
  <c r="E21" i="1"/>
  <c r="E22" i="1" s="1"/>
  <c r="I22" i="1"/>
  <c r="I23" i="1" s="1"/>
  <c r="I24" i="1" s="1"/>
  <c r="E26" i="1" l="1"/>
  <c r="E23" i="1"/>
  <c r="E27" i="1" s="1"/>
  <c r="I20" i="1"/>
  <c r="F23" i="1" l="1"/>
  <c r="F27" i="1" s="1"/>
  <c r="I25" i="1" l="1"/>
  <c r="I26" i="1" s="1"/>
  <c r="L21" i="1" l="1"/>
  <c r="L20" i="1"/>
</calcChain>
</file>

<file path=xl/sharedStrings.xml><?xml version="1.0" encoding="utf-8"?>
<sst xmlns="http://schemas.openxmlformats.org/spreadsheetml/2006/main" count="421" uniqueCount="80">
  <si>
    <t>Treatment</t>
  </si>
  <si>
    <t>Improved</t>
  </si>
  <si>
    <t>Treated</t>
  </si>
  <si>
    <t>Some</t>
  </si>
  <si>
    <t>None</t>
  </si>
  <si>
    <t>Marked</t>
  </si>
  <si>
    <t>Placebo</t>
  </si>
  <si>
    <t>MARGIN OF ERROR</t>
  </si>
  <si>
    <t>Critical Value (Z):</t>
  </si>
  <si>
    <t>Standard Error:</t>
  </si>
  <si>
    <t>Margin of Error:</t>
  </si>
  <si>
    <t>CONFIDENCE INTERVAL</t>
  </si>
  <si>
    <t>Lower Limit:</t>
  </si>
  <si>
    <t>Upper Limit:</t>
  </si>
  <si>
    <t>Point estimate</t>
  </si>
  <si>
    <t>Central limit theorem tests</t>
  </si>
  <si>
    <t>Sample statistics</t>
  </si>
  <si>
    <t>p:</t>
  </si>
  <si>
    <t>1-p:</t>
  </si>
  <si>
    <t>Confidence Level (CL):</t>
  </si>
  <si>
    <t>is p*n &gt; 5?</t>
  </si>
  <si>
    <t>is (1-p)*n &gt; 5?</t>
  </si>
  <si>
    <t xml:space="preserve">We are 99% confident to expect the treatment to be more </t>
  </si>
  <si>
    <t xml:space="preserve">effectiveness is outside the range of 10% - 60%(less than 10% or </t>
  </si>
  <si>
    <t>more than 60%)</t>
  </si>
  <si>
    <t xml:space="preserve">effective than the placebo by 10% - 60%  which is good news for </t>
  </si>
  <si>
    <t xml:space="preserve">Uji Pharma. There's still a 1% chance that the rate of </t>
  </si>
  <si>
    <t>Confidence Interval Formula</t>
  </si>
  <si>
    <t>where</t>
  </si>
  <si>
    <t>Z = critical value which is NORM.S.INV(1 - α/2)</t>
  </si>
  <si>
    <t>Age of patient</t>
  </si>
  <si>
    <t>Can we prove with 99% certainty that the percentage of patients with "Marked" improvements is significantly higher for those that took the treatment vs the placebos?</t>
  </si>
  <si>
    <t>Not Marked</t>
  </si>
  <si>
    <t>Mean (x̄):</t>
  </si>
  <si>
    <r>
      <t>Variance (s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):</t>
    </r>
  </si>
  <si>
    <r>
      <t>s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/n:</t>
    </r>
  </si>
  <si>
    <t>Sample Size (n):</t>
  </si>
  <si>
    <t>n-1:</t>
  </si>
  <si>
    <r>
      <t>x̄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>-x̄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:</t>
    </r>
  </si>
  <si>
    <t>Ho:</t>
  </si>
  <si>
    <t>Ha:</t>
  </si>
  <si>
    <t>&gt;</t>
  </si>
  <si>
    <t>SIGNIFICANCE LEVEL</t>
  </si>
  <si>
    <t>HYPOTHESIS TEST</t>
  </si>
  <si>
    <t>Test Statistic (t):</t>
  </si>
  <si>
    <t>Degrees of Freedom:</t>
  </si>
  <si>
    <t>P-Value:</t>
  </si>
  <si>
    <t>Conslusion:</t>
  </si>
  <si>
    <t>Conclusion</t>
  </si>
  <si>
    <t>t = test statistic which is the number of standard deviations from the population mean in the hypothesized sampling distribution.</t>
  </si>
  <si>
    <t>x̄2 = mean age of treated patients without marked improvements.</t>
  </si>
  <si>
    <t>x̄1 = mean age of treated patients with marked improvements.</t>
  </si>
  <si>
    <r>
      <t>S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variance of age of treated patients without marked improvements.</t>
    </r>
  </si>
  <si>
    <r>
      <t>S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variance of age of treated patients with marked improvements.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</si>
  <si>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sample size of treated patients with marked improvements.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</si>
  <si>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sample size of treated patients without marked improvements.</t>
    </r>
  </si>
  <si>
    <t>df = degrees of freedom.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</si>
  <si>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sample size of treated patients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</si>
  <si>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sample size of placebo patients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</si>
  <si>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probability of treated patients showing marked improvements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</si>
  <si>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probability of placebo patients showing marked improvements</t>
    </r>
  </si>
  <si>
    <t>Alpha (α):</t>
  </si>
  <si>
    <t>We don't have sufficient evidence to prove that treated</t>
  </si>
  <si>
    <r>
      <rPr>
        <b/>
        <sz val="11"/>
        <color theme="1"/>
        <rFont val="Calibri"/>
        <family val="2"/>
        <scheme val="minor"/>
      </rPr>
      <t>Technical conslusion</t>
    </r>
    <r>
      <rPr>
        <sz val="11"/>
        <color theme="1"/>
        <rFont val="Calibri"/>
        <family val="2"/>
        <scheme val="minor"/>
      </rPr>
      <t>: Since P-Value is greater than α we fail</t>
    </r>
  </si>
  <si>
    <t xml:space="preserve"> to reject the null hypothesis.</t>
  </si>
  <si>
    <t>Alpha (α) = probability of error (that our analysis is wrong). This depends on your risk tolerance, but we assumed 1% in this project.</t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</si>
  <si>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hypothesized difference in population means.</t>
    </r>
  </si>
  <si>
    <t>On average, are we very confident that treated patients who showed marked improvements are older than those who didn't?</t>
  </si>
  <si>
    <t>Hypotheses (One tail to the right)</t>
  </si>
  <si>
    <t>Ho &lt;= 0 (null hypothesis which states that treated patients who showed marked improvements are the same age or younger than those who didn't).</t>
  </si>
  <si>
    <t>Ha &gt; 0 (alternative hypothesis which states that treated patients who showed marked improvements are older than those who didn't).</t>
  </si>
  <si>
    <t>patients who showed marked improvements are older than</t>
  </si>
  <si>
    <t>Sample stats say that those who show marked improvements are older than those who didn't by 7 years on average. Let's perform the hypothesis test to verify this.</t>
  </si>
  <si>
    <t>&lt;=</t>
  </si>
  <si>
    <t>P-Value = 1 - T.DIST(t,df,TRUE) which is the probability that our sample supports the null hypothesis Ho.</t>
  </si>
  <si>
    <t>Point estimate(p1-p2):</t>
  </si>
  <si>
    <t>α: 1-CL:</t>
  </si>
  <si>
    <t>α/2:</t>
  </si>
  <si>
    <t>those who didn't, even though our sample statistics said otherwise.</t>
  </si>
  <si>
    <t>Alpha α = probability of error (that our analysis is wrong) which is 1 - 99%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</si>
</sst>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horizontal="right"/>
    </xf>
    <xf numFmtId="9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1" xfId="0" applyBorder="1"/>
    <xf numFmtId="0" fontId="18" fillId="0" borderId="0" xfId="0" applyFont="1" applyAlignment="1">
      <alignment horizontal="center"/>
    </xf>
    <xf numFmtId="0" fontId="16" fillId="33" borderId="1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0" fontId="0" fillId="0" borderId="11" xfId="0" applyBorder="1" applyAlignment="1">
      <alignment horizontal="left"/>
    </xf>
    <xf numFmtId="0" fontId="21" fillId="0" borderId="10" xfId="0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164" fontId="0" fillId="0" borderId="10" xfId="4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4" borderId="11" xfId="0" applyFont="1" applyFill="1" applyBorder="1" applyAlignment="1">
      <alignment horizontal="center" wrapText="1"/>
    </xf>
    <xf numFmtId="0" fontId="16" fillId="0" borderId="0" xfId="0" applyFont="1"/>
    <xf numFmtId="0" fontId="0" fillId="0" borderId="13" xfId="0" applyBorder="1" applyAlignment="1">
      <alignment horizontal="left"/>
    </xf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2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0" fillId="0" borderId="13" xfId="0" applyBorder="1"/>
    <xf numFmtId="0" fontId="0" fillId="0" borderId="16" xfId="0" applyBorder="1" applyAlignment="1">
      <alignment horizontal="left"/>
    </xf>
    <xf numFmtId="0" fontId="21" fillId="0" borderId="0" xfId="0" applyFont="1" applyAlignment="1">
      <alignment horizontal="left"/>
    </xf>
    <xf numFmtId="0" fontId="0" fillId="0" borderId="18" xfId="0" applyFill="1" applyBorder="1"/>
    <xf numFmtId="0" fontId="16" fillId="34" borderId="0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2</xdr:row>
      <xdr:rowOff>6350</xdr:rowOff>
    </xdr:from>
    <xdr:to>
      <xdr:col>13</xdr:col>
      <xdr:colOff>1038225</xdr:colOff>
      <xdr:row>9</xdr:row>
      <xdr:rowOff>151298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8D19E-4471-437D-BC9B-60B77F56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68300"/>
          <a:ext cx="7769225" cy="1783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320675</xdr:colOff>
      <xdr:row>6</xdr:row>
      <xdr:rowOff>78549</xdr:rowOff>
    </xdr:from>
    <xdr:to>
      <xdr:col>18</xdr:col>
      <xdr:colOff>387350</xdr:colOff>
      <xdr:row>15</xdr:row>
      <xdr:rowOff>112605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6ACB9-F49A-4033-AA4E-FD835599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1900" y="1164399"/>
          <a:ext cx="2352675" cy="16628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15875</xdr:rowOff>
    </xdr:from>
    <xdr:to>
      <xdr:col>13</xdr:col>
      <xdr:colOff>209001</xdr:colOff>
      <xdr:row>16</xdr:row>
      <xdr:rowOff>31494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A6374-0D75-4386-A5DE-27E2F4BB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101725"/>
          <a:ext cx="5611792" cy="1822194"/>
        </a:xfrm>
        <a:prstGeom prst="rect">
          <a:avLst/>
        </a:prstGeom>
      </xdr:spPr>
    </xdr:pic>
    <xdr:clientData/>
  </xdr:twoCellAnchor>
  <xdr:twoCellAnchor>
    <xdr:from>
      <xdr:col>8</xdr:col>
      <xdr:colOff>561975</xdr:colOff>
      <xdr:row>31</xdr:row>
      <xdr:rowOff>66675</xdr:rowOff>
    </xdr:from>
    <xdr:to>
      <xdr:col>8</xdr:col>
      <xdr:colOff>1057275</xdr:colOff>
      <xdr:row>35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BA1B242-DB51-40DA-BCD7-27BE75AD3F1B}"/>
            </a:ext>
          </a:extLst>
        </xdr:cNvPr>
        <xdr:cNvCxnSpPr/>
      </xdr:nvCxnSpPr>
      <xdr:spPr>
        <a:xfrm flipH="1">
          <a:off x="6267450" y="5867400"/>
          <a:ext cx="495300" cy="885825"/>
        </a:xfrm>
        <a:prstGeom prst="straightConnector1">
          <a:avLst/>
        </a:prstGeom>
        <a:ln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showGridLines="0" workbookViewId="0">
      <selection activeCell="K14" sqref="K14"/>
    </sheetView>
  </sheetViews>
  <sheetFormatPr defaultRowHeight="14.5" x14ac:dyDescent="0.35"/>
  <cols>
    <col min="1" max="1" width="12.7265625" customWidth="1"/>
    <col min="2" max="2" width="11.453125" customWidth="1"/>
    <col min="3" max="3" width="12.6328125" customWidth="1"/>
    <col min="4" max="4" width="16.6328125" customWidth="1"/>
    <col min="5" max="5" width="14.453125" customWidth="1"/>
    <col min="6" max="6" width="9.81640625" customWidth="1"/>
    <col min="8" max="8" width="20.54296875" customWidth="1"/>
    <col min="9" max="9" width="15.1796875" customWidth="1"/>
    <col min="10" max="10" width="7.7265625" customWidth="1"/>
    <col min="11" max="11" width="19.6328125" customWidth="1"/>
    <col min="14" max="14" width="28.26953125" customWidth="1"/>
  </cols>
  <sheetData>
    <row r="1" spans="1:14" x14ac:dyDescent="0.35">
      <c r="A1" s="7" t="s">
        <v>0</v>
      </c>
      <c r="B1" s="7" t="s">
        <v>1</v>
      </c>
      <c r="C1" s="7" t="s">
        <v>30</v>
      </c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</row>
    <row r="2" spans="1:14" x14ac:dyDescent="0.35">
      <c r="A2" s="5" t="s">
        <v>2</v>
      </c>
      <c r="B2" s="5" t="s">
        <v>3</v>
      </c>
      <c r="C2" s="11">
        <v>36</v>
      </c>
    </row>
    <row r="3" spans="1:14" x14ac:dyDescent="0.35">
      <c r="A3" s="5" t="s">
        <v>2</v>
      </c>
      <c r="B3" s="5" t="s">
        <v>4</v>
      </c>
      <c r="C3" s="11">
        <v>71</v>
      </c>
    </row>
    <row r="4" spans="1:14" x14ac:dyDescent="0.35">
      <c r="A4" s="5" t="s">
        <v>2</v>
      </c>
      <c r="B4" s="5" t="s">
        <v>4</v>
      </c>
      <c r="C4" s="11">
        <v>22</v>
      </c>
    </row>
    <row r="5" spans="1:14" x14ac:dyDescent="0.35">
      <c r="A5" s="5" t="s">
        <v>2</v>
      </c>
      <c r="B5" s="5" t="s">
        <v>5</v>
      </c>
      <c r="C5" s="11">
        <v>58</v>
      </c>
    </row>
    <row r="6" spans="1:14" x14ac:dyDescent="0.35">
      <c r="A6" s="5" t="s">
        <v>2</v>
      </c>
      <c r="B6" s="5" t="s">
        <v>5</v>
      </c>
      <c r="C6" s="11">
        <v>66</v>
      </c>
    </row>
    <row r="7" spans="1:14" ht="43.5" x14ac:dyDescent="0.35">
      <c r="A7" s="5" t="s">
        <v>2</v>
      </c>
      <c r="B7" s="5" t="s">
        <v>5</v>
      </c>
      <c r="C7" s="11">
        <v>71</v>
      </c>
      <c r="E7" s="17" t="s">
        <v>27</v>
      </c>
    </row>
    <row r="8" spans="1:14" x14ac:dyDescent="0.35">
      <c r="A8" s="5" t="s">
        <v>2</v>
      </c>
      <c r="B8" s="5" t="s">
        <v>4</v>
      </c>
      <c r="C8" s="11">
        <v>49</v>
      </c>
    </row>
    <row r="9" spans="1:14" x14ac:dyDescent="0.35">
      <c r="A9" s="5" t="s">
        <v>2</v>
      </c>
      <c r="B9" s="5" t="s">
        <v>5</v>
      </c>
      <c r="C9" s="11">
        <v>88</v>
      </c>
    </row>
    <row r="10" spans="1:14" x14ac:dyDescent="0.35">
      <c r="A10" s="5" t="s">
        <v>2</v>
      </c>
      <c r="B10" s="5" t="s">
        <v>4</v>
      </c>
      <c r="C10" s="11">
        <v>98</v>
      </c>
    </row>
    <row r="11" spans="1:14" ht="16.5" x14ac:dyDescent="0.45">
      <c r="A11" s="5" t="s">
        <v>2</v>
      </c>
      <c r="B11" s="5" t="s">
        <v>4</v>
      </c>
      <c r="C11" s="11">
        <v>44</v>
      </c>
      <c r="E11" s="3" t="s">
        <v>28</v>
      </c>
      <c r="F11" t="s">
        <v>59</v>
      </c>
    </row>
    <row r="12" spans="1:14" ht="16.5" x14ac:dyDescent="0.45">
      <c r="A12" s="5" t="s">
        <v>2</v>
      </c>
      <c r="B12" s="5" t="s">
        <v>4</v>
      </c>
      <c r="C12" s="11">
        <v>86</v>
      </c>
      <c r="F12" t="s">
        <v>60</v>
      </c>
    </row>
    <row r="13" spans="1:14" x14ac:dyDescent="0.35">
      <c r="A13" s="5" t="s">
        <v>2</v>
      </c>
      <c r="B13" s="5" t="s">
        <v>3</v>
      </c>
      <c r="C13" s="11">
        <v>73</v>
      </c>
      <c r="F13" t="s">
        <v>79</v>
      </c>
    </row>
    <row r="14" spans="1:14" ht="14" customHeight="1" x14ac:dyDescent="0.35">
      <c r="A14" s="5" t="s">
        <v>2</v>
      </c>
      <c r="B14" s="5" t="s">
        <v>4</v>
      </c>
      <c r="C14" s="11">
        <v>30</v>
      </c>
      <c r="F14" t="s">
        <v>29</v>
      </c>
    </row>
    <row r="15" spans="1:14" ht="16" customHeight="1" x14ac:dyDescent="0.45">
      <c r="A15" s="5" t="s">
        <v>2</v>
      </c>
      <c r="B15" s="5" t="s">
        <v>5</v>
      </c>
      <c r="C15" s="11">
        <v>81</v>
      </c>
      <c r="F15" t="s">
        <v>57</v>
      </c>
    </row>
    <row r="16" spans="1:14" ht="14.5" customHeight="1" x14ac:dyDescent="0.45">
      <c r="A16" s="5" t="s">
        <v>2</v>
      </c>
      <c r="B16" s="5" t="s">
        <v>4</v>
      </c>
      <c r="C16" s="11">
        <v>46</v>
      </c>
      <c r="F16" t="s">
        <v>58</v>
      </c>
    </row>
    <row r="17" spans="1:17" x14ac:dyDescent="0.35">
      <c r="A17" s="5" t="s">
        <v>2</v>
      </c>
      <c r="B17" s="5" t="s">
        <v>4</v>
      </c>
      <c r="C17" s="11">
        <v>29</v>
      </c>
    </row>
    <row r="18" spans="1:17" x14ac:dyDescent="0.35">
      <c r="A18" s="5" t="s">
        <v>2</v>
      </c>
      <c r="B18" s="5" t="s">
        <v>3</v>
      </c>
      <c r="C18" s="11">
        <v>49</v>
      </c>
    </row>
    <row r="19" spans="1:17" x14ac:dyDescent="0.35">
      <c r="A19" s="5" t="s">
        <v>2</v>
      </c>
      <c r="B19" s="5" t="s">
        <v>4</v>
      </c>
      <c r="C19" s="11">
        <v>22</v>
      </c>
      <c r="E19" s="32" t="s">
        <v>16</v>
      </c>
      <c r="F19" s="32"/>
      <c r="H19" s="32" t="s">
        <v>7</v>
      </c>
      <c r="I19" s="32"/>
      <c r="K19" s="32" t="s">
        <v>11</v>
      </c>
      <c r="L19" s="32"/>
      <c r="N19" s="31" t="s">
        <v>47</v>
      </c>
      <c r="O19" s="31"/>
      <c r="P19" s="31"/>
      <c r="Q19" s="31"/>
    </row>
    <row r="20" spans="1:17" x14ac:dyDescent="0.35">
      <c r="A20" s="5" t="s">
        <v>2</v>
      </c>
      <c r="B20" s="5" t="s">
        <v>5</v>
      </c>
      <c r="C20" s="11">
        <v>91</v>
      </c>
      <c r="E20" s="4" t="s">
        <v>2</v>
      </c>
      <c r="F20" s="4" t="s">
        <v>6</v>
      </c>
      <c r="H20" s="1" t="s">
        <v>75</v>
      </c>
      <c r="I20" s="15">
        <f>E22-F22</f>
        <v>0.34940442427680091</v>
      </c>
      <c r="K20" s="1" t="s">
        <v>12</v>
      </c>
      <c r="L20" s="2">
        <f>I20-I26</f>
        <v>0.10148883731550898</v>
      </c>
      <c r="N20" s="28" t="s">
        <v>22</v>
      </c>
      <c r="O20" s="24"/>
      <c r="P20" s="24"/>
      <c r="Q20" s="25"/>
    </row>
    <row r="21" spans="1:17" x14ac:dyDescent="0.35">
      <c r="A21" s="5" t="s">
        <v>2</v>
      </c>
      <c r="B21" s="5" t="s">
        <v>4</v>
      </c>
      <c r="C21" s="11">
        <v>95</v>
      </c>
      <c r="D21" s="1" t="s">
        <v>36</v>
      </c>
      <c r="E21" s="15">
        <f>COUNTIFS($A$2:$A$85,$E$20)</f>
        <v>41</v>
      </c>
      <c r="F21" s="15">
        <f>COUNTIFS($A$2:$A$85,$F$20)</f>
        <v>43</v>
      </c>
      <c r="H21" s="1" t="s">
        <v>19</v>
      </c>
      <c r="I21" s="13">
        <v>0.99</v>
      </c>
      <c r="K21" s="1" t="s">
        <v>13</v>
      </c>
      <c r="L21" s="2">
        <f>I20+I26</f>
        <v>0.59732001123809286</v>
      </c>
      <c r="N21" s="19" t="s">
        <v>25</v>
      </c>
      <c r="O21" s="10"/>
      <c r="P21" s="10"/>
      <c r="Q21" s="20"/>
    </row>
    <row r="22" spans="1:17" x14ac:dyDescent="0.35">
      <c r="A22" s="5" t="s">
        <v>2</v>
      </c>
      <c r="B22" s="5" t="s">
        <v>5</v>
      </c>
      <c r="C22" s="11">
        <v>74</v>
      </c>
      <c r="D22" s="1" t="s">
        <v>17</v>
      </c>
      <c r="E22" s="15">
        <f>COUNTIFS($A$2:$A$85,$E$20,$B$2:$B$85,"Marked")/E21</f>
        <v>0.51219512195121952</v>
      </c>
      <c r="F22" s="15">
        <f>COUNTIFS($A$2:$A$85,$F$20,$B$2:$B$85,"Marked")/F21</f>
        <v>0.16279069767441862</v>
      </c>
      <c r="H22" s="1" t="s">
        <v>76</v>
      </c>
      <c r="I22" s="13">
        <f>1-I21</f>
        <v>1.0000000000000009E-2</v>
      </c>
      <c r="N22" s="19" t="s">
        <v>26</v>
      </c>
      <c r="O22" s="10"/>
      <c r="P22" s="10"/>
      <c r="Q22" s="20"/>
    </row>
    <row r="23" spans="1:17" x14ac:dyDescent="0.35">
      <c r="A23" s="5" t="s">
        <v>2</v>
      </c>
      <c r="B23" s="5" t="s">
        <v>5</v>
      </c>
      <c r="C23" s="11">
        <v>58</v>
      </c>
      <c r="D23" s="1" t="s">
        <v>18</v>
      </c>
      <c r="E23" s="15">
        <f>1-E22</f>
        <v>0.48780487804878048</v>
      </c>
      <c r="F23" s="15">
        <f>1-F22</f>
        <v>0.83720930232558133</v>
      </c>
      <c r="H23" s="1" t="s">
        <v>77</v>
      </c>
      <c r="I23" s="14">
        <f>I22/2</f>
        <v>5.0000000000000044E-3</v>
      </c>
      <c r="N23" s="19" t="s">
        <v>23</v>
      </c>
      <c r="O23" s="10"/>
      <c r="P23" s="10"/>
      <c r="Q23" s="20"/>
    </row>
    <row r="24" spans="1:17" x14ac:dyDescent="0.35">
      <c r="A24" s="5" t="s">
        <v>2</v>
      </c>
      <c r="B24" s="5" t="s">
        <v>5</v>
      </c>
      <c r="C24" s="11">
        <v>74</v>
      </c>
      <c r="D24" s="1"/>
      <c r="H24" s="1" t="s">
        <v>8</v>
      </c>
      <c r="I24" s="15">
        <f>_xlfn.NORM.S.INV(1-I23)</f>
        <v>2.5758293035488999</v>
      </c>
      <c r="N24" s="21" t="s">
        <v>24</v>
      </c>
      <c r="O24" s="22"/>
      <c r="P24" s="22"/>
      <c r="Q24" s="23"/>
    </row>
    <row r="25" spans="1:17" x14ac:dyDescent="0.35">
      <c r="A25" s="5" t="s">
        <v>2</v>
      </c>
      <c r="B25" s="5" t="s">
        <v>5</v>
      </c>
      <c r="C25" s="11">
        <v>64</v>
      </c>
      <c r="D25" s="1"/>
      <c r="E25" s="31" t="s">
        <v>15</v>
      </c>
      <c r="F25" s="31"/>
      <c r="H25" s="1" t="s">
        <v>9</v>
      </c>
      <c r="I25" s="15">
        <f>SQRT(SUM(E22*E23/E21,F22*F23/F21))</f>
        <v>9.6246900607785346E-2</v>
      </c>
    </row>
    <row r="26" spans="1:17" x14ac:dyDescent="0.35">
      <c r="A26" s="5" t="s">
        <v>2</v>
      </c>
      <c r="B26" s="5" t="s">
        <v>5</v>
      </c>
      <c r="C26" s="11">
        <v>25</v>
      </c>
      <c r="D26" s="1" t="s">
        <v>20</v>
      </c>
      <c r="E26" s="16" t="b">
        <f>E22*E21&gt;5</f>
        <v>1</v>
      </c>
      <c r="F26" s="16" t="b">
        <f>F22*F21&gt;5</f>
        <v>1</v>
      </c>
      <c r="H26" s="1" t="s">
        <v>10</v>
      </c>
      <c r="I26" s="15">
        <f>I24*I25</f>
        <v>0.24791558696129193</v>
      </c>
    </row>
    <row r="27" spans="1:17" x14ac:dyDescent="0.35">
      <c r="A27" s="5" t="s">
        <v>2</v>
      </c>
      <c r="B27" s="5" t="s">
        <v>5</v>
      </c>
      <c r="C27" s="11">
        <v>56</v>
      </c>
      <c r="D27" s="1" t="s">
        <v>21</v>
      </c>
      <c r="E27" s="15" t="b">
        <f>E23*E21&gt;5</f>
        <v>1</v>
      </c>
      <c r="F27" s="15" t="b">
        <f>F23*F21&gt;5</f>
        <v>1</v>
      </c>
    </row>
    <row r="28" spans="1:17" x14ac:dyDescent="0.35">
      <c r="A28" s="5" t="s">
        <v>2</v>
      </c>
      <c r="B28" s="5" t="s">
        <v>5</v>
      </c>
      <c r="C28" s="11">
        <v>81</v>
      </c>
    </row>
    <row r="29" spans="1:17" x14ac:dyDescent="0.35">
      <c r="A29" s="5" t="s">
        <v>2</v>
      </c>
      <c r="B29" s="5" t="s">
        <v>4</v>
      </c>
      <c r="C29" s="11">
        <v>21</v>
      </c>
    </row>
    <row r="30" spans="1:17" x14ac:dyDescent="0.35">
      <c r="A30" s="5" t="s">
        <v>2</v>
      </c>
      <c r="B30" s="5" t="s">
        <v>5</v>
      </c>
      <c r="C30" s="11">
        <v>43</v>
      </c>
    </row>
    <row r="31" spans="1:17" x14ac:dyDescent="0.35">
      <c r="A31" s="5" t="s">
        <v>2</v>
      </c>
      <c r="B31" s="5" t="s">
        <v>5</v>
      </c>
      <c r="C31" s="11">
        <v>19</v>
      </c>
    </row>
    <row r="32" spans="1:17" x14ac:dyDescent="0.35">
      <c r="A32" s="5" t="s">
        <v>2</v>
      </c>
      <c r="B32" s="5" t="s">
        <v>5</v>
      </c>
      <c r="C32" s="11">
        <v>84</v>
      </c>
    </row>
    <row r="33" spans="1:3" x14ac:dyDescent="0.35">
      <c r="A33" s="5" t="s">
        <v>2</v>
      </c>
      <c r="B33" s="5" t="s">
        <v>5</v>
      </c>
      <c r="C33" s="11">
        <v>19</v>
      </c>
    </row>
    <row r="34" spans="1:3" x14ac:dyDescent="0.35">
      <c r="A34" s="5" t="s">
        <v>2</v>
      </c>
      <c r="B34" s="5" t="s">
        <v>3</v>
      </c>
      <c r="C34" s="11">
        <v>77</v>
      </c>
    </row>
    <row r="35" spans="1:3" x14ac:dyDescent="0.35">
      <c r="A35" s="5" t="s">
        <v>2</v>
      </c>
      <c r="B35" s="5" t="s">
        <v>5</v>
      </c>
      <c r="C35" s="11">
        <v>78</v>
      </c>
    </row>
    <row r="36" spans="1:3" x14ac:dyDescent="0.35">
      <c r="A36" s="5" t="s">
        <v>2</v>
      </c>
      <c r="B36" s="5" t="s">
        <v>5</v>
      </c>
      <c r="C36" s="11">
        <v>59</v>
      </c>
    </row>
    <row r="37" spans="1:3" x14ac:dyDescent="0.35">
      <c r="A37" s="5" t="s">
        <v>2</v>
      </c>
      <c r="B37" s="5" t="s">
        <v>5</v>
      </c>
      <c r="C37" s="11">
        <v>21</v>
      </c>
    </row>
    <row r="38" spans="1:3" x14ac:dyDescent="0.35">
      <c r="A38" s="5" t="s">
        <v>2</v>
      </c>
      <c r="B38" s="5" t="s">
        <v>3</v>
      </c>
      <c r="C38" s="11">
        <v>46</v>
      </c>
    </row>
    <row r="39" spans="1:3" x14ac:dyDescent="0.35">
      <c r="A39" s="5" t="s">
        <v>2</v>
      </c>
      <c r="B39" s="5" t="s">
        <v>5</v>
      </c>
      <c r="C39" s="11">
        <v>50</v>
      </c>
    </row>
    <row r="40" spans="1:3" x14ac:dyDescent="0.35">
      <c r="A40" s="5" t="s">
        <v>2</v>
      </c>
      <c r="B40" s="5" t="s">
        <v>4</v>
      </c>
      <c r="C40" s="11">
        <v>54</v>
      </c>
    </row>
    <row r="41" spans="1:3" x14ac:dyDescent="0.35">
      <c r="A41" s="5" t="s">
        <v>2</v>
      </c>
      <c r="B41" s="5" t="s">
        <v>3</v>
      </c>
      <c r="C41" s="11">
        <v>39</v>
      </c>
    </row>
    <row r="42" spans="1:3" x14ac:dyDescent="0.35">
      <c r="A42" s="5" t="s">
        <v>2</v>
      </c>
      <c r="B42" s="5" t="s">
        <v>3</v>
      </c>
      <c r="C42" s="11">
        <v>70</v>
      </c>
    </row>
    <row r="43" spans="1:3" x14ac:dyDescent="0.35">
      <c r="A43" s="5" t="s">
        <v>6</v>
      </c>
      <c r="B43" s="5" t="s">
        <v>4</v>
      </c>
      <c r="C43" s="11">
        <v>60</v>
      </c>
    </row>
    <row r="44" spans="1:3" x14ac:dyDescent="0.35">
      <c r="A44" s="5" t="s">
        <v>6</v>
      </c>
      <c r="B44" s="5" t="s">
        <v>4</v>
      </c>
      <c r="C44" s="11">
        <v>25</v>
      </c>
    </row>
    <row r="45" spans="1:3" x14ac:dyDescent="0.35">
      <c r="A45" s="5" t="s">
        <v>6</v>
      </c>
      <c r="B45" s="5" t="s">
        <v>4</v>
      </c>
      <c r="C45" s="11">
        <v>27</v>
      </c>
    </row>
    <row r="46" spans="1:3" x14ac:dyDescent="0.35">
      <c r="A46" s="5" t="s">
        <v>6</v>
      </c>
      <c r="B46" s="5" t="s">
        <v>4</v>
      </c>
      <c r="C46" s="11">
        <v>89</v>
      </c>
    </row>
    <row r="47" spans="1:3" x14ac:dyDescent="0.35">
      <c r="A47" s="5" t="s">
        <v>6</v>
      </c>
      <c r="B47" s="5" t="s">
        <v>4</v>
      </c>
      <c r="C47" s="11">
        <v>73</v>
      </c>
    </row>
    <row r="48" spans="1:3" x14ac:dyDescent="0.35">
      <c r="A48" s="5" t="s">
        <v>6</v>
      </c>
      <c r="B48" s="5" t="s">
        <v>4</v>
      </c>
      <c r="C48" s="11">
        <v>40</v>
      </c>
    </row>
    <row r="49" spans="1:3" x14ac:dyDescent="0.35">
      <c r="A49" s="5" t="s">
        <v>6</v>
      </c>
      <c r="B49" s="5" t="s">
        <v>4</v>
      </c>
      <c r="C49" s="11">
        <v>54</v>
      </c>
    </row>
    <row r="50" spans="1:3" x14ac:dyDescent="0.35">
      <c r="A50" s="5" t="s">
        <v>6</v>
      </c>
      <c r="B50" s="5" t="s">
        <v>4</v>
      </c>
      <c r="C50" s="11">
        <v>53</v>
      </c>
    </row>
    <row r="51" spans="1:3" x14ac:dyDescent="0.35">
      <c r="A51" s="5" t="s">
        <v>6</v>
      </c>
      <c r="B51" s="5" t="s">
        <v>4</v>
      </c>
      <c r="C51" s="11">
        <v>36</v>
      </c>
    </row>
    <row r="52" spans="1:3" x14ac:dyDescent="0.35">
      <c r="A52" s="5" t="s">
        <v>6</v>
      </c>
      <c r="B52" s="5" t="s">
        <v>4</v>
      </c>
      <c r="C52" s="11">
        <v>51</v>
      </c>
    </row>
    <row r="53" spans="1:3" x14ac:dyDescent="0.35">
      <c r="A53" s="5" t="s">
        <v>6</v>
      </c>
      <c r="B53" s="5" t="s">
        <v>5</v>
      </c>
      <c r="C53" s="11">
        <v>72</v>
      </c>
    </row>
    <row r="54" spans="1:3" x14ac:dyDescent="0.35">
      <c r="A54" s="5" t="s">
        <v>6</v>
      </c>
      <c r="B54" s="5" t="s">
        <v>4</v>
      </c>
      <c r="C54" s="11">
        <v>44</v>
      </c>
    </row>
    <row r="55" spans="1:3" x14ac:dyDescent="0.35">
      <c r="A55" s="5" t="s">
        <v>6</v>
      </c>
      <c r="B55" s="5" t="s">
        <v>4</v>
      </c>
      <c r="C55" s="11">
        <v>24</v>
      </c>
    </row>
    <row r="56" spans="1:3" x14ac:dyDescent="0.35">
      <c r="A56" s="5" t="s">
        <v>6</v>
      </c>
      <c r="B56" s="5" t="s">
        <v>4</v>
      </c>
      <c r="C56" s="11">
        <v>70</v>
      </c>
    </row>
    <row r="57" spans="1:3" x14ac:dyDescent="0.35">
      <c r="A57" s="5" t="s">
        <v>6</v>
      </c>
      <c r="B57" s="5" t="s">
        <v>3</v>
      </c>
      <c r="C57" s="11">
        <v>35</v>
      </c>
    </row>
    <row r="58" spans="1:3" x14ac:dyDescent="0.35">
      <c r="A58" s="5" t="s">
        <v>6</v>
      </c>
      <c r="B58" s="5" t="s">
        <v>4</v>
      </c>
      <c r="C58" s="11">
        <v>49</v>
      </c>
    </row>
    <row r="59" spans="1:3" x14ac:dyDescent="0.35">
      <c r="A59" s="5" t="s">
        <v>6</v>
      </c>
      <c r="B59" s="5" t="s">
        <v>5</v>
      </c>
      <c r="C59" s="11">
        <v>94</v>
      </c>
    </row>
    <row r="60" spans="1:3" x14ac:dyDescent="0.35">
      <c r="A60" s="5" t="s">
        <v>6</v>
      </c>
      <c r="B60" s="5" t="s">
        <v>4</v>
      </c>
      <c r="C60" s="11">
        <v>50</v>
      </c>
    </row>
    <row r="61" spans="1:3" x14ac:dyDescent="0.35">
      <c r="A61" s="5" t="s">
        <v>6</v>
      </c>
      <c r="B61" s="5" t="s">
        <v>4</v>
      </c>
      <c r="C61" s="11">
        <v>38</v>
      </c>
    </row>
    <row r="62" spans="1:3" x14ac:dyDescent="0.35">
      <c r="A62" s="5" t="s">
        <v>6</v>
      </c>
      <c r="B62" s="5" t="s">
        <v>4</v>
      </c>
      <c r="C62" s="11">
        <v>49</v>
      </c>
    </row>
    <row r="63" spans="1:3" x14ac:dyDescent="0.35">
      <c r="A63" s="5" t="s">
        <v>6</v>
      </c>
      <c r="B63" s="5" t="s">
        <v>4</v>
      </c>
      <c r="C63" s="11">
        <v>56</v>
      </c>
    </row>
    <row r="64" spans="1:3" x14ac:dyDescent="0.35">
      <c r="A64" s="5" t="s">
        <v>6</v>
      </c>
      <c r="B64" s="5" t="s">
        <v>4</v>
      </c>
      <c r="C64" s="11">
        <v>100</v>
      </c>
    </row>
    <row r="65" spans="1:3" x14ac:dyDescent="0.35">
      <c r="A65" s="5" t="s">
        <v>6</v>
      </c>
      <c r="B65" s="5" t="s">
        <v>4</v>
      </c>
      <c r="C65" s="11">
        <v>40</v>
      </c>
    </row>
    <row r="66" spans="1:3" x14ac:dyDescent="0.35">
      <c r="A66" s="5" t="s">
        <v>6</v>
      </c>
      <c r="B66" s="5" t="s">
        <v>4</v>
      </c>
      <c r="C66" s="11">
        <v>40</v>
      </c>
    </row>
    <row r="67" spans="1:3" x14ac:dyDescent="0.35">
      <c r="A67" s="5" t="s">
        <v>6</v>
      </c>
      <c r="B67" s="5" t="s">
        <v>4</v>
      </c>
      <c r="C67" s="11">
        <v>28</v>
      </c>
    </row>
    <row r="68" spans="1:3" x14ac:dyDescent="0.35">
      <c r="A68" s="5" t="s">
        <v>6</v>
      </c>
      <c r="B68" s="5" t="s">
        <v>4</v>
      </c>
      <c r="C68" s="11">
        <v>89</v>
      </c>
    </row>
    <row r="69" spans="1:3" x14ac:dyDescent="0.35">
      <c r="A69" s="5" t="s">
        <v>6</v>
      </c>
      <c r="B69" s="5" t="s">
        <v>4</v>
      </c>
      <c r="C69" s="11">
        <v>44</v>
      </c>
    </row>
    <row r="70" spans="1:3" x14ac:dyDescent="0.35">
      <c r="A70" s="5" t="s">
        <v>6</v>
      </c>
      <c r="B70" s="5" t="s">
        <v>5</v>
      </c>
      <c r="C70" s="11">
        <v>83</v>
      </c>
    </row>
    <row r="71" spans="1:3" x14ac:dyDescent="0.35">
      <c r="A71" s="5" t="s">
        <v>6</v>
      </c>
      <c r="B71" s="5" t="s">
        <v>5</v>
      </c>
      <c r="C71" s="11">
        <v>33</v>
      </c>
    </row>
    <row r="72" spans="1:3" x14ac:dyDescent="0.35">
      <c r="A72" s="5" t="s">
        <v>6</v>
      </c>
      <c r="B72" s="5" t="s">
        <v>4</v>
      </c>
      <c r="C72" s="11">
        <v>82</v>
      </c>
    </row>
    <row r="73" spans="1:3" x14ac:dyDescent="0.35">
      <c r="A73" s="5" t="s">
        <v>6</v>
      </c>
      <c r="B73" s="5" t="s">
        <v>3</v>
      </c>
      <c r="C73" s="11">
        <v>66</v>
      </c>
    </row>
    <row r="74" spans="1:3" x14ac:dyDescent="0.35">
      <c r="A74" s="5" t="s">
        <v>6</v>
      </c>
      <c r="B74" s="5" t="s">
        <v>3</v>
      </c>
      <c r="C74" s="11">
        <v>55</v>
      </c>
    </row>
    <row r="75" spans="1:3" x14ac:dyDescent="0.35">
      <c r="A75" s="5" t="s">
        <v>6</v>
      </c>
      <c r="B75" s="5" t="s">
        <v>3</v>
      </c>
      <c r="C75" s="11">
        <v>45</v>
      </c>
    </row>
    <row r="76" spans="1:3" x14ac:dyDescent="0.35">
      <c r="A76" s="5" t="s">
        <v>6</v>
      </c>
      <c r="B76" s="5" t="s">
        <v>5</v>
      </c>
      <c r="C76" s="11">
        <v>39</v>
      </c>
    </row>
    <row r="77" spans="1:3" x14ac:dyDescent="0.35">
      <c r="A77" s="5" t="s">
        <v>6</v>
      </c>
      <c r="B77" s="5" t="s">
        <v>4</v>
      </c>
      <c r="C77" s="11">
        <v>23</v>
      </c>
    </row>
    <row r="78" spans="1:3" x14ac:dyDescent="0.35">
      <c r="A78" s="5" t="s">
        <v>6</v>
      </c>
      <c r="B78" s="5" t="s">
        <v>3</v>
      </c>
      <c r="C78" s="11">
        <v>26</v>
      </c>
    </row>
    <row r="79" spans="1:3" x14ac:dyDescent="0.35">
      <c r="A79" s="5" t="s">
        <v>6</v>
      </c>
      <c r="B79" s="5" t="s">
        <v>4</v>
      </c>
      <c r="C79" s="11">
        <v>25</v>
      </c>
    </row>
    <row r="80" spans="1:3" x14ac:dyDescent="0.35">
      <c r="A80" s="5" t="s">
        <v>6</v>
      </c>
      <c r="B80" s="5" t="s">
        <v>5</v>
      </c>
      <c r="C80" s="11">
        <v>75</v>
      </c>
    </row>
    <row r="81" spans="1:3" x14ac:dyDescent="0.35">
      <c r="A81" s="5" t="s">
        <v>6</v>
      </c>
      <c r="B81" s="5" t="s">
        <v>4</v>
      </c>
      <c r="C81" s="11">
        <v>32</v>
      </c>
    </row>
    <row r="82" spans="1:3" x14ac:dyDescent="0.35">
      <c r="A82" s="5" t="s">
        <v>6</v>
      </c>
      <c r="B82" s="5" t="s">
        <v>4</v>
      </c>
      <c r="C82" s="11">
        <v>87</v>
      </c>
    </row>
    <row r="83" spans="1:3" x14ac:dyDescent="0.35">
      <c r="A83" s="5" t="s">
        <v>6</v>
      </c>
      <c r="B83" s="5" t="s">
        <v>3</v>
      </c>
      <c r="C83" s="11">
        <v>54</v>
      </c>
    </row>
    <row r="84" spans="1:3" x14ac:dyDescent="0.35">
      <c r="A84" s="5" t="s">
        <v>6</v>
      </c>
      <c r="B84" s="5" t="s">
        <v>3</v>
      </c>
      <c r="C84" s="11">
        <v>67</v>
      </c>
    </row>
    <row r="85" spans="1:3" x14ac:dyDescent="0.35">
      <c r="A85" s="5" t="s">
        <v>6</v>
      </c>
      <c r="B85" s="5" t="s">
        <v>5</v>
      </c>
      <c r="C85" s="11">
        <v>84</v>
      </c>
    </row>
  </sheetData>
  <autoFilter ref="A1:B85" xr:uid="{00000000-0001-0000-0000-000000000000}"/>
  <mergeCells count="5">
    <mergeCell ref="E25:F25"/>
    <mergeCell ref="N19:Q19"/>
    <mergeCell ref="K19:L19"/>
    <mergeCell ref="E19:F19"/>
    <mergeCell ref="H19:I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ECD7-6263-4C2D-B1E3-D9497EDF41D7}">
  <dimension ref="A1:AA85"/>
  <sheetViews>
    <sheetView showGridLines="0" tabSelected="1" zoomScaleNormal="100" workbookViewId="0">
      <selection activeCell="AA25" sqref="AA25"/>
    </sheetView>
  </sheetViews>
  <sheetFormatPr defaultRowHeight="14.5" x14ac:dyDescent="0.35"/>
  <cols>
    <col min="1" max="1" width="12.81640625" customWidth="1"/>
    <col min="2" max="2" width="11.08984375" customWidth="1"/>
    <col min="3" max="3" width="15.26953125" customWidth="1"/>
    <col min="4" max="4" width="6.6328125" customWidth="1"/>
    <col min="7" max="7" width="9.6328125" customWidth="1"/>
    <col min="9" max="9" width="21.453125" customWidth="1"/>
    <col min="10" max="10" width="5.90625" customWidth="1"/>
    <col min="11" max="11" width="6.08984375" customWidth="1"/>
    <col min="12" max="12" width="7.90625" customWidth="1"/>
    <col min="14" max="14" width="12" customWidth="1"/>
    <col min="15" max="15" width="4.08984375" customWidth="1"/>
    <col min="17" max="17" width="9.08984375" customWidth="1"/>
    <col min="18" max="18" width="10.26953125" customWidth="1"/>
    <col min="21" max="21" width="2.7265625" customWidth="1"/>
    <col min="27" max="27" width="14.08984375" customWidth="1"/>
  </cols>
  <sheetData>
    <row r="1" spans="1:16" x14ac:dyDescent="0.35">
      <c r="A1" s="7" t="s">
        <v>0</v>
      </c>
      <c r="B1" s="7" t="s">
        <v>1</v>
      </c>
      <c r="C1" s="7" t="s">
        <v>30</v>
      </c>
      <c r="E1" s="7" t="s">
        <v>67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5" t="s">
        <v>2</v>
      </c>
      <c r="B2" s="5" t="s">
        <v>3</v>
      </c>
      <c r="C2" s="11">
        <v>36</v>
      </c>
    </row>
    <row r="3" spans="1:16" x14ac:dyDescent="0.35">
      <c r="A3" s="5" t="s">
        <v>2</v>
      </c>
      <c r="B3" s="5" t="s">
        <v>4</v>
      </c>
      <c r="C3" s="11">
        <v>71</v>
      </c>
      <c r="F3" t="s">
        <v>69</v>
      </c>
    </row>
    <row r="4" spans="1:16" x14ac:dyDescent="0.35">
      <c r="A4" s="5" t="s">
        <v>2</v>
      </c>
      <c r="B4" s="5" t="s">
        <v>4</v>
      </c>
      <c r="C4" s="11">
        <v>22</v>
      </c>
      <c r="F4" t="s">
        <v>70</v>
      </c>
    </row>
    <row r="5" spans="1:16" x14ac:dyDescent="0.35">
      <c r="A5" s="5" t="s">
        <v>2</v>
      </c>
      <c r="B5" s="5" t="s">
        <v>5</v>
      </c>
      <c r="C5" s="11">
        <v>58</v>
      </c>
      <c r="F5" t="s">
        <v>65</v>
      </c>
    </row>
    <row r="6" spans="1:16" ht="14" customHeight="1" x14ac:dyDescent="0.35">
      <c r="A6" s="5" t="s">
        <v>2</v>
      </c>
      <c r="B6" s="5" t="s">
        <v>5</v>
      </c>
      <c r="C6" s="11">
        <v>66</v>
      </c>
    </row>
    <row r="7" spans="1:16" x14ac:dyDescent="0.35">
      <c r="A7" s="5" t="s">
        <v>2</v>
      </c>
      <c r="B7" s="5" t="s">
        <v>5</v>
      </c>
      <c r="C7" s="11">
        <v>71</v>
      </c>
    </row>
    <row r="8" spans="1:16" x14ac:dyDescent="0.35">
      <c r="A8" s="5" t="s">
        <v>2</v>
      </c>
      <c r="B8" s="5" t="s">
        <v>4</v>
      </c>
      <c r="C8" s="11">
        <v>49</v>
      </c>
    </row>
    <row r="9" spans="1:16" x14ac:dyDescent="0.35">
      <c r="A9" s="5" t="s">
        <v>2</v>
      </c>
      <c r="B9" s="5" t="s">
        <v>5</v>
      </c>
      <c r="C9" s="11">
        <v>88</v>
      </c>
    </row>
    <row r="10" spans="1:16" x14ac:dyDescent="0.35">
      <c r="A10" s="5" t="s">
        <v>2</v>
      </c>
      <c r="B10" s="5" t="s">
        <v>4</v>
      </c>
      <c r="C10" s="11">
        <v>98</v>
      </c>
    </row>
    <row r="11" spans="1:16" x14ac:dyDescent="0.35">
      <c r="A11" s="5" t="s">
        <v>2</v>
      </c>
      <c r="B11" s="5" t="s">
        <v>4</v>
      </c>
      <c r="C11" s="11">
        <v>44</v>
      </c>
    </row>
    <row r="12" spans="1:16" x14ac:dyDescent="0.35">
      <c r="A12" s="5" t="s">
        <v>2</v>
      </c>
      <c r="B12" s="5" t="s">
        <v>4</v>
      </c>
      <c r="C12" s="11">
        <v>86</v>
      </c>
    </row>
    <row r="13" spans="1:16" x14ac:dyDescent="0.35">
      <c r="A13" s="5" t="s">
        <v>2</v>
      </c>
      <c r="B13" s="5" t="s">
        <v>3</v>
      </c>
      <c r="C13" s="11">
        <v>73</v>
      </c>
    </row>
    <row r="14" spans="1:16" x14ac:dyDescent="0.35">
      <c r="A14" s="5" t="s">
        <v>2</v>
      </c>
      <c r="B14" s="5" t="s">
        <v>4</v>
      </c>
      <c r="C14" s="11">
        <v>30</v>
      </c>
    </row>
    <row r="15" spans="1:16" x14ac:dyDescent="0.35">
      <c r="A15" s="5" t="s">
        <v>2</v>
      </c>
      <c r="B15" s="5" t="s">
        <v>5</v>
      </c>
      <c r="C15" s="11">
        <v>81</v>
      </c>
    </row>
    <row r="16" spans="1:16" x14ac:dyDescent="0.35">
      <c r="A16" s="5" t="s">
        <v>2</v>
      </c>
      <c r="B16" s="5" t="s">
        <v>4</v>
      </c>
      <c r="C16" s="11">
        <v>46</v>
      </c>
    </row>
    <row r="17" spans="1:27" x14ac:dyDescent="0.35">
      <c r="A17" s="5" t="s">
        <v>2</v>
      </c>
      <c r="B17" s="5" t="s">
        <v>4</v>
      </c>
      <c r="C17" s="11">
        <v>29</v>
      </c>
      <c r="G17" s="18" t="s">
        <v>28</v>
      </c>
    </row>
    <row r="18" spans="1:27" x14ac:dyDescent="0.35">
      <c r="A18" s="5" t="s">
        <v>2</v>
      </c>
      <c r="B18" s="5" t="s">
        <v>3</v>
      </c>
      <c r="C18" s="11">
        <v>49</v>
      </c>
      <c r="H18" t="s">
        <v>49</v>
      </c>
    </row>
    <row r="19" spans="1:27" x14ac:dyDescent="0.35">
      <c r="A19" s="5" t="s">
        <v>2</v>
      </c>
      <c r="B19" s="5" t="s">
        <v>4</v>
      </c>
      <c r="C19" s="11">
        <v>22</v>
      </c>
      <c r="H19" t="s">
        <v>51</v>
      </c>
    </row>
    <row r="20" spans="1:27" x14ac:dyDescent="0.35">
      <c r="A20" s="5" t="s">
        <v>2</v>
      </c>
      <c r="B20" s="5" t="s">
        <v>5</v>
      </c>
      <c r="C20" s="11">
        <v>91</v>
      </c>
      <c r="H20" t="s">
        <v>50</v>
      </c>
    </row>
    <row r="21" spans="1:27" ht="16.5" x14ac:dyDescent="0.45">
      <c r="A21" s="5" t="s">
        <v>2</v>
      </c>
      <c r="B21" s="5" t="s">
        <v>4</v>
      </c>
      <c r="C21" s="11">
        <v>95</v>
      </c>
      <c r="H21" t="s">
        <v>66</v>
      </c>
    </row>
    <row r="22" spans="1:27" ht="17.5" x14ac:dyDescent="0.45">
      <c r="A22" s="5" t="s">
        <v>2</v>
      </c>
      <c r="B22" s="5" t="s">
        <v>5</v>
      </c>
      <c r="C22" s="11">
        <v>74</v>
      </c>
      <c r="H22" s="29" t="s">
        <v>53</v>
      </c>
    </row>
    <row r="23" spans="1:27" ht="17.5" x14ac:dyDescent="0.45">
      <c r="A23" s="5" t="s">
        <v>2</v>
      </c>
      <c r="B23" s="5" t="s">
        <v>5</v>
      </c>
      <c r="C23" s="11">
        <v>58</v>
      </c>
      <c r="H23" s="29" t="s">
        <v>52</v>
      </c>
    </row>
    <row r="24" spans="1:27" ht="16.5" x14ac:dyDescent="0.45">
      <c r="A24" s="5" t="s">
        <v>2</v>
      </c>
      <c r="B24" s="5" t="s">
        <v>5</v>
      </c>
      <c r="C24" s="11">
        <v>74</v>
      </c>
      <c r="H24" t="s">
        <v>54</v>
      </c>
    </row>
    <row r="25" spans="1:27" ht="16.5" x14ac:dyDescent="0.45">
      <c r="A25" s="5" t="s">
        <v>2</v>
      </c>
      <c r="B25" s="5" t="s">
        <v>5</v>
      </c>
      <c r="C25" s="11">
        <v>64</v>
      </c>
      <c r="H25" t="s">
        <v>55</v>
      </c>
    </row>
    <row r="26" spans="1:27" x14ac:dyDescent="0.35">
      <c r="A26" s="5" t="s">
        <v>2</v>
      </c>
      <c r="B26" s="5" t="s">
        <v>5</v>
      </c>
      <c r="C26" s="11">
        <v>25</v>
      </c>
      <c r="H26" t="s">
        <v>56</v>
      </c>
    </row>
    <row r="27" spans="1:27" x14ac:dyDescent="0.35">
      <c r="A27" s="5" t="s">
        <v>2</v>
      </c>
      <c r="B27" s="5" t="s">
        <v>5</v>
      </c>
      <c r="C27" s="11">
        <v>56</v>
      </c>
      <c r="H27" t="s">
        <v>74</v>
      </c>
    </row>
    <row r="28" spans="1:27" x14ac:dyDescent="0.35">
      <c r="A28" s="5" t="s">
        <v>2</v>
      </c>
      <c r="B28" s="5" t="s">
        <v>5</v>
      </c>
      <c r="C28" s="11">
        <v>81</v>
      </c>
    </row>
    <row r="29" spans="1:27" x14ac:dyDescent="0.35">
      <c r="A29" s="5" t="s">
        <v>2</v>
      </c>
      <c r="B29" s="5" t="s">
        <v>4</v>
      </c>
      <c r="C29" s="11">
        <v>21</v>
      </c>
    </row>
    <row r="30" spans="1:27" x14ac:dyDescent="0.35">
      <c r="A30" s="5" t="s">
        <v>2</v>
      </c>
      <c r="B30" s="5" t="s">
        <v>5</v>
      </c>
      <c r="C30" s="11">
        <v>43</v>
      </c>
      <c r="F30" s="32" t="s">
        <v>16</v>
      </c>
      <c r="G30" s="32"/>
      <c r="I30" s="32" t="s">
        <v>14</v>
      </c>
      <c r="J30" s="32"/>
      <c r="L30" s="32" t="s">
        <v>68</v>
      </c>
      <c r="M30" s="32"/>
      <c r="N30" s="32"/>
      <c r="P30" s="33" t="s">
        <v>42</v>
      </c>
      <c r="Q30" s="33"/>
      <c r="S30" s="32" t="s">
        <v>43</v>
      </c>
      <c r="T30" s="32"/>
      <c r="V30" s="34" t="s">
        <v>48</v>
      </c>
      <c r="W30" s="34"/>
      <c r="X30" s="34"/>
      <c r="Y30" s="34"/>
      <c r="Z30" s="34"/>
      <c r="AA30" s="34"/>
    </row>
    <row r="31" spans="1:27" ht="16.5" x14ac:dyDescent="0.45">
      <c r="A31" s="5" t="s">
        <v>2</v>
      </c>
      <c r="B31" s="5" t="s">
        <v>5</v>
      </c>
      <c r="C31" s="11">
        <v>19</v>
      </c>
      <c r="F31" s="4" t="s">
        <v>5</v>
      </c>
      <c r="G31" s="4" t="s">
        <v>32</v>
      </c>
      <c r="I31" s="1" t="s">
        <v>38</v>
      </c>
      <c r="J31" s="15">
        <f>F34-G34</f>
        <v>7.1499999999999986</v>
      </c>
      <c r="L31" s="1" t="s">
        <v>39</v>
      </c>
      <c r="M31" s="12" t="s">
        <v>73</v>
      </c>
      <c r="N31" s="15">
        <v>0</v>
      </c>
      <c r="P31" s="1" t="s">
        <v>61</v>
      </c>
      <c r="Q31" s="13">
        <v>0.01</v>
      </c>
      <c r="S31" s="1" t="s">
        <v>9</v>
      </c>
      <c r="T31" s="15">
        <f>SQRT(SUM(F36,G36))</f>
        <v>7.1158685200979965</v>
      </c>
      <c r="V31" s="26" t="s">
        <v>62</v>
      </c>
      <c r="W31" s="24"/>
      <c r="X31" s="24"/>
      <c r="Y31" s="24"/>
      <c r="Z31" s="24"/>
      <c r="AA31" s="25"/>
    </row>
    <row r="32" spans="1:27" x14ac:dyDescent="0.35">
      <c r="A32" s="5" t="s">
        <v>2</v>
      </c>
      <c r="B32" s="5" t="s">
        <v>5</v>
      </c>
      <c r="C32" s="11">
        <v>84</v>
      </c>
      <c r="E32" s="1" t="s">
        <v>36</v>
      </c>
      <c r="F32" s="15">
        <f>COUNTIFS($A$2:$A$85,"Treated",$B$2:$B$85,F31)</f>
        <v>21</v>
      </c>
      <c r="G32" s="15">
        <f>COUNTIFS($A$2:$A$85,"Treated",$B$2:$B$85,"&lt;&gt;"&amp;F31)</f>
        <v>20</v>
      </c>
      <c r="I32" s="6"/>
      <c r="L32" s="1" t="s">
        <v>40</v>
      </c>
      <c r="M32" s="12" t="s">
        <v>41</v>
      </c>
      <c r="N32" s="15">
        <v>0</v>
      </c>
      <c r="P32" s="1"/>
      <c r="Q32" s="4"/>
      <c r="S32" s="1" t="s">
        <v>44</v>
      </c>
      <c r="T32" s="15">
        <f>(J31-N31)/T31</f>
        <v>1.0047965304313313</v>
      </c>
      <c r="V32" s="27" t="s">
        <v>71</v>
      </c>
      <c r="W32" s="10"/>
      <c r="X32" s="10"/>
      <c r="Y32" s="10"/>
      <c r="Z32" s="10"/>
      <c r="AA32" s="20"/>
    </row>
    <row r="33" spans="1:27" x14ac:dyDescent="0.35">
      <c r="A33" s="5" t="s">
        <v>2</v>
      </c>
      <c r="B33" s="5" t="s">
        <v>5</v>
      </c>
      <c r="C33" s="11">
        <v>19</v>
      </c>
      <c r="E33" s="1" t="s">
        <v>37</v>
      </c>
      <c r="F33" s="15">
        <f>F32-1</f>
        <v>20</v>
      </c>
      <c r="G33" s="15">
        <f>G32-1</f>
        <v>19</v>
      </c>
      <c r="I33" s="6"/>
      <c r="L33" s="9"/>
      <c r="S33" s="1" t="s">
        <v>45</v>
      </c>
      <c r="T33" s="15">
        <f>SUM(F36,G36)^2/SUM(F36^2/F33,G36^2/G33)</f>
        <v>37.622246975762096</v>
      </c>
      <c r="V33" s="27" t="s">
        <v>78</v>
      </c>
      <c r="W33" s="10"/>
      <c r="X33" s="10"/>
      <c r="Y33" s="10"/>
      <c r="Z33" s="10"/>
      <c r="AA33" s="20"/>
    </row>
    <row r="34" spans="1:27" x14ac:dyDescent="0.35">
      <c r="A34" s="5" t="s">
        <v>2</v>
      </c>
      <c r="B34" s="5" t="s">
        <v>3</v>
      </c>
      <c r="C34" s="11">
        <v>77</v>
      </c>
      <c r="E34" s="1" t="s">
        <v>33</v>
      </c>
      <c r="F34" s="15">
        <f>AVERAGEIFS($C$2:$C$85,$A$2:$A$85,"Treated",$B$2:$B$85,F31)</f>
        <v>60</v>
      </c>
      <c r="G34" s="15">
        <f>AVERAGEIFS($C$2:$C$85,$A$2:$A$85,"Treated",$B$2:$B$85,"&lt;&gt;"&amp;F31)</f>
        <v>52.85</v>
      </c>
      <c r="I34" s="6"/>
      <c r="L34" s="8"/>
      <c r="S34" s="1" t="s">
        <v>46</v>
      </c>
      <c r="T34" s="13">
        <f>1-_xlfn.T.DIST(T32,T33,TRUE)</f>
        <v>0.16076057111141562</v>
      </c>
      <c r="V34" s="27" t="s">
        <v>63</v>
      </c>
      <c r="W34" s="10"/>
      <c r="X34" s="10"/>
      <c r="Y34" s="10"/>
      <c r="Z34" s="10"/>
      <c r="AA34" s="20"/>
    </row>
    <row r="35" spans="1:27" ht="16.5" x14ac:dyDescent="0.35">
      <c r="A35" s="5" t="s">
        <v>2</v>
      </c>
      <c r="B35" s="5" t="s">
        <v>5</v>
      </c>
      <c r="C35" s="11">
        <v>78</v>
      </c>
      <c r="E35" s="1" t="s">
        <v>34</v>
      </c>
      <c r="F35" s="15">
        <v>443.59583333333336</v>
      </c>
      <c r="G35" s="15">
        <v>590.23947368421068</v>
      </c>
      <c r="I35" s="6"/>
      <c r="L35" s="8"/>
      <c r="V35" s="30" t="s">
        <v>64</v>
      </c>
      <c r="W35" s="22"/>
      <c r="X35" s="22"/>
      <c r="Y35" s="22"/>
      <c r="Z35" s="22"/>
      <c r="AA35" s="23"/>
    </row>
    <row r="36" spans="1:27" ht="16.5" x14ac:dyDescent="0.35">
      <c r="A36" s="5" t="s">
        <v>2</v>
      </c>
      <c r="B36" s="5" t="s">
        <v>5</v>
      </c>
      <c r="C36" s="11">
        <v>59</v>
      </c>
      <c r="E36" s="1" t="s">
        <v>35</v>
      </c>
      <c r="F36" s="15">
        <f>F35/F32</f>
        <v>21.123611111111114</v>
      </c>
      <c r="G36" s="15">
        <f>G35/G32</f>
        <v>29.511973684210535</v>
      </c>
      <c r="I36" s="6"/>
      <c r="L36" s="8"/>
    </row>
    <row r="37" spans="1:27" ht="96.5" customHeight="1" x14ac:dyDescent="0.35">
      <c r="A37" s="5" t="s">
        <v>2</v>
      </c>
      <c r="B37" s="5" t="s">
        <v>5</v>
      </c>
      <c r="C37" s="11">
        <v>21</v>
      </c>
      <c r="I37" s="9" t="s">
        <v>72</v>
      </c>
    </row>
    <row r="38" spans="1:27" ht="17.5" customHeight="1" x14ac:dyDescent="0.35">
      <c r="A38" s="5" t="s">
        <v>2</v>
      </c>
      <c r="B38" s="5" t="s">
        <v>3</v>
      </c>
      <c r="C38" s="11">
        <v>46</v>
      </c>
    </row>
    <row r="39" spans="1:27" x14ac:dyDescent="0.35">
      <c r="A39" s="5" t="s">
        <v>2</v>
      </c>
      <c r="B39" s="5" t="s">
        <v>5</v>
      </c>
      <c r="C39" s="11">
        <v>50</v>
      </c>
    </row>
    <row r="40" spans="1:27" x14ac:dyDescent="0.35">
      <c r="A40" s="5" t="s">
        <v>2</v>
      </c>
      <c r="B40" s="5" t="s">
        <v>4</v>
      </c>
      <c r="C40" s="11">
        <v>54</v>
      </c>
    </row>
    <row r="41" spans="1:27" x14ac:dyDescent="0.35">
      <c r="A41" s="5" t="s">
        <v>2</v>
      </c>
      <c r="B41" s="5" t="s">
        <v>3</v>
      </c>
      <c r="C41" s="11">
        <v>39</v>
      </c>
    </row>
    <row r="42" spans="1:27" x14ac:dyDescent="0.35">
      <c r="A42" s="5" t="s">
        <v>2</v>
      </c>
      <c r="B42" s="5" t="s">
        <v>3</v>
      </c>
      <c r="C42" s="11">
        <v>70</v>
      </c>
    </row>
    <row r="43" spans="1:27" x14ac:dyDescent="0.35">
      <c r="A43" s="5" t="s">
        <v>6</v>
      </c>
      <c r="B43" s="5" t="s">
        <v>4</v>
      </c>
      <c r="C43" s="11">
        <v>60</v>
      </c>
    </row>
    <row r="44" spans="1:27" x14ac:dyDescent="0.35">
      <c r="A44" s="5" t="s">
        <v>6</v>
      </c>
      <c r="B44" s="5" t="s">
        <v>4</v>
      </c>
      <c r="C44" s="11">
        <v>25</v>
      </c>
    </row>
    <row r="45" spans="1:27" x14ac:dyDescent="0.35">
      <c r="A45" s="5" t="s">
        <v>6</v>
      </c>
      <c r="B45" s="5" t="s">
        <v>4</v>
      </c>
      <c r="C45" s="11">
        <v>27</v>
      </c>
    </row>
    <row r="46" spans="1:27" x14ac:dyDescent="0.35">
      <c r="A46" s="5" t="s">
        <v>6</v>
      </c>
      <c r="B46" s="5" t="s">
        <v>4</v>
      </c>
      <c r="C46" s="11">
        <v>89</v>
      </c>
    </row>
    <row r="47" spans="1:27" x14ac:dyDescent="0.35">
      <c r="A47" s="5" t="s">
        <v>6</v>
      </c>
      <c r="B47" s="5" t="s">
        <v>4</v>
      </c>
      <c r="C47" s="11">
        <v>73</v>
      </c>
    </row>
    <row r="48" spans="1:27" x14ac:dyDescent="0.35">
      <c r="A48" s="5" t="s">
        <v>6</v>
      </c>
      <c r="B48" s="5" t="s">
        <v>4</v>
      </c>
      <c r="C48" s="11">
        <v>40</v>
      </c>
    </row>
    <row r="49" spans="1:3" x14ac:dyDescent="0.35">
      <c r="A49" s="5" t="s">
        <v>6</v>
      </c>
      <c r="B49" s="5" t="s">
        <v>4</v>
      </c>
      <c r="C49" s="11">
        <v>54</v>
      </c>
    </row>
    <row r="50" spans="1:3" x14ac:dyDescent="0.35">
      <c r="A50" s="5" t="s">
        <v>6</v>
      </c>
      <c r="B50" s="5" t="s">
        <v>4</v>
      </c>
      <c r="C50" s="11">
        <v>53</v>
      </c>
    </row>
    <row r="51" spans="1:3" x14ac:dyDescent="0.35">
      <c r="A51" s="5" t="s">
        <v>6</v>
      </c>
      <c r="B51" s="5" t="s">
        <v>4</v>
      </c>
      <c r="C51" s="11">
        <v>36</v>
      </c>
    </row>
    <row r="52" spans="1:3" x14ac:dyDescent="0.35">
      <c r="A52" s="5" t="s">
        <v>6</v>
      </c>
      <c r="B52" s="5" t="s">
        <v>4</v>
      </c>
      <c r="C52" s="11">
        <v>51</v>
      </c>
    </row>
    <row r="53" spans="1:3" x14ac:dyDescent="0.35">
      <c r="A53" s="5" t="s">
        <v>6</v>
      </c>
      <c r="B53" s="5" t="s">
        <v>5</v>
      </c>
      <c r="C53" s="11">
        <v>72</v>
      </c>
    </row>
    <row r="54" spans="1:3" x14ac:dyDescent="0.35">
      <c r="A54" s="5" t="s">
        <v>6</v>
      </c>
      <c r="B54" s="5" t="s">
        <v>4</v>
      </c>
      <c r="C54" s="11">
        <v>44</v>
      </c>
    </row>
    <row r="55" spans="1:3" x14ac:dyDescent="0.35">
      <c r="A55" s="5" t="s">
        <v>6</v>
      </c>
      <c r="B55" s="5" t="s">
        <v>4</v>
      </c>
      <c r="C55" s="11">
        <v>24</v>
      </c>
    </row>
    <row r="56" spans="1:3" x14ac:dyDescent="0.35">
      <c r="A56" s="5" t="s">
        <v>6</v>
      </c>
      <c r="B56" s="5" t="s">
        <v>4</v>
      </c>
      <c r="C56" s="11">
        <v>70</v>
      </c>
    </row>
    <row r="57" spans="1:3" x14ac:dyDescent="0.35">
      <c r="A57" s="5" t="s">
        <v>6</v>
      </c>
      <c r="B57" s="5" t="s">
        <v>3</v>
      </c>
      <c r="C57" s="11">
        <v>35</v>
      </c>
    </row>
    <row r="58" spans="1:3" x14ac:dyDescent="0.35">
      <c r="A58" s="5" t="s">
        <v>6</v>
      </c>
      <c r="B58" s="5" t="s">
        <v>4</v>
      </c>
      <c r="C58" s="11">
        <v>49</v>
      </c>
    </row>
    <row r="59" spans="1:3" x14ac:dyDescent="0.35">
      <c r="A59" s="5" t="s">
        <v>6</v>
      </c>
      <c r="B59" s="5" t="s">
        <v>5</v>
      </c>
      <c r="C59" s="11">
        <v>94</v>
      </c>
    </row>
    <row r="60" spans="1:3" x14ac:dyDescent="0.35">
      <c r="A60" s="5" t="s">
        <v>6</v>
      </c>
      <c r="B60" s="5" t="s">
        <v>4</v>
      </c>
      <c r="C60" s="11">
        <v>50</v>
      </c>
    </row>
    <row r="61" spans="1:3" x14ac:dyDescent="0.35">
      <c r="A61" s="5" t="s">
        <v>6</v>
      </c>
      <c r="B61" s="5" t="s">
        <v>4</v>
      </c>
      <c r="C61" s="11">
        <v>38</v>
      </c>
    </row>
    <row r="62" spans="1:3" x14ac:dyDescent="0.35">
      <c r="A62" s="5" t="s">
        <v>6</v>
      </c>
      <c r="B62" s="5" t="s">
        <v>4</v>
      </c>
      <c r="C62" s="11">
        <v>49</v>
      </c>
    </row>
    <row r="63" spans="1:3" x14ac:dyDescent="0.35">
      <c r="A63" s="5" t="s">
        <v>6</v>
      </c>
      <c r="B63" s="5" t="s">
        <v>4</v>
      </c>
      <c r="C63" s="11">
        <v>56</v>
      </c>
    </row>
    <row r="64" spans="1:3" x14ac:dyDescent="0.35">
      <c r="A64" s="5" t="s">
        <v>6</v>
      </c>
      <c r="B64" s="5" t="s">
        <v>4</v>
      </c>
      <c r="C64" s="11">
        <v>100</v>
      </c>
    </row>
    <row r="65" spans="1:3" x14ac:dyDescent="0.35">
      <c r="A65" s="5" t="s">
        <v>6</v>
      </c>
      <c r="B65" s="5" t="s">
        <v>4</v>
      </c>
      <c r="C65" s="11">
        <v>40</v>
      </c>
    </row>
    <row r="66" spans="1:3" x14ac:dyDescent="0.35">
      <c r="A66" s="5" t="s">
        <v>6</v>
      </c>
      <c r="B66" s="5" t="s">
        <v>4</v>
      </c>
      <c r="C66" s="11">
        <v>40</v>
      </c>
    </row>
    <row r="67" spans="1:3" x14ac:dyDescent="0.35">
      <c r="A67" s="5" t="s">
        <v>6</v>
      </c>
      <c r="B67" s="5" t="s">
        <v>4</v>
      </c>
      <c r="C67" s="11">
        <v>28</v>
      </c>
    </row>
    <row r="68" spans="1:3" x14ac:dyDescent="0.35">
      <c r="A68" s="5" t="s">
        <v>6</v>
      </c>
      <c r="B68" s="5" t="s">
        <v>4</v>
      </c>
      <c r="C68" s="11">
        <v>89</v>
      </c>
    </row>
    <row r="69" spans="1:3" x14ac:dyDescent="0.35">
      <c r="A69" s="5" t="s">
        <v>6</v>
      </c>
      <c r="B69" s="5" t="s">
        <v>4</v>
      </c>
      <c r="C69" s="11">
        <v>44</v>
      </c>
    </row>
    <row r="70" spans="1:3" x14ac:dyDescent="0.35">
      <c r="A70" s="5" t="s">
        <v>6</v>
      </c>
      <c r="B70" s="5" t="s">
        <v>5</v>
      </c>
      <c r="C70" s="11">
        <v>83</v>
      </c>
    </row>
    <row r="71" spans="1:3" x14ac:dyDescent="0.35">
      <c r="A71" s="5" t="s">
        <v>6</v>
      </c>
      <c r="B71" s="5" t="s">
        <v>5</v>
      </c>
      <c r="C71" s="11">
        <v>33</v>
      </c>
    </row>
    <row r="72" spans="1:3" x14ac:dyDescent="0.35">
      <c r="A72" s="5" t="s">
        <v>6</v>
      </c>
      <c r="B72" s="5" t="s">
        <v>4</v>
      </c>
      <c r="C72" s="11">
        <v>82</v>
      </c>
    </row>
    <row r="73" spans="1:3" x14ac:dyDescent="0.35">
      <c r="A73" s="5" t="s">
        <v>6</v>
      </c>
      <c r="B73" s="5" t="s">
        <v>3</v>
      </c>
      <c r="C73" s="11">
        <v>66</v>
      </c>
    </row>
    <row r="74" spans="1:3" x14ac:dyDescent="0.35">
      <c r="A74" s="5" t="s">
        <v>6</v>
      </c>
      <c r="B74" s="5" t="s">
        <v>3</v>
      </c>
      <c r="C74" s="11">
        <v>55</v>
      </c>
    </row>
    <row r="75" spans="1:3" x14ac:dyDescent="0.35">
      <c r="A75" s="5" t="s">
        <v>6</v>
      </c>
      <c r="B75" s="5" t="s">
        <v>3</v>
      </c>
      <c r="C75" s="11">
        <v>45</v>
      </c>
    </row>
    <row r="76" spans="1:3" x14ac:dyDescent="0.35">
      <c r="A76" s="5" t="s">
        <v>6</v>
      </c>
      <c r="B76" s="5" t="s">
        <v>5</v>
      </c>
      <c r="C76" s="11">
        <v>39</v>
      </c>
    </row>
    <row r="77" spans="1:3" x14ac:dyDescent="0.35">
      <c r="A77" s="5" t="s">
        <v>6</v>
      </c>
      <c r="B77" s="5" t="s">
        <v>4</v>
      </c>
      <c r="C77" s="11">
        <v>23</v>
      </c>
    </row>
    <row r="78" spans="1:3" x14ac:dyDescent="0.35">
      <c r="A78" s="5" t="s">
        <v>6</v>
      </c>
      <c r="B78" s="5" t="s">
        <v>3</v>
      </c>
      <c r="C78" s="11">
        <v>26</v>
      </c>
    </row>
    <row r="79" spans="1:3" x14ac:dyDescent="0.35">
      <c r="A79" s="5" t="s">
        <v>6</v>
      </c>
      <c r="B79" s="5" t="s">
        <v>4</v>
      </c>
      <c r="C79" s="11">
        <v>25</v>
      </c>
    </row>
    <row r="80" spans="1:3" x14ac:dyDescent="0.35">
      <c r="A80" s="5" t="s">
        <v>6</v>
      </c>
      <c r="B80" s="5" t="s">
        <v>5</v>
      </c>
      <c r="C80" s="11">
        <v>75</v>
      </c>
    </row>
    <row r="81" spans="1:3" x14ac:dyDescent="0.35">
      <c r="A81" s="5" t="s">
        <v>6</v>
      </c>
      <c r="B81" s="5" t="s">
        <v>4</v>
      </c>
      <c r="C81" s="11">
        <v>32</v>
      </c>
    </row>
    <row r="82" spans="1:3" x14ac:dyDescent="0.35">
      <c r="A82" s="5" t="s">
        <v>6</v>
      </c>
      <c r="B82" s="5" t="s">
        <v>4</v>
      </c>
      <c r="C82" s="11">
        <v>87</v>
      </c>
    </row>
    <row r="83" spans="1:3" x14ac:dyDescent="0.35">
      <c r="A83" s="5" t="s">
        <v>6</v>
      </c>
      <c r="B83" s="5" t="s">
        <v>3</v>
      </c>
      <c r="C83" s="11">
        <v>54</v>
      </c>
    </row>
    <row r="84" spans="1:3" x14ac:dyDescent="0.35">
      <c r="A84" s="5" t="s">
        <v>6</v>
      </c>
      <c r="B84" s="5" t="s">
        <v>3</v>
      </c>
      <c r="C84" s="11">
        <v>67</v>
      </c>
    </row>
    <row r="85" spans="1:3" x14ac:dyDescent="0.35">
      <c r="A85" s="5" t="s">
        <v>6</v>
      </c>
      <c r="B85" s="5" t="s">
        <v>5</v>
      </c>
      <c r="C85" s="11">
        <v>84</v>
      </c>
    </row>
  </sheetData>
  <autoFilter ref="A1:C85" xr:uid="{5FFAECD7-6263-4C2D-B1E3-D9497EDF41D7}"/>
  <mergeCells count="6">
    <mergeCell ref="V30:AA30"/>
    <mergeCell ref="F30:G30"/>
    <mergeCell ref="I30:J30"/>
    <mergeCell ref="L30:N30"/>
    <mergeCell ref="P30:Q30"/>
    <mergeCell ref="S30:T30"/>
  </mergeCells>
  <phoneticPr fontId="2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Arthritis - solution 1</vt:lpstr>
      <vt:lpstr>Arthritis - solution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John Uzoma</cp:lastModifiedBy>
  <dcterms:created xsi:type="dcterms:W3CDTF">2022-11-13T20:39:59Z</dcterms:created>
  <dcterms:modified xsi:type="dcterms:W3CDTF">2022-12-21T18:08:45Z</dcterms:modified>
</cp:coreProperties>
</file>