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xWj2/JUXcqd8W3JfwQa8s1yb60I11MtuNacVrnbUCHc="/>
    </ext>
  </extLst>
</workbook>
</file>

<file path=xl/sharedStrings.xml><?xml version="1.0" encoding="utf-8"?>
<sst xmlns="http://schemas.openxmlformats.org/spreadsheetml/2006/main" count="559" uniqueCount="241">
  <si>
    <t>vazq</t>
  </si>
  <si>
    <t>MAYO 23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</si>
  <si>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</si>
  <si>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</si>
  <si>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</si>
  <si>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</si>
  <si>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</si>
  <si>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</si>
  <si>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</si>
  <si>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</si>
  <si>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</si>
  <si>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</si>
  <si>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</si>
  <si>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</si>
  <si>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</si>
  <si>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</si>
  <si>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</si>
  <si>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</si>
  <si>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</si>
  <si>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fc 31 lab</t>
  </si>
  <si>
    <t>lab</t>
  </si>
  <si>
    <t>extra sofia serpagli</t>
  </si>
  <si>
    <t>sob 4-5</t>
  </si>
  <si>
    <t>vale david corbalan</t>
  </si>
  <si>
    <t>sintaccis</t>
  </si>
  <si>
    <t>fc lab 31</t>
  </si>
  <si>
    <t>prop lab carla</t>
  </si>
  <si>
    <t>vale cristian garcia</t>
  </si>
  <si>
    <t>vale jorge birraglia</t>
  </si>
  <si>
    <t>sob cbio</t>
  </si>
  <si>
    <t>extra jorge birraglia</t>
  </si>
  <si>
    <t>vale carlos jimenez</t>
  </si>
  <si>
    <t>sob 19-05</t>
  </si>
  <si>
    <t>extra roberto marchi</t>
  </si>
  <si>
    <t>vale roberto marchi</t>
  </si>
  <si>
    <t>20-05 dif tarj visa</t>
  </si>
  <si>
    <t>vale hilda diaz</t>
  </si>
  <si>
    <t>sob 24-5</t>
  </si>
  <si>
    <t>laboratorio</t>
  </si>
  <si>
    <t>error lab 8al19</t>
  </si>
  <si>
    <t>premium meat</t>
  </si>
  <si>
    <t>canavesi</t>
  </si>
  <si>
    <t>green grocery</t>
  </si>
  <si>
    <t>bazar chef besares dolce</t>
  </si>
  <si>
    <t>supermercado besares dolce</t>
  </si>
  <si>
    <t>productos congelados besares dolce</t>
  </si>
  <si>
    <t>palta besares dolce</t>
  </si>
  <si>
    <t>sofia besares dolce</t>
  </si>
  <si>
    <t>champi</t>
  </si>
  <si>
    <t>prop lab</t>
  </si>
  <si>
    <t>sierra</t>
  </si>
  <si>
    <t>vale ramon segovia</t>
  </si>
  <si>
    <t>vale ruth bravo</t>
  </si>
  <si>
    <t>vale carlos reyes</t>
  </si>
  <si>
    <t>las chicas de ramallo</t>
  </si>
  <si>
    <t>preservar</t>
  </si>
  <si>
    <t>muzza</t>
  </si>
  <si>
    <t>ricardo gonzalez</t>
  </si>
  <si>
    <t>vazquez</t>
  </si>
  <si>
    <t>5/4 almuerzo</t>
  </si>
  <si>
    <t>extra fernando herrera</t>
  </si>
  <si>
    <t>propina facundo</t>
  </si>
  <si>
    <t>propina flavia</t>
  </si>
  <si>
    <t xml:space="preserve">tapas </t>
  </si>
  <si>
    <t>electricidad ramallo</t>
  </si>
  <si>
    <t>extra marchi</t>
  </si>
  <si>
    <t>vale jose lopez</t>
  </si>
  <si>
    <t>pago a m lopez mar mier juev</t>
  </si>
  <si>
    <t>la meson</t>
  </si>
  <si>
    <t>/</t>
  </si>
  <si>
    <t>uber marchi</t>
  </si>
  <si>
    <t>party pack</t>
  </si>
  <si>
    <t>lavadero</t>
  </si>
  <si>
    <t>dias trab sofia serpagli</t>
  </si>
  <si>
    <t>prop carla</t>
  </si>
  <si>
    <t>espadoni arreglo impresora</t>
  </si>
  <si>
    <t>extra carlos reyes</t>
  </si>
  <si>
    <t>vale mario ocampo</t>
  </si>
  <si>
    <t>liq dias trab marcelo dima</t>
  </si>
  <si>
    <t>mesa mal cobrada</t>
  </si>
  <si>
    <t>vale gustavo rodriguez</t>
  </si>
  <si>
    <t>pago 33100 visa</t>
  </si>
  <si>
    <t>extra mario lopez</t>
  </si>
  <si>
    <t>vale mario lopez</t>
  </si>
  <si>
    <t xml:space="preserve"> </t>
  </si>
  <si>
    <t>extra eli moringo</t>
  </si>
  <si>
    <t>el precursor</t>
  </si>
  <si>
    <t>luces led</t>
  </si>
  <si>
    <t>supermercado</t>
  </si>
  <si>
    <t>toti</t>
  </si>
  <si>
    <t>tanf fc lab N31</t>
  </si>
  <si>
    <t>retencion iva fc lab 31</t>
  </si>
  <si>
    <t>retencion gcia fc 31</t>
  </si>
  <si>
    <t>retencion suss fc lab 31</t>
  </si>
  <si>
    <t>retencion iibb lab fc 31</t>
  </si>
  <si>
    <t>faltante 6-5</t>
  </si>
  <si>
    <t>herreria</t>
  </si>
  <si>
    <t>prop mesa 23</t>
  </si>
  <si>
    <t>prop labo</t>
  </si>
  <si>
    <t>3kl manzanas verdes</t>
  </si>
  <si>
    <t>fumigacion</t>
  </si>
  <si>
    <t>grisines</t>
  </si>
  <si>
    <t>ajo</t>
  </si>
  <si>
    <t>tapas</t>
  </si>
  <si>
    <t>propina mesa 127</t>
  </si>
  <si>
    <t>propina laboratorio</t>
  </si>
  <si>
    <t>extra bacha</t>
  </si>
  <si>
    <t>taxi alquiler besares</t>
  </si>
  <si>
    <t>539200 fc 15</t>
  </si>
  <si>
    <t>prop mesa 25</t>
  </si>
  <si>
    <t>aceite</t>
  </si>
  <si>
    <t>fernando herrera</t>
  </si>
  <si>
    <t>faltante 10-5</t>
  </si>
  <si>
    <t>sierra tornillo</t>
  </si>
  <si>
    <t>sierra electricidad ramallo</t>
  </si>
  <si>
    <t>5 tapas empanadas</t>
  </si>
  <si>
    <t>se le cobro 78000</t>
  </si>
  <si>
    <t>prop hector rivarola</t>
  </si>
  <si>
    <t>vale osvaldo peruzzi</t>
  </si>
  <si>
    <t>tafirol</t>
  </si>
  <si>
    <t>super</t>
  </si>
  <si>
    <t>vale alejo monge</t>
  </si>
  <si>
    <t>extra bachero nicolas</t>
  </si>
  <si>
    <t>faltante</t>
  </si>
  <si>
    <t>VTA TOTAL</t>
  </si>
  <si>
    <t>via monroe</t>
  </si>
  <si>
    <t>vta tarjeta</t>
  </si>
  <si>
    <t>prop mesa</t>
  </si>
  <si>
    <t>vta efectivo</t>
  </si>
  <si>
    <t>verdura</t>
  </si>
  <si>
    <t>belgrano refrigeración</t>
  </si>
  <si>
    <t>a caja grande</t>
  </si>
  <si>
    <t>ensa 3 gustos cobrada de mas</t>
  </si>
  <si>
    <t>propina mesa 27</t>
  </si>
  <si>
    <t>pilas x2</t>
  </si>
  <si>
    <t>error  lab</t>
  </si>
  <si>
    <t>FC lab N32</t>
  </si>
  <si>
    <t>propina laboratorio carla</t>
  </si>
  <si>
    <t>vale fernando sanchez</t>
  </si>
  <si>
    <t>sanitarios del libertador</t>
  </si>
  <si>
    <t xml:space="preserve">libreria </t>
  </si>
  <si>
    <t>tapas empanadas</t>
  </si>
  <si>
    <t>vale luciana bechardo</t>
  </si>
  <si>
    <t>prop mesa20</t>
  </si>
  <si>
    <t>propina mesa 201</t>
  </si>
  <si>
    <t>extra fernando sanchez</t>
  </si>
  <si>
    <t>egreso mario por 2 dias</t>
  </si>
  <si>
    <t>precursor</t>
  </si>
  <si>
    <t>prop labo carla</t>
  </si>
  <si>
    <t>vale daiana villanueva</t>
  </si>
  <si>
    <t>egreso marchi</t>
  </si>
  <si>
    <t>egreso sanchez fernando</t>
  </si>
  <si>
    <t>extra reyes</t>
  </si>
  <si>
    <t>almacen</t>
  </si>
  <si>
    <t xml:space="preserve">extra </t>
  </si>
  <si>
    <t>fc lab N 33</t>
  </si>
  <si>
    <t>vale facundo luna</t>
  </si>
  <si>
    <t>propina mesa 25</t>
  </si>
  <si>
    <t>liquidación ruth</t>
  </si>
  <si>
    <t>fotocopias</t>
  </si>
  <si>
    <t>vale leandro resico</t>
  </si>
  <si>
    <t>fumigador juliver</t>
  </si>
  <si>
    <t>2 extras 1 de ellas es vacas</t>
  </si>
  <si>
    <t>propina mesa 293</t>
  </si>
  <si>
    <t>propina mesa 2</t>
  </si>
  <si>
    <t>lavadero torino</t>
  </si>
  <si>
    <t>prop mesa 5</t>
  </si>
  <si>
    <t>prop mesa 125</t>
  </si>
  <si>
    <t>prop mesa 21</t>
  </si>
  <si>
    <t>tapa empanadas</t>
  </si>
  <si>
    <t>vale miguel nuñez</t>
  </si>
  <si>
    <t>vale luis wissner</t>
  </si>
  <si>
    <t>vale ramon quiroz</t>
  </si>
  <si>
    <t>extra vacas reyes</t>
  </si>
  <si>
    <t>vale eli moringo</t>
  </si>
  <si>
    <t>vale jorge carril</t>
  </si>
  <si>
    <t xml:space="preserve">extra mario </t>
  </si>
  <si>
    <t>fc 21 500400</t>
  </si>
  <si>
    <t>extra eli moringo 2 noches</t>
  </si>
  <si>
    <t>extra mario</t>
  </si>
  <si>
    <t xml:space="preserve">vale hilda diaz </t>
  </si>
  <si>
    <t xml:space="preserve">rodrigo bachero x  3 dias </t>
  </si>
  <si>
    <t>d´aria pinturerias</t>
  </si>
  <si>
    <t>licuadora</t>
  </si>
  <si>
    <t>mesa duplicada 158 21500</t>
  </si>
  <si>
    <t>2 extras sergio sosa</t>
  </si>
  <si>
    <t>transferencia banco mesa evento</t>
  </si>
  <si>
    <t>trnf bco fc labN32</t>
  </si>
  <si>
    <t>retencion suss fc 32 lab</t>
  </si>
  <si>
    <t>retencion gcia fc 32 lab</t>
  </si>
  <si>
    <t>retencion iva fc 32 lab</t>
  </si>
  <si>
    <t>retencion iibb fc 32 lab</t>
  </si>
  <si>
    <t>repuesto frezzer forzado</t>
  </si>
  <si>
    <t>prop mesa 28</t>
  </si>
  <si>
    <t xml:space="preserve">la meson </t>
  </si>
  <si>
    <t>libreria cuaderno pedidos</t>
  </si>
  <si>
    <t>extra sebastian iturrez</t>
  </si>
  <si>
    <t>prop mesa 104</t>
  </si>
  <si>
    <t>prop mesa 10</t>
  </si>
  <si>
    <t>extra bacha sergio sosa</t>
  </si>
  <si>
    <t>freseniuss</t>
  </si>
  <si>
    <t>ferreteria trueno</t>
  </si>
  <si>
    <t>herrafe</t>
  </si>
  <si>
    <t>cerrajeria</t>
  </si>
  <si>
    <t>viatico sierra</t>
  </si>
  <si>
    <t>propina mesa 5</t>
  </si>
  <si>
    <t>compra oporto</t>
  </si>
  <si>
    <t>extra sergio bacha</t>
  </si>
  <si>
    <t xml:space="preserve">bc servicios 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</si>
  <si>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</si>
  <si>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</si>
  <si>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</si>
  <si>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</si>
  <si>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</si>
  <si>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</si>
  <si>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</si>
  <si>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</si>
  <si>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</si>
  <si>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EDENRED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</si>
  <si>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</si>
  <si>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</si>
  <si>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</si>
  <si>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</si>
  <si>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</si>
  <si>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</si>
  <si>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</si>
  <si>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</si>
  <si>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</si>
  <si>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</si>
  <si>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</si>
  <si>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</si>
  <si>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</si>
  <si>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</si>
  <si>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</si>
  <si>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</si>
  <si>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</si>
  <si>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</si>
  <si>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</si>
  <si>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miércoles</t>
  </si>
  <si>
    <t xml:space="preserve">miercoles 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</si>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</sst>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"/>
    <numFmt numFmtId="172" formatCode="dd/MM/yyyy"/>
    <numFmt numFmtId="173" formatCode="dd/mm"/>
    <numFmt numFmtId="174" formatCode="M/d/yyyy"/>
  </numFmts>
  <fonts count="17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FF00"/>
      <name val="Arial"/>
    </font>
    <font>
      <b/>
      <sz val="10.0"/>
      <color rgb="FFFF0000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>
      <color theme="1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0" fillId="0" fontId="1" numFmtId="0" xfId="0" applyAlignment="1" applyFont="1">
      <alignment readingOrder="0" shrinkToFit="0" vertical="bottom" wrapText="0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8" numFmtId="164" xfId="0" applyAlignment="1" applyFont="1" applyNumberFormat="1">
      <alignment horizontal="center" readingOrder="0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14" fontId="7" numFmtId="164" xfId="0" applyAlignment="1" applyFont="1" applyNumberFormat="1">
      <alignment horizontal="center"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0" fillId="14" fontId="1" numFmtId="164" xfId="0" applyAlignment="1" applyFont="1" applyNumberFormat="1">
      <alignment horizontal="center"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2" fillId="0" fontId="9" numFmtId="164" xfId="0" applyAlignment="1" applyBorder="1" applyFont="1" applyNumberFormat="1">
      <alignment readingOrder="0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15" fillId="12" fontId="9" numFmtId="164" xfId="0" applyAlignment="1" applyBorder="1" applyFont="1" applyNumberFormat="1">
      <alignment readingOrder="0" shrinkToFit="0" vertical="bottom" wrapText="0"/>
    </xf>
    <xf borderId="0" fillId="8" fontId="6" numFmtId="164" xfId="0" applyAlignment="1" applyFont="1" applyNumberFormat="1">
      <alignment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6" fillId="14" fontId="7" numFmtId="164" xfId="0" applyAlignment="1" applyBorder="1" applyFont="1" applyNumberFormat="1">
      <alignment horizontal="center" shrinkToFit="0" vertical="bottom" wrapText="0"/>
    </xf>
    <xf borderId="16" fillId="8" fontId="1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7" fillId="0" fontId="1" numFmtId="164" xfId="0" applyAlignment="1" applyBorder="1" applyFont="1" applyNumberFormat="1">
      <alignment readingOrder="0"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7" fillId="0" fontId="1" numFmtId="171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1" fillId="14" fontId="7" numFmtId="164" xfId="0" applyAlignment="1" applyBorder="1" applyFont="1" applyNumberFormat="1">
      <alignment horizontal="center" shrinkToFit="0" vertical="bottom" wrapText="0"/>
    </xf>
    <xf borderId="18" fillId="0" fontId="1" numFmtId="0" xfId="0" applyAlignment="1" applyBorder="1" applyFont="1">
      <alignment horizontal="left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7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8" fillId="0" fontId="1" numFmtId="0" xfId="0" applyAlignment="1" applyBorder="1" applyFont="1">
      <alignment horizontal="left" readingOrder="0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20" fillId="12" fontId="1" numFmtId="165" xfId="0" applyAlignment="1" applyBorder="1" applyFont="1" applyNumberFormat="1">
      <alignment horizontal="center" shrinkToFit="0" vertical="bottom" wrapText="0"/>
    </xf>
    <xf borderId="20" fillId="12" fontId="1" numFmtId="164" xfId="0" applyAlignment="1" applyBorder="1" applyFont="1" applyNumberFormat="1">
      <alignment horizontal="center" shrinkToFit="0" vertical="bottom" wrapText="0"/>
    </xf>
    <xf borderId="21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5" fillId="0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3" fillId="15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2" fillId="0" fontId="10" numFmtId="164" xfId="0" applyAlignment="1" applyBorder="1" applyFont="1" applyNumberFormat="1">
      <alignment readingOrder="0" shrinkToFit="0" vertical="bottom" wrapText="0"/>
    </xf>
    <xf borderId="18" fillId="0" fontId="1" numFmtId="172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7" fillId="12" fontId="9" numFmtId="0" xfId="0" applyAlignment="1" applyBorder="1" applyFont="1">
      <alignment readingOrder="0" shrinkToFit="0" vertical="bottom" wrapText="0"/>
    </xf>
    <xf borderId="2" fillId="12" fontId="9" numFmtId="164" xfId="0" applyAlignment="1" applyBorder="1" applyFont="1" applyNumberFormat="1">
      <alignment readingOrder="0"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8" fillId="0" fontId="1" numFmtId="170" xfId="0" applyAlignment="1" applyBorder="1" applyFont="1" applyNumberFormat="1">
      <alignment horizontal="left" readingOrder="0" shrinkToFit="0" vertical="bottom" wrapText="0"/>
    </xf>
    <xf borderId="13" fillId="15" fontId="1" numFmtId="166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18" fillId="0" fontId="1" numFmtId="173" xfId="0" applyAlignment="1" applyBorder="1" applyFont="1" applyNumberFormat="1">
      <alignment horizontal="left" readingOrder="0"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8" fillId="0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8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8" fillId="15" fontId="1" numFmtId="166" xfId="0" applyAlignment="1" applyBorder="1" applyFont="1" applyNumberFormat="1">
      <alignment shrinkToFit="0" vertical="bottom" wrapText="0"/>
    </xf>
    <xf borderId="1" fillId="13" fontId="7" numFmtId="164" xfId="0" applyAlignment="1" applyBorder="1" applyFont="1" applyNumberFormat="1">
      <alignment shrinkToFit="0" vertical="bottom" wrapText="0"/>
    </xf>
    <xf borderId="18" fillId="15" fontId="1" numFmtId="167" xfId="0" applyAlignment="1" applyBorder="1" applyFont="1" applyNumberFormat="1">
      <alignment horizontal="left" readingOrder="0" shrinkToFit="0" vertical="bottom" wrapText="0"/>
    </xf>
    <xf borderId="22" fillId="15" fontId="1" numFmtId="166" xfId="0" applyAlignment="1" applyBorder="1" applyFont="1" applyNumberFormat="1">
      <alignment shrinkToFit="0" vertical="bottom" wrapText="0"/>
    </xf>
    <xf borderId="20" fillId="15" fontId="1" numFmtId="0" xfId="0" applyAlignment="1" applyBorder="1" applyFont="1">
      <alignment readingOrder="0" shrinkToFit="0" vertical="bottom" wrapText="0"/>
    </xf>
    <xf borderId="21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18" fillId="15" fontId="1" numFmtId="170" xfId="0" applyAlignment="1" applyBorder="1" applyFont="1" applyNumberFormat="1">
      <alignment horizontal="left" readingOrder="0" shrinkToFit="0" vertical="bottom" wrapText="0"/>
    </xf>
    <xf borderId="18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21" fillId="15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22" fillId="15" fontId="1" numFmtId="166" xfId="0" applyAlignment="1" applyBorder="1" applyFont="1" applyNumberFormat="1">
      <alignment readingOrder="0" shrinkToFit="0" vertical="bottom" wrapText="0"/>
    </xf>
    <xf borderId="22" fillId="15" fontId="1" numFmtId="171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0" fillId="15" fontId="1" numFmtId="164" xfId="0" applyAlignment="1" applyFont="1" applyNumberFormat="1">
      <alignment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8" fillId="15" fontId="1" numFmtId="166" xfId="0" applyAlignment="1" applyBorder="1" applyFont="1" applyNumberFormat="1">
      <alignment readingOrder="0" shrinkToFit="0" vertical="bottom" wrapText="0"/>
    </xf>
    <xf borderId="1" fillId="13" fontId="6" numFmtId="164" xfId="0" applyAlignment="1" applyBorder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22" fillId="12" fontId="1" numFmtId="166" xfId="0" applyAlignment="1" applyBorder="1" applyFont="1" applyNumberFormat="1">
      <alignment shrinkToFit="0" vertical="bottom" wrapText="0"/>
    </xf>
    <xf borderId="20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20" fillId="15" fontId="9" numFmtId="0" xfId="0" applyAlignment="1" applyBorder="1" applyFont="1">
      <alignment readingOrder="0" shrinkToFit="0" vertical="bottom" wrapText="0"/>
    </xf>
    <xf borderId="14" fillId="15" fontId="9" numFmtId="164" xfId="0" applyAlignment="1" applyBorder="1" applyFont="1" applyNumberFormat="1">
      <alignment readingOrder="0"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15" fontId="1" numFmtId="171" xfId="0" applyAlignment="1" applyBorder="1" applyFont="1" applyNumberFormat="1">
      <alignment shrinkToFit="0" vertical="bottom" wrapText="0"/>
    </xf>
    <xf borderId="7" fillId="7" fontId="1" numFmtId="166" xfId="0" applyAlignment="1" applyBorder="1" applyFont="1" applyNumberFormat="1">
      <alignment shrinkToFit="0" vertical="bottom" wrapText="0"/>
    </xf>
    <xf borderId="7" fillId="7" fontId="1" numFmtId="0" xfId="0" applyAlignment="1" applyBorder="1" applyFon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7" fillId="0" fontId="1" numFmtId="171" xfId="0" applyAlignment="1" applyBorder="1" applyFont="1" applyNumberFormat="1">
      <alignment readingOrder="0" shrinkToFit="0" vertical="bottom" wrapText="0"/>
    </xf>
    <xf borderId="7" fillId="15" fontId="9" numFmtId="0" xfId="0" applyAlignment="1" applyBorder="1" applyFont="1">
      <alignment readingOrder="0" shrinkToFit="0" vertical="bottom" wrapText="0"/>
    </xf>
    <xf borderId="2" fillId="15" fontId="9" numFmtId="164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20" fillId="12" fontId="1" numFmtId="0" xfId="0" applyAlignment="1" applyBorder="1" applyFon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readingOrder="0"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0" fillId="0" fontId="1" numFmtId="16" xfId="0" applyAlignment="1" applyFont="1" applyNumberFormat="1">
      <alignment horizontal="center"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1" xfId="0" applyAlignment="1" applyBorder="1" applyFont="1" applyNumberFormat="1">
      <alignment shrinkToFit="0" vertical="bottom" wrapText="0"/>
    </xf>
    <xf borderId="1" fillId="14" fontId="7" numFmtId="164" xfId="0" applyAlignment="1" applyBorder="1" applyFont="1" applyNumberFormat="1">
      <alignment horizontal="center" readingOrder="0" shrinkToFit="0" vertical="bottom" wrapText="0"/>
    </xf>
    <xf borderId="5" fillId="0" fontId="1" numFmtId="170" xfId="0" applyAlignment="1" applyBorder="1" applyFont="1" applyNumberFormat="1">
      <alignment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19" fillId="0" fontId="9" numFmtId="164" xfId="0" applyAlignment="1" applyBorder="1" applyFont="1" applyNumberForma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0" fillId="8" fontId="1" numFmtId="0" xfId="0" applyAlignment="1" applyFont="1">
      <alignment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1" fillId="14" fontId="9" numFmtId="164" xfId="0" applyAlignment="1" applyBorder="1" applyFont="1" applyNumberFormat="1">
      <alignment horizontal="center" shrinkToFit="0" vertical="bottom" wrapText="0"/>
    </xf>
    <xf borderId="23" fillId="0" fontId="1" numFmtId="0" xfId="0" applyAlignment="1" applyBorder="1" applyFont="1">
      <alignment horizontal="left" shrinkToFit="0" vertical="bottom" wrapText="0"/>
    </xf>
    <xf borderId="24" fillId="0" fontId="1" numFmtId="165" xfId="0" applyAlignment="1" applyBorder="1" applyFont="1" applyNumberFormat="1">
      <alignment shrinkToFit="0" vertical="bottom" wrapText="0"/>
    </xf>
    <xf borderId="25" fillId="0" fontId="1" numFmtId="164" xfId="0" applyAlignment="1" applyBorder="1" applyFont="1" applyNumberFormat="1">
      <alignment horizontal="center" shrinkToFit="0" vertical="bottom" wrapText="0"/>
    </xf>
    <xf borderId="26" fillId="0" fontId="1" numFmtId="164" xfId="0" applyAlignment="1" applyBorder="1" applyFont="1" applyNumberFormat="1">
      <alignment shrinkToFit="0" vertical="bottom" wrapText="0"/>
    </xf>
    <xf borderId="23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3" fillId="12" fontId="1" numFmtId="166" xfId="0" applyAlignment="1" applyBorder="1" applyFont="1" applyNumberFormat="1">
      <alignment readingOrder="0"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18" fillId="0" fontId="1" numFmtId="166" xfId="0" applyAlignment="1" applyBorder="1" applyFont="1" applyNumberFormat="1">
      <alignment shrinkToFit="0" vertical="bottom" wrapText="0"/>
    </xf>
    <xf borderId="1" fillId="8" fontId="1" numFmtId="164" xfId="0" applyAlignment="1" applyBorder="1" applyFont="1" applyNumberFormat="1">
      <alignment horizontal="center" readingOrder="0" shrinkToFit="0" vertical="bottom" wrapText="0"/>
    </xf>
    <xf borderId="0" fillId="12" fontId="5" numFmtId="164" xfId="0" applyAlignment="1" applyFont="1" applyNumberFormat="1">
      <alignment horizontal="left" readingOrder="0"/>
    </xf>
    <xf borderId="18" fillId="0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7" fillId="0" fontId="1" numFmtId="173" xfId="0" applyAlignment="1" applyBorder="1" applyFont="1" applyNumberFormat="1">
      <alignment readingOrder="0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7" fillId="0" fontId="2" numFmtId="166" xfId="0" applyAlignment="1" applyBorder="1" applyFont="1" applyNumberFormat="1">
      <alignment readingOrder="0"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16" fillId="8" fontId="1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1" numFmtId="174" xfId="0" applyAlignment="1" applyFont="1" applyNumberFormat="1">
      <alignment horizontal="center" shrinkToFit="0" vertical="bottom" wrapText="0"/>
    </xf>
    <xf borderId="0" fillId="0" fontId="11" numFmtId="2" xfId="0" applyAlignment="1" applyFont="1" applyNumberFormat="1">
      <alignment horizontal="center" shrinkToFit="0" vertical="bottom" wrapText="0"/>
    </xf>
    <xf borderId="0" fillId="0" fontId="11" numFmtId="2" xfId="0" applyAlignment="1" applyFont="1" applyNumberForma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7" fillId="3" fontId="12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16" fillId="11" fontId="1" numFmtId="4" xfId="0" applyAlignment="1" applyBorder="1" applyFont="1" applyNumberFormat="1">
      <alignment horizontal="center" shrinkToFit="0" vertical="bottom" wrapText="0"/>
    </xf>
    <xf borderId="1" fillId="11" fontId="11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3" fontId="11" numFmtId="0" xfId="0" applyAlignment="1" applyBorder="1" applyFont="1">
      <alignment shrinkToFit="0" vertical="bottom" wrapText="0"/>
    </xf>
    <xf borderId="1" fillId="13" fontId="11" numFmtId="172" xfId="0" applyAlignment="1" applyBorder="1" applyFont="1" applyNumberFormat="1">
      <alignment horizontal="center" readingOrder="0" shrinkToFit="0" vertical="bottom" wrapText="0"/>
    </xf>
    <xf borderId="7" fillId="15" fontId="11" numFmtId="164" xfId="0" applyAlignment="1" applyBorder="1" applyFont="1" applyNumberFormat="1">
      <alignment horizontal="center" shrinkToFit="0" vertical="bottom" wrapText="0"/>
    </xf>
    <xf borderId="7" fillId="15" fontId="11" numFmtId="164" xfId="0" applyAlignment="1" applyBorder="1" applyFont="1" applyNumberFormat="1">
      <alignment shrinkToFit="0" vertical="bottom" wrapText="0"/>
    </xf>
    <xf borderId="1" fillId="18" fontId="11" numFmtId="0" xfId="0" applyAlignment="1" applyBorder="1" applyFill="1" applyFont="1">
      <alignment shrinkToFit="0" vertical="bottom" wrapText="0"/>
    </xf>
    <xf borderId="7" fillId="0" fontId="11" numFmtId="164" xfId="0" applyAlignment="1" applyBorder="1" applyFont="1" applyNumberFormat="1">
      <alignment horizontal="center" shrinkToFit="0" vertical="bottom" wrapText="0"/>
    </xf>
    <xf borderId="7" fillId="0" fontId="11" numFmtId="0" xfId="0" applyAlignment="1" applyBorder="1" applyFont="1">
      <alignment horizontal="center" shrinkToFit="0" vertical="bottom" wrapText="0"/>
    </xf>
    <xf borderId="7" fillId="15" fontId="11" numFmtId="164" xfId="0" applyAlignment="1" applyBorder="1" applyFont="1" applyNumberFormat="1">
      <alignment horizontal="center" readingOrder="0" shrinkToFit="0" vertical="bottom" wrapText="0"/>
    </xf>
    <xf borderId="7" fillId="15" fontId="11" numFmtId="164" xfId="0" applyAlignment="1" applyBorder="1" applyFont="1" applyNumberFormat="1">
      <alignment readingOrder="0" shrinkToFit="0" vertical="bottom" wrapText="0"/>
    </xf>
    <xf borderId="7" fillId="0" fontId="11" numFmtId="164" xfId="0" applyAlignment="1" applyBorder="1" applyFont="1" applyNumberFormat="1">
      <alignment horizontal="center" readingOrder="0" shrinkToFit="0" vertical="bottom" wrapText="0"/>
    </xf>
    <xf borderId="7" fillId="12" fontId="11" numFmtId="164" xfId="0" applyAlignment="1" applyBorder="1" applyFont="1" applyNumberFormat="1">
      <alignment readingOrder="0" shrinkToFit="0" vertical="bottom" wrapText="0"/>
    </xf>
    <xf borderId="7" fillId="12" fontId="11" numFmtId="164" xfId="0" applyAlignment="1" applyBorder="1" applyFont="1" applyNumberFormat="1">
      <alignment horizontal="center" readingOrder="0" shrinkToFit="0" vertical="bottom" wrapText="0"/>
    </xf>
    <xf borderId="7" fillId="12" fontId="11" numFmtId="164" xfId="0" applyAlignment="1" applyBorder="1" applyFont="1" applyNumberFormat="1">
      <alignment horizontal="center" shrinkToFit="0" vertical="bottom" wrapText="0"/>
    </xf>
    <xf borderId="7" fillId="0" fontId="11" numFmtId="16" xfId="0" applyAlignment="1" applyBorder="1" applyFont="1" applyNumberFormat="1">
      <alignment horizontal="center" shrinkToFit="0" vertical="bottom" wrapText="0"/>
    </xf>
    <xf borderId="1" fillId="14" fontId="11" numFmtId="0" xfId="0" applyAlignment="1" applyBorder="1" applyFont="1">
      <alignment shrinkToFit="0" vertical="bottom" wrapText="0"/>
    </xf>
    <xf borderId="1" fillId="15" fontId="11" numFmtId="0" xfId="0" applyAlignment="1" applyBorder="1" applyFont="1">
      <alignment shrinkToFit="0" vertical="bottom" wrapText="0"/>
    </xf>
    <xf borderId="7" fillId="14" fontId="11" numFmtId="164" xfId="0" applyAlignment="1" applyBorder="1" applyFont="1" applyNumberFormat="1">
      <alignment horizontal="center" shrinkToFit="0" vertical="bottom" wrapText="0"/>
    </xf>
    <xf borderId="7" fillId="14" fontId="11" numFmtId="0" xfId="0" applyAlignment="1" applyBorder="1" applyFont="1">
      <alignment horizontal="center" shrinkToFit="0" vertical="bottom" wrapText="0"/>
    </xf>
    <xf borderId="0" fillId="14" fontId="4" numFmtId="0" xfId="0" applyFont="1"/>
    <xf borderId="7" fillId="12" fontId="11" numFmtId="164" xfId="0" applyAlignment="1" applyBorder="1" applyFont="1" applyNumberFormat="1">
      <alignment shrinkToFit="0" vertical="bottom" wrapText="0"/>
    </xf>
    <xf borderId="1" fillId="13" fontId="11" numFmtId="172" xfId="0" applyAlignment="1" applyBorder="1" applyFont="1" applyNumberFormat="1">
      <alignment horizontal="center" shrinkToFit="0" vertical="bottom" wrapText="0"/>
    </xf>
    <xf borderId="20" fillId="12" fontId="11" numFmtId="164" xfId="0" applyAlignment="1" applyBorder="1" applyFont="1" applyNumberFormat="1">
      <alignment horizontal="center" shrinkToFit="0" vertical="bottom" wrapText="0"/>
    </xf>
    <xf borderId="1" fillId="13" fontId="11" numFmtId="174" xfId="0" applyAlignment="1" applyBorder="1" applyFont="1" applyNumberFormat="1">
      <alignment horizontal="center" shrinkToFit="0" vertical="bottom" wrapText="0"/>
    </xf>
    <xf borderId="28" fillId="0" fontId="11" numFmtId="164" xfId="0" applyAlignment="1" applyBorder="1" applyFont="1" applyNumberFormat="1">
      <alignment horizontal="center" shrinkToFit="0" vertical="bottom" wrapText="0"/>
    </xf>
    <xf borderId="28" fillId="0" fontId="11" numFmtId="164" xfId="0" applyAlignment="1" applyBorder="1" applyFont="1" applyNumberFormat="1">
      <alignment shrinkToFit="0" vertical="bottom" wrapText="0"/>
    </xf>
    <xf borderId="25" fillId="0" fontId="11" numFmtId="164" xfId="0" applyAlignment="1" applyBorder="1" applyFont="1" applyNumberFormat="1">
      <alignment horizontal="center" shrinkToFit="0" vertical="bottom" wrapText="0"/>
    </xf>
    <xf borderId="23" fillId="0" fontId="11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2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1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1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1" numFmtId="2" xfId="0" applyAlignment="1" applyBorder="1" applyFont="1" applyNumberFormat="1">
      <alignment horizontal="center" shrinkToFit="0" vertical="bottom" wrapText="0"/>
    </xf>
    <xf borderId="7" fillId="0" fontId="11" numFmtId="4" xfId="0" applyAlignment="1" applyBorder="1" applyFont="1" applyNumberFormat="1">
      <alignment horizontal="center" shrinkToFit="0" vertical="bottom" wrapText="0"/>
    </xf>
    <xf borderId="7" fillId="13" fontId="14" numFmtId="0" xfId="0" applyAlignment="1" applyBorder="1" applyFont="1">
      <alignment vertical="bottom"/>
    </xf>
    <xf borderId="7" fillId="13" fontId="1" numFmtId="16" xfId="0" applyAlignment="1" applyBorder="1" applyFont="1" applyNumberFormat="1">
      <alignment horizontal="center" readingOrder="0" shrinkToFit="0" vertical="bottom" wrapText="0"/>
    </xf>
    <xf borderId="7" fillId="15" fontId="11" numFmtId="0" xfId="0" applyAlignment="1" applyBorder="1" applyFont="1">
      <alignment horizontal="center" shrinkToFit="0" vertical="bottom" wrapText="0"/>
    </xf>
    <xf borderId="7" fillId="15" fontId="11" numFmtId="2" xfId="0" applyAlignment="1" applyBorder="1" applyFont="1" applyNumberFormat="1">
      <alignment horizontal="center" shrinkToFit="0" vertical="bottom" wrapText="0"/>
    </xf>
    <xf borderId="7" fillId="15" fontId="11" numFmtId="4" xfId="0" applyAlignment="1" applyBorder="1" applyFont="1" applyNumberFormat="1">
      <alignment horizontal="center" shrinkToFit="0" vertical="bottom" wrapText="0"/>
    </xf>
    <xf borderId="7" fillId="15" fontId="11" numFmtId="0" xfId="0" applyAlignment="1" applyBorder="1" applyFont="1">
      <alignment horizontal="center" readingOrder="0" shrinkToFit="0" vertical="bottom" wrapText="0"/>
    </xf>
    <xf borderId="38" fillId="0" fontId="11" numFmtId="164" xfId="0" applyAlignment="1" applyBorder="1" applyFont="1" applyNumberFormat="1">
      <alignment horizontal="center"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7" fillId="12" fontId="11" numFmtId="0" xfId="0" applyAlignment="1" applyBorder="1" applyFont="1">
      <alignment horizontal="center" readingOrder="0" shrinkToFit="0" vertical="bottom" wrapText="0"/>
    </xf>
    <xf borderId="7" fillId="0" fontId="11" numFmtId="0" xfId="0" applyAlignment="1" applyBorder="1" applyFont="1">
      <alignment horizontal="center" readingOrder="0" shrinkToFit="0" vertical="bottom" wrapText="0"/>
    </xf>
    <xf borderId="7" fillId="14" fontId="14" numFmtId="0" xfId="0" applyAlignment="1" applyBorder="1" applyFont="1">
      <alignment vertical="bottom"/>
    </xf>
    <xf borderId="0" fillId="0" fontId="15" numFmtId="0" xfId="0" applyAlignment="1" applyFont="1">
      <alignment readingOrder="0"/>
    </xf>
    <xf borderId="0" fillId="15" fontId="11" numFmtId="0" xfId="0" applyAlignment="1" applyFont="1">
      <alignment shrinkToFit="0" vertical="bottom" wrapText="0"/>
    </xf>
    <xf borderId="39" fillId="15" fontId="11" numFmtId="0" xfId="0" applyAlignment="1" applyBorder="1" applyFont="1">
      <alignment shrinkToFit="0" vertical="bottom" wrapText="0"/>
    </xf>
    <xf borderId="0" fillId="14" fontId="11" numFmtId="0" xfId="0" applyAlignment="1" applyFont="1">
      <alignment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6" numFmtId="0" xfId="0" applyBorder="1" applyFont="1"/>
    <xf borderId="0" fillId="0" fontId="11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6" numFmtId="0" xfId="0" applyBorder="1" applyFont="1"/>
    <xf borderId="23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1" numFmtId="164" xfId="0" applyAlignment="1" applyFont="1" applyNumberFormat="1">
      <alignment shrinkToFit="0" vertical="bottom" wrapText="0"/>
    </xf>
    <xf borderId="1" fillId="12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E179</f>
        <v>15450617.21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E177</f>
        <v>14713697.01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E175</f>
        <v>30164314.22</v>
      </c>
      <c r="D3" s="10"/>
      <c r="E3" s="10"/>
      <c r="F3" s="11"/>
      <c r="G3" s="19"/>
      <c r="H3" s="20" t="s">
        <v>6</v>
      </c>
      <c r="J3" s="9"/>
      <c r="K3" s="10"/>
      <c r="L3" s="21" t="str">
        <f>P493</f>
        <v>#REF!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H494</f>
        <v>161519.95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B173</f>
        <v>15625671.88</v>
      </c>
      <c r="C5" s="24">
        <f t="shared" si="1"/>
        <v>14538642.34</v>
      </c>
      <c r="D5" s="24">
        <f t="shared" si="1"/>
        <v>14713697.01</v>
      </c>
      <c r="E5" s="24">
        <f t="shared" si="1"/>
        <v>18152174.21</v>
      </c>
      <c r="F5" s="11"/>
      <c r="G5" s="15"/>
      <c r="I5" s="24">
        <f>I490</f>
        <v>16294054.26</v>
      </c>
      <c r="J5" s="9"/>
      <c r="K5" s="10" t="s">
        <v>7</v>
      </c>
      <c r="L5" s="25">
        <f>SUM(L495)</f>
        <v>1696600</v>
      </c>
      <c r="M5" s="25">
        <f>SUM(M8:M41)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1065706.99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47" si="2">IF(COUNTIF(H7,"*vale*"),I7,"")</f>
        <v/>
      </c>
      <c r="Q7" s="37" t="str">
        <f t="shared" ref="Q7:Q47" si="3">IF(COUNTIF(H7,"*vale*"),MID(H7,5,70),"")</f>
        <v/>
      </c>
      <c r="R7" s="49">
        <v>961200.0</v>
      </c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50"/>
      <c r="B8" s="51"/>
      <c r="C8" s="52"/>
      <c r="D8" s="53"/>
      <c r="E8" s="54"/>
      <c r="F8" s="43"/>
      <c r="G8" s="44"/>
      <c r="H8" s="55" t="s">
        <v>20</v>
      </c>
      <c r="I8" s="34"/>
      <c r="J8" s="34"/>
      <c r="K8" s="35"/>
      <c r="L8" s="56"/>
      <c r="M8" s="47"/>
      <c r="N8" s="10"/>
      <c r="O8" s="10"/>
      <c r="P8" s="48" t="str">
        <f t="shared" si="2"/>
        <v/>
      </c>
      <c r="Q8" s="37" t="str">
        <f t="shared" si="3"/>
        <v/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2.0" customHeight="1">
      <c r="A9" s="50"/>
      <c r="B9" s="51"/>
      <c r="C9" s="52"/>
      <c r="D9" s="53"/>
      <c r="E9" s="57"/>
      <c r="F9" s="43"/>
      <c r="G9" s="44"/>
      <c r="H9" s="58"/>
      <c r="I9" s="34"/>
      <c r="J9" s="34"/>
      <c r="K9" s="53"/>
      <c r="L9" s="59"/>
      <c r="M9" s="47"/>
      <c r="N9" s="60"/>
      <c r="O9" s="10"/>
      <c r="P9" s="48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61"/>
      <c r="B10" s="51"/>
      <c r="C10" s="52"/>
      <c r="D10" s="53"/>
      <c r="E10" s="62"/>
      <c r="F10" s="43"/>
      <c r="G10" s="44"/>
      <c r="H10" s="58"/>
      <c r="I10" s="34"/>
      <c r="J10" s="34"/>
      <c r="K10" s="35"/>
      <c r="L10" s="59"/>
      <c r="M10" s="47"/>
      <c r="N10" s="10"/>
      <c r="O10" s="63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1"/>
      <c r="B11" s="51"/>
      <c r="C11" s="52"/>
      <c r="D11" s="53"/>
      <c r="E11" s="57"/>
      <c r="F11" s="43"/>
      <c r="G11" s="64">
        <v>45048.0</v>
      </c>
      <c r="H11" s="55" t="s">
        <v>21</v>
      </c>
      <c r="I11" s="65">
        <v>4800.0</v>
      </c>
      <c r="J11" s="35"/>
      <c r="K11" s="35"/>
      <c r="L11" s="66"/>
      <c r="M11" s="47"/>
      <c r="N11" s="10"/>
      <c r="O11" s="63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7" t="s">
        <v>22</v>
      </c>
      <c r="B12" s="51"/>
      <c r="C12" s="52"/>
      <c r="D12" s="53"/>
      <c r="E12" s="68">
        <v>200.0</v>
      </c>
      <c r="F12" s="43"/>
      <c r="G12" s="44"/>
      <c r="H12" s="55" t="s">
        <v>23</v>
      </c>
      <c r="I12" s="65">
        <v>5000.0</v>
      </c>
      <c r="J12" s="35"/>
      <c r="K12" s="35"/>
      <c r="L12" s="66"/>
      <c r="M12" s="47"/>
      <c r="N12" s="63"/>
      <c r="O12" s="10"/>
      <c r="P12" s="48">
        <f t="shared" si="2"/>
        <v>5000</v>
      </c>
      <c r="Q12" s="37" t="str">
        <f t="shared" si="3"/>
        <v> david corbalan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61"/>
      <c r="B13" s="51"/>
      <c r="C13" s="52"/>
      <c r="D13" s="53"/>
      <c r="E13" s="57"/>
      <c r="F13" s="43"/>
      <c r="G13" s="44"/>
      <c r="H13" s="69" t="s">
        <v>24</v>
      </c>
      <c r="I13" s="70">
        <v>14000.0</v>
      </c>
      <c r="J13" s="35"/>
      <c r="K13" s="35"/>
      <c r="L13" s="66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71" t="s">
        <v>25</v>
      </c>
      <c r="B14" s="51"/>
      <c r="C14" s="72"/>
      <c r="D14" s="73"/>
      <c r="E14" s="74">
        <v>961200.0</v>
      </c>
      <c r="F14" s="43"/>
      <c r="G14" s="44"/>
      <c r="H14" s="55" t="s">
        <v>26</v>
      </c>
      <c r="I14" s="65">
        <v>4100.0</v>
      </c>
      <c r="J14" s="35"/>
      <c r="K14" s="35"/>
      <c r="L14" s="66"/>
      <c r="M14" s="75"/>
      <c r="N14" s="10"/>
      <c r="O14" s="63"/>
      <c r="P14" s="48" t="str">
        <f t="shared" si="2"/>
        <v/>
      </c>
      <c r="Q14" s="37" t="str">
        <f t="shared" si="3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67" t="s">
        <v>20</v>
      </c>
      <c r="B15" s="76"/>
      <c r="C15" s="77"/>
      <c r="D15" s="35"/>
      <c r="E15" s="68">
        <v>642550.0</v>
      </c>
      <c r="F15" s="43"/>
      <c r="G15" s="44"/>
      <c r="H15" s="55" t="s">
        <v>27</v>
      </c>
      <c r="I15" s="65">
        <v>5000.0</v>
      </c>
      <c r="J15" s="35"/>
      <c r="K15" s="34"/>
      <c r="L15" s="78"/>
      <c r="M15" s="79"/>
      <c r="N15" s="10"/>
      <c r="O15" s="80"/>
      <c r="P15" s="48">
        <f t="shared" si="2"/>
        <v>5000</v>
      </c>
      <c r="Q15" s="37" t="str">
        <f t="shared" si="3"/>
        <v> cristian garcia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81"/>
      <c r="B16" s="82"/>
      <c r="C16" s="77"/>
      <c r="D16" s="35"/>
      <c r="E16" s="57"/>
      <c r="F16" s="43"/>
      <c r="G16" s="44"/>
      <c r="H16" s="55" t="s">
        <v>28</v>
      </c>
      <c r="I16" s="65">
        <v>2000.0</v>
      </c>
      <c r="J16" s="35"/>
      <c r="K16" s="34"/>
      <c r="L16" s="83"/>
      <c r="M16" s="84"/>
      <c r="N16" s="10"/>
      <c r="O16" s="63"/>
      <c r="P16" s="48">
        <f t="shared" si="2"/>
        <v>2000</v>
      </c>
      <c r="Q16" s="37" t="str">
        <f t="shared" si="3"/>
        <v> jorge birraglia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67" t="s">
        <v>29</v>
      </c>
      <c r="B17" s="82"/>
      <c r="C17" s="77"/>
      <c r="D17" s="35"/>
      <c r="E17" s="68">
        <v>3000.0</v>
      </c>
      <c r="F17" s="43"/>
      <c r="G17" s="44"/>
      <c r="H17" s="85" t="s">
        <v>30</v>
      </c>
      <c r="I17" s="86">
        <v>2000.0</v>
      </c>
      <c r="J17" s="87"/>
      <c r="K17" s="34"/>
      <c r="L17" s="83"/>
      <c r="M17" s="84"/>
      <c r="N17" s="10"/>
      <c r="P17" s="48" t="str">
        <f t="shared" si="2"/>
        <v/>
      </c>
      <c r="Q17" s="37" t="str">
        <f t="shared" si="3"/>
        <v/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1"/>
      <c r="B18" s="82"/>
      <c r="C18" s="77"/>
      <c r="D18" s="35"/>
      <c r="E18" s="57"/>
      <c r="F18" s="43"/>
      <c r="G18" s="88"/>
      <c r="H18" s="55" t="s">
        <v>31</v>
      </c>
      <c r="I18" s="65">
        <v>2000.0</v>
      </c>
      <c r="J18" s="35"/>
      <c r="K18" s="34"/>
      <c r="L18" s="83"/>
      <c r="M18" s="89"/>
      <c r="N18" s="10"/>
      <c r="O18" s="63"/>
      <c r="P18" s="48">
        <f t="shared" si="2"/>
        <v>2000</v>
      </c>
      <c r="Q18" s="37" t="str">
        <f t="shared" si="3"/>
        <v> carlos jimenez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67" t="s">
        <v>32</v>
      </c>
      <c r="B19" s="82"/>
      <c r="C19" s="77"/>
      <c r="D19" s="35"/>
      <c r="E19" s="68">
        <v>450.0</v>
      </c>
      <c r="F19" s="43"/>
      <c r="G19" s="44"/>
      <c r="H19" s="90" t="s">
        <v>33</v>
      </c>
      <c r="I19" s="91">
        <v>4000.0</v>
      </c>
      <c r="J19" s="35"/>
      <c r="K19" s="34"/>
      <c r="L19" s="92"/>
      <c r="M19" s="89"/>
      <c r="N19" s="10"/>
      <c r="O19" s="63"/>
      <c r="P19" s="48" t="str">
        <f t="shared" si="2"/>
        <v/>
      </c>
      <c r="Q19" s="37" t="str">
        <f t="shared" si="3"/>
        <v/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93"/>
      <c r="B20" s="94"/>
      <c r="C20" s="95"/>
      <c r="D20" s="34"/>
      <c r="E20" s="57"/>
      <c r="F20" s="43"/>
      <c r="G20" s="96"/>
      <c r="H20" s="97" t="s">
        <v>34</v>
      </c>
      <c r="I20" s="98">
        <v>5000.0</v>
      </c>
      <c r="J20" s="35"/>
      <c r="K20" s="34"/>
      <c r="L20" s="83"/>
      <c r="M20" s="84"/>
      <c r="N20" s="10"/>
      <c r="O20" s="63"/>
      <c r="P20" s="48">
        <f t="shared" si="2"/>
        <v>5000</v>
      </c>
      <c r="Q20" s="37" t="str">
        <f t="shared" si="3"/>
        <v> roberto marchi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99" t="s">
        <v>35</v>
      </c>
      <c r="B21" s="94"/>
      <c r="C21" s="95"/>
      <c r="D21" s="100"/>
      <c r="E21" s="68">
        <v>16750.01</v>
      </c>
      <c r="F21" s="43"/>
      <c r="G21" s="96"/>
      <c r="H21" s="97" t="s">
        <v>36</v>
      </c>
      <c r="I21" s="98">
        <v>5000.0</v>
      </c>
      <c r="J21" s="101"/>
      <c r="K21" s="34"/>
      <c r="L21" s="83"/>
      <c r="M21" s="84"/>
      <c r="N21" s="10"/>
      <c r="O21" s="10"/>
      <c r="P21" s="48">
        <f t="shared" si="2"/>
        <v>5000</v>
      </c>
      <c r="Q21" s="37" t="str">
        <f t="shared" si="3"/>
        <v> hilda diaz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9" t="s">
        <v>37</v>
      </c>
      <c r="B22" s="102"/>
      <c r="C22" s="103"/>
      <c r="D22" s="104"/>
      <c r="E22" s="68">
        <v>8500.0</v>
      </c>
      <c r="F22" s="43"/>
      <c r="G22" s="44"/>
      <c r="H22" s="55" t="s">
        <v>38</v>
      </c>
      <c r="I22" s="35"/>
      <c r="J22" s="35"/>
      <c r="K22" s="34"/>
      <c r="L22" s="105"/>
      <c r="M22" s="84"/>
      <c r="N22" s="10"/>
      <c r="O22" s="10"/>
      <c r="P22" s="48" t="str">
        <f t="shared" si="2"/>
        <v/>
      </c>
      <c r="Q22" s="37" t="str">
        <f t="shared" si="3"/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9" t="s">
        <v>39</v>
      </c>
      <c r="B23" s="82"/>
      <c r="C23" s="77"/>
      <c r="D23" s="34"/>
      <c r="E23" s="106">
        <v>3200.0</v>
      </c>
      <c r="F23" s="43"/>
      <c r="G23" s="64">
        <v>45049.0</v>
      </c>
      <c r="H23" s="55" t="s">
        <v>40</v>
      </c>
      <c r="I23" s="65">
        <v>1008300.0</v>
      </c>
      <c r="J23" s="35"/>
      <c r="K23" s="34"/>
      <c r="L23" s="83"/>
      <c r="M23" s="107"/>
      <c r="N23" s="10"/>
      <c r="O23" s="10"/>
      <c r="P23" s="48" t="str">
        <f t="shared" si="2"/>
        <v/>
      </c>
      <c r="Q23" s="37" t="str">
        <f t="shared" si="3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93"/>
      <c r="B24" s="82"/>
      <c r="C24" s="77"/>
      <c r="D24" s="34"/>
      <c r="E24" s="108"/>
      <c r="F24" s="43"/>
      <c r="G24" s="64">
        <v>45049.0</v>
      </c>
      <c r="H24" s="55" t="s">
        <v>41</v>
      </c>
      <c r="I24" s="65">
        <v>105802.0</v>
      </c>
      <c r="J24" s="35"/>
      <c r="K24" s="34"/>
      <c r="L24" s="92"/>
      <c r="M24" s="107"/>
      <c r="N24" s="10"/>
      <c r="O24" s="10"/>
      <c r="P24" s="48" t="str">
        <f t="shared" si="2"/>
        <v/>
      </c>
      <c r="Q24" s="37" t="str">
        <f t="shared" si="3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09">
        <v>45048.0</v>
      </c>
      <c r="B25" s="110">
        <v>313700.0</v>
      </c>
      <c r="C25" s="111">
        <v>431800.02</v>
      </c>
      <c r="D25" s="98">
        <v>304050.0</v>
      </c>
      <c r="E25" s="112">
        <f t="shared" ref="E25:E79" si="4">B25+C25-D25</f>
        <v>441450.02</v>
      </c>
      <c r="F25" s="43"/>
      <c r="G25" s="44"/>
      <c r="H25" s="113" t="s">
        <v>42</v>
      </c>
      <c r="I25" s="114">
        <v>55100.0</v>
      </c>
      <c r="J25" s="35"/>
      <c r="K25" s="34"/>
      <c r="L25" s="83"/>
      <c r="M25" s="107"/>
      <c r="N25" s="10"/>
      <c r="O25" s="10"/>
      <c r="P25" s="48" t="str">
        <f t="shared" si="2"/>
        <v/>
      </c>
      <c r="Q25" s="37" t="str">
        <f t="shared" si="3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5">
        <v>45049.0</v>
      </c>
      <c r="B26" s="116">
        <v>467249.99</v>
      </c>
      <c r="C26" s="117">
        <v>471253.8</v>
      </c>
      <c r="D26" s="118">
        <v>460850.0</v>
      </c>
      <c r="E26" s="112">
        <f t="shared" si="4"/>
        <v>477653.79</v>
      </c>
      <c r="F26" s="43"/>
      <c r="G26" s="44"/>
      <c r="H26" s="69" t="s">
        <v>43</v>
      </c>
      <c r="I26" s="70">
        <v>3040.66</v>
      </c>
      <c r="J26" s="35"/>
      <c r="K26" s="34"/>
      <c r="L26" s="83"/>
      <c r="M26" s="107"/>
      <c r="N26" s="10"/>
      <c r="O26" s="10"/>
      <c r="P26" s="48" t="str">
        <f t="shared" si="2"/>
        <v/>
      </c>
      <c r="Q26" s="37" t="str">
        <f t="shared" si="3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5">
        <v>45050.0</v>
      </c>
      <c r="B27" s="116">
        <v>513610.01</v>
      </c>
      <c r="C27" s="117">
        <v>341405.0</v>
      </c>
      <c r="D27" s="118">
        <v>430332.0</v>
      </c>
      <c r="E27" s="112">
        <f t="shared" si="4"/>
        <v>424683.01</v>
      </c>
      <c r="F27" s="43"/>
      <c r="G27" s="44"/>
      <c r="H27" s="69" t="s">
        <v>44</v>
      </c>
      <c r="I27" s="70">
        <v>3998.5</v>
      </c>
      <c r="J27" s="35"/>
      <c r="K27" s="34"/>
      <c r="L27" s="83"/>
      <c r="M27" s="107"/>
      <c r="N27" s="10"/>
      <c r="O27" s="10"/>
      <c r="P27" s="48" t="str">
        <f t="shared" si="2"/>
        <v/>
      </c>
      <c r="Q27" s="37" t="str">
        <f t="shared" si="3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5">
        <v>45051.0</v>
      </c>
      <c r="B28" s="116">
        <v>643670.86</v>
      </c>
      <c r="C28" s="117">
        <v>663399.47</v>
      </c>
      <c r="D28" s="118">
        <v>642525.0</v>
      </c>
      <c r="E28" s="112">
        <f t="shared" si="4"/>
        <v>664545.33</v>
      </c>
      <c r="F28" s="43"/>
      <c r="G28" s="44"/>
      <c r="H28" s="69" t="s">
        <v>45</v>
      </c>
      <c r="I28" s="70">
        <v>10400.0</v>
      </c>
      <c r="J28" s="35"/>
      <c r="K28" s="34"/>
      <c r="L28" s="83"/>
      <c r="M28" s="107"/>
      <c r="N28" s="10"/>
      <c r="O28" s="10"/>
      <c r="P28" s="48" t="str">
        <f t="shared" si="2"/>
        <v/>
      </c>
      <c r="Q28" s="37" t="str">
        <f t="shared" si="3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5">
        <v>45052.0</v>
      </c>
      <c r="B29" s="116">
        <v>665890.0</v>
      </c>
      <c r="C29" s="117">
        <v>651255.0</v>
      </c>
      <c r="D29" s="118">
        <v>680265.0</v>
      </c>
      <c r="E29" s="112">
        <f t="shared" si="4"/>
        <v>636880</v>
      </c>
      <c r="F29" s="43"/>
      <c r="G29" s="44"/>
      <c r="H29" s="69" t="s">
        <v>46</v>
      </c>
      <c r="I29" s="70">
        <v>23000.0</v>
      </c>
      <c r="J29" s="35"/>
      <c r="K29" s="34"/>
      <c r="L29" s="83"/>
      <c r="M29" s="107"/>
      <c r="N29" s="10"/>
      <c r="O29" s="10"/>
      <c r="P29" s="48" t="str">
        <f t="shared" si="2"/>
        <v/>
      </c>
      <c r="Q29" s="37" t="str">
        <f t="shared" si="3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5">
        <v>45053.0</v>
      </c>
      <c r="B30" s="116">
        <v>726040.01</v>
      </c>
      <c r="C30" s="117">
        <v>550340.0</v>
      </c>
      <c r="D30" s="118">
        <v>761840.0</v>
      </c>
      <c r="E30" s="112">
        <f t="shared" si="4"/>
        <v>514540.01</v>
      </c>
      <c r="F30" s="43"/>
      <c r="G30" s="119"/>
      <c r="H30" s="120" t="s">
        <v>47</v>
      </c>
      <c r="I30" s="121">
        <v>6000.0</v>
      </c>
      <c r="J30" s="101"/>
      <c r="K30" s="122"/>
      <c r="L30" s="83"/>
      <c r="M30" s="107"/>
      <c r="N30" s="10"/>
      <c r="O30" s="10"/>
      <c r="P30" s="48" t="str">
        <f t="shared" si="2"/>
        <v/>
      </c>
      <c r="Q30" s="37" t="str">
        <f t="shared" si="3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5">
        <v>45054.0</v>
      </c>
      <c r="B31" s="116">
        <v>375500.0</v>
      </c>
      <c r="C31" s="117">
        <v>375140.0</v>
      </c>
      <c r="D31" s="118">
        <v>323950.0</v>
      </c>
      <c r="E31" s="112">
        <f t="shared" si="4"/>
        <v>426690</v>
      </c>
      <c r="F31" s="43"/>
      <c r="G31" s="123">
        <v>45049.0</v>
      </c>
      <c r="H31" s="55" t="s">
        <v>48</v>
      </c>
      <c r="I31" s="65">
        <v>6200.0</v>
      </c>
      <c r="J31" s="35"/>
      <c r="K31" s="34"/>
      <c r="L31" s="83"/>
      <c r="M31" s="107"/>
      <c r="N31" s="10"/>
      <c r="O31" s="10"/>
      <c r="P31" s="48" t="str">
        <f t="shared" si="2"/>
        <v/>
      </c>
      <c r="Q31" s="37" t="str">
        <f t="shared" si="3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5">
        <v>45055.0</v>
      </c>
      <c r="B32" s="116">
        <v>389100.0</v>
      </c>
      <c r="C32" s="117">
        <v>384150.0</v>
      </c>
      <c r="D32" s="118">
        <v>371550.0</v>
      </c>
      <c r="E32" s="112">
        <f t="shared" si="4"/>
        <v>401700</v>
      </c>
      <c r="F32" s="43"/>
      <c r="G32" s="44"/>
      <c r="H32" s="55" t="s">
        <v>49</v>
      </c>
      <c r="I32" s="65">
        <v>3400.0</v>
      </c>
      <c r="J32" s="35"/>
      <c r="K32" s="34"/>
      <c r="L32" s="83"/>
      <c r="M32" s="124"/>
      <c r="N32" s="10"/>
      <c r="O32" s="10"/>
      <c r="P32" s="48" t="str">
        <f t="shared" si="2"/>
        <v/>
      </c>
      <c r="Q32" s="37" t="str">
        <f t="shared" si="3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25">
        <v>45056.0</v>
      </c>
      <c r="B33" s="116">
        <v>559550.01</v>
      </c>
      <c r="C33" s="117">
        <v>404572.59</v>
      </c>
      <c r="D33" s="118">
        <v>531200.0</v>
      </c>
      <c r="E33" s="112">
        <f t="shared" si="4"/>
        <v>432922.6</v>
      </c>
      <c r="F33" s="43"/>
      <c r="G33" s="44"/>
      <c r="H33" s="55" t="s">
        <v>50</v>
      </c>
      <c r="I33" s="65">
        <v>2000.0</v>
      </c>
      <c r="J33" s="35"/>
      <c r="K33" s="34"/>
      <c r="L33" s="83"/>
      <c r="M33" s="107"/>
      <c r="N33" s="10"/>
      <c r="O33" s="10"/>
      <c r="P33" s="48" t="str">
        <f t="shared" si="2"/>
        <v/>
      </c>
      <c r="Q33" s="37" t="str">
        <f t="shared" si="3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5">
        <v>45057.0</v>
      </c>
      <c r="B34" s="116">
        <v>637901.02</v>
      </c>
      <c r="C34" s="117">
        <v>650055.08</v>
      </c>
      <c r="D34" s="118">
        <v>481800.0</v>
      </c>
      <c r="E34" s="112">
        <f t="shared" si="4"/>
        <v>806156.1</v>
      </c>
      <c r="F34" s="43"/>
      <c r="G34" s="126"/>
      <c r="H34" s="97" t="s">
        <v>51</v>
      </c>
      <c r="I34" s="98">
        <v>5000.0</v>
      </c>
      <c r="J34" s="35"/>
      <c r="K34" s="34"/>
      <c r="L34" s="83"/>
      <c r="M34" s="107"/>
      <c r="N34" s="10"/>
      <c r="O34" s="10"/>
      <c r="P34" s="48">
        <f t="shared" si="2"/>
        <v>5000</v>
      </c>
      <c r="Q34" s="37" t="str">
        <f t="shared" si="3"/>
        <v> ramon segovia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5">
        <v>45058.0</v>
      </c>
      <c r="B35" s="116">
        <v>668450.0</v>
      </c>
      <c r="C35" s="117">
        <v>696645.0</v>
      </c>
      <c r="D35" s="118">
        <v>625401.0</v>
      </c>
      <c r="E35" s="112">
        <f t="shared" si="4"/>
        <v>739694</v>
      </c>
      <c r="F35" s="43"/>
      <c r="G35" s="127"/>
      <c r="H35" s="55" t="s">
        <v>52</v>
      </c>
      <c r="I35" s="65">
        <v>3000.0</v>
      </c>
      <c r="J35" s="35"/>
      <c r="K35" s="34"/>
      <c r="L35" s="83"/>
      <c r="M35" s="107"/>
      <c r="N35" s="10"/>
      <c r="O35" s="10"/>
      <c r="P35" s="48">
        <f t="shared" si="2"/>
        <v>3000</v>
      </c>
      <c r="Q35" s="37" t="str">
        <f t="shared" si="3"/>
        <v> ruth bravo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28">
        <v>45059.0</v>
      </c>
      <c r="B36" s="110">
        <v>606399.99</v>
      </c>
      <c r="C36" s="111">
        <v>634290.0</v>
      </c>
      <c r="D36" s="129">
        <v>585375.0</v>
      </c>
      <c r="E36" s="112">
        <f t="shared" si="4"/>
        <v>655314.99</v>
      </c>
      <c r="F36" s="43"/>
      <c r="G36" s="126"/>
      <c r="H36" s="97" t="s">
        <v>53</v>
      </c>
      <c r="I36" s="98">
        <v>5000.0</v>
      </c>
      <c r="J36" s="35"/>
      <c r="K36" s="34"/>
      <c r="L36" s="83"/>
      <c r="M36" s="107"/>
      <c r="N36" s="10"/>
      <c r="O36" s="10"/>
      <c r="P36" s="48">
        <f t="shared" si="2"/>
        <v>5000</v>
      </c>
      <c r="Q36" s="37" t="str">
        <f t="shared" si="3"/>
        <v> carlos reyes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5">
        <v>45060.0</v>
      </c>
      <c r="B37" s="110">
        <v>473700.0</v>
      </c>
      <c r="C37" s="111">
        <v>602436.38</v>
      </c>
      <c r="D37" s="129">
        <v>468500.0</v>
      </c>
      <c r="E37" s="112">
        <f t="shared" si="4"/>
        <v>607636.38</v>
      </c>
      <c r="F37" s="43"/>
      <c r="G37" s="126"/>
      <c r="H37" s="97" t="s">
        <v>38</v>
      </c>
      <c r="I37" s="130"/>
      <c r="J37" s="35"/>
      <c r="K37" s="34"/>
      <c r="L37" s="105"/>
      <c r="M37" s="107"/>
      <c r="N37" s="10"/>
      <c r="O37" s="10"/>
      <c r="P37" s="48" t="str">
        <f t="shared" si="2"/>
        <v/>
      </c>
      <c r="Q37" s="37" t="str">
        <f t="shared" si="3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5">
        <v>45061.0</v>
      </c>
      <c r="B38" s="110">
        <v>345220.0</v>
      </c>
      <c r="C38" s="111">
        <v>352050.0</v>
      </c>
      <c r="D38" s="129">
        <v>293520.0</v>
      </c>
      <c r="E38" s="112">
        <f t="shared" si="4"/>
        <v>403750</v>
      </c>
      <c r="F38" s="43"/>
      <c r="G38" s="131">
        <v>45050.0</v>
      </c>
      <c r="H38" s="97" t="s">
        <v>54</v>
      </c>
      <c r="I38" s="98">
        <v>4240.0</v>
      </c>
      <c r="J38" s="35"/>
      <c r="K38" s="34"/>
      <c r="L38" s="132"/>
      <c r="M38" s="107"/>
      <c r="N38" s="10"/>
      <c r="O38" s="10"/>
      <c r="P38" s="48" t="str">
        <f t="shared" si="2"/>
        <v/>
      </c>
      <c r="Q38" s="37" t="str">
        <f t="shared" si="3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33">
        <v>45062.0</v>
      </c>
      <c r="B39" s="134">
        <v>515600.01</v>
      </c>
      <c r="C39" s="111">
        <v>465899.99</v>
      </c>
      <c r="D39" s="129">
        <v>498100.01</v>
      </c>
      <c r="E39" s="112">
        <f t="shared" si="4"/>
        <v>483399.99</v>
      </c>
      <c r="F39" s="43"/>
      <c r="G39" s="126"/>
      <c r="H39" s="97" t="s">
        <v>55</v>
      </c>
      <c r="I39" s="98">
        <v>3000.0</v>
      </c>
      <c r="J39" s="35"/>
      <c r="K39" s="34"/>
      <c r="L39" s="132"/>
      <c r="M39" s="107"/>
      <c r="N39" s="10"/>
      <c r="O39" s="10"/>
      <c r="P39" s="48" t="str">
        <f t="shared" si="2"/>
        <v/>
      </c>
      <c r="Q39" s="37" t="str">
        <f t="shared" si="3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33">
        <v>45063.0</v>
      </c>
      <c r="B40" s="134">
        <v>348750.0</v>
      </c>
      <c r="C40" s="111">
        <v>402030.0</v>
      </c>
      <c r="D40" s="129">
        <v>324250.0</v>
      </c>
      <c r="E40" s="112">
        <f t="shared" si="4"/>
        <v>426530</v>
      </c>
      <c r="F40" s="43"/>
      <c r="G40" s="126"/>
      <c r="H40" s="97" t="s">
        <v>41</v>
      </c>
      <c r="I40" s="98">
        <v>106390.0</v>
      </c>
      <c r="J40" s="35"/>
      <c r="K40" s="34"/>
      <c r="L40" s="132"/>
      <c r="M40" s="107"/>
      <c r="N40" s="10"/>
      <c r="O40" s="10"/>
      <c r="P40" s="48" t="str">
        <f t="shared" si="2"/>
        <v/>
      </c>
      <c r="Q40" s="37" t="str">
        <f t="shared" si="3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15">
        <v>45064.0</v>
      </c>
      <c r="B41" s="134">
        <v>736449.99</v>
      </c>
      <c r="C41" s="111">
        <v>439140.0</v>
      </c>
      <c r="D41" s="129">
        <v>680949.99</v>
      </c>
      <c r="E41" s="112">
        <f t="shared" si="4"/>
        <v>494640</v>
      </c>
      <c r="F41" s="43"/>
      <c r="G41" s="135"/>
      <c r="H41" s="136" t="s">
        <v>56</v>
      </c>
      <c r="I41" s="137">
        <v>38750.0</v>
      </c>
      <c r="J41" s="138"/>
      <c r="K41" s="34"/>
      <c r="L41" s="132"/>
      <c r="M41" s="107"/>
      <c r="N41" s="10"/>
      <c r="O41" s="10"/>
      <c r="P41" s="48" t="str">
        <f t="shared" si="2"/>
        <v/>
      </c>
      <c r="Q41" s="37" t="str">
        <f t="shared" si="3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5">
        <v>45065.0</v>
      </c>
      <c r="B42" s="134">
        <v>504229.99</v>
      </c>
      <c r="C42" s="111">
        <v>551350.0</v>
      </c>
      <c r="D42" s="129">
        <v>479330.0</v>
      </c>
      <c r="E42" s="112">
        <f t="shared" si="4"/>
        <v>576249.99</v>
      </c>
      <c r="F42" s="43"/>
      <c r="G42" s="126"/>
      <c r="H42" s="97" t="s">
        <v>57</v>
      </c>
      <c r="I42" s="98">
        <v>27600.0</v>
      </c>
      <c r="J42" s="130"/>
      <c r="K42" s="122"/>
      <c r="L42" s="132"/>
      <c r="M42" s="107"/>
      <c r="N42" s="10"/>
      <c r="O42" s="10"/>
      <c r="P42" s="48" t="str">
        <f t="shared" si="2"/>
        <v/>
      </c>
      <c r="Q42" s="37" t="str">
        <f t="shared" si="3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33">
        <v>45066.0</v>
      </c>
      <c r="B43" s="134">
        <v>962600.0</v>
      </c>
      <c r="C43" s="111">
        <v>551260.02</v>
      </c>
      <c r="D43" s="129">
        <v>916450.01</v>
      </c>
      <c r="E43" s="112">
        <f t="shared" si="4"/>
        <v>597410.01</v>
      </c>
      <c r="F43" s="43"/>
      <c r="G43" s="126"/>
      <c r="H43" s="97" t="s">
        <v>42</v>
      </c>
      <c r="I43" s="139">
        <v>24100.0</v>
      </c>
      <c r="J43" s="140"/>
      <c r="K43" s="141"/>
      <c r="L43" s="132"/>
      <c r="M43" s="107"/>
      <c r="N43" s="10"/>
      <c r="O43" s="10"/>
      <c r="P43" s="48" t="str">
        <f t="shared" si="2"/>
        <v/>
      </c>
      <c r="Q43" s="37" t="str">
        <f t="shared" si="3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42">
        <v>45067.0</v>
      </c>
      <c r="B44" s="134">
        <v>733050.0</v>
      </c>
      <c r="C44" s="111">
        <v>417800.0</v>
      </c>
      <c r="D44" s="129">
        <v>664850.0</v>
      </c>
      <c r="E44" s="112">
        <f t="shared" si="4"/>
        <v>486000</v>
      </c>
      <c r="F44" s="43"/>
      <c r="G44" s="126"/>
      <c r="H44" s="97" t="s">
        <v>58</v>
      </c>
      <c r="I44" s="98">
        <v>114322.6</v>
      </c>
      <c r="J44" s="35"/>
      <c r="K44" s="34"/>
      <c r="L44" s="132"/>
      <c r="M44" s="107"/>
      <c r="N44" s="10"/>
      <c r="O44" s="10"/>
      <c r="P44" s="48" t="str">
        <f t="shared" si="2"/>
        <v/>
      </c>
      <c r="Q44" s="37" t="str">
        <f t="shared" si="3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42">
        <v>45068.0</v>
      </c>
      <c r="B45" s="143">
        <v>327950.0</v>
      </c>
      <c r="C45" s="144">
        <v>261700.0</v>
      </c>
      <c r="D45" s="145">
        <v>297450.0</v>
      </c>
      <c r="E45" s="112">
        <f t="shared" si="4"/>
        <v>292200</v>
      </c>
      <c r="F45" s="43"/>
      <c r="G45" s="126"/>
      <c r="H45" s="97" t="s">
        <v>50</v>
      </c>
      <c r="I45" s="98">
        <v>5070.0</v>
      </c>
      <c r="J45" s="130"/>
      <c r="K45" s="34"/>
      <c r="L45" s="132"/>
      <c r="M45" s="107"/>
      <c r="N45" s="10"/>
      <c r="O45" s="10"/>
      <c r="P45" s="48" t="str">
        <f t="shared" si="2"/>
        <v/>
      </c>
      <c r="Q45" s="37" t="str">
        <f t="shared" si="3"/>
        <v/>
      </c>
      <c r="R45" s="11" t="s">
        <v>59</v>
      </c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42">
        <v>45069.0</v>
      </c>
      <c r="B46" s="143">
        <v>300050.0</v>
      </c>
      <c r="C46" s="144">
        <v>349450.0</v>
      </c>
      <c r="D46" s="145">
        <v>256225.0</v>
      </c>
      <c r="E46" s="112">
        <f t="shared" si="4"/>
        <v>393275</v>
      </c>
      <c r="F46" s="43"/>
      <c r="G46" s="131">
        <v>45050.0</v>
      </c>
      <c r="H46" s="97" t="s">
        <v>60</v>
      </c>
      <c r="I46" s="98">
        <v>3000.0</v>
      </c>
      <c r="J46" s="35"/>
      <c r="K46" s="34"/>
      <c r="L46" s="132"/>
      <c r="M46" s="107"/>
      <c r="N46" s="10"/>
      <c r="O46" s="10"/>
      <c r="P46" s="48" t="str">
        <f t="shared" si="2"/>
        <v/>
      </c>
      <c r="Q46" s="37" t="str">
        <f t="shared" si="3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6">
        <v>45070.0</v>
      </c>
      <c r="B47" s="143">
        <v>491450.0</v>
      </c>
      <c r="C47" s="144">
        <v>458299.99</v>
      </c>
      <c r="D47" s="145">
        <v>465450.0</v>
      </c>
      <c r="E47" s="112">
        <f t="shared" si="4"/>
        <v>484299.99</v>
      </c>
      <c r="F47" s="43"/>
      <c r="G47" s="126"/>
      <c r="H47" s="97" t="s">
        <v>26</v>
      </c>
      <c r="I47" s="98">
        <v>4300.0</v>
      </c>
      <c r="J47" s="35"/>
      <c r="K47" s="34"/>
      <c r="L47" s="132"/>
      <c r="M47" s="84"/>
      <c r="N47" s="10"/>
      <c r="O47" s="10"/>
      <c r="P47" s="48" t="str">
        <f t="shared" si="2"/>
        <v/>
      </c>
      <c r="Q47" s="37" t="str">
        <f t="shared" si="3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46">
        <v>45071.0</v>
      </c>
      <c r="B48" s="143">
        <v>340950.0</v>
      </c>
      <c r="C48" s="144">
        <v>429560.0</v>
      </c>
      <c r="D48" s="145">
        <v>289000.0</v>
      </c>
      <c r="E48" s="112">
        <f t="shared" si="4"/>
        <v>481510</v>
      </c>
      <c r="F48" s="43"/>
      <c r="G48" s="126"/>
      <c r="H48" s="97" t="s">
        <v>61</v>
      </c>
      <c r="I48" s="98">
        <v>2900.0</v>
      </c>
      <c r="J48" s="35"/>
      <c r="K48" s="34"/>
      <c r="L48" s="132"/>
      <c r="M48" s="84"/>
      <c r="N48" s="10"/>
      <c r="O48" s="10"/>
      <c r="P48" s="48"/>
      <c r="Q48" s="37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46">
        <v>45072.0</v>
      </c>
      <c r="B49" s="143">
        <v>602400.0</v>
      </c>
      <c r="C49" s="144">
        <v>683720.0</v>
      </c>
      <c r="D49" s="145">
        <v>579950.0</v>
      </c>
      <c r="E49" s="112">
        <f t="shared" si="4"/>
        <v>706170</v>
      </c>
      <c r="F49" s="43"/>
      <c r="G49" s="126"/>
      <c r="H49" s="97" t="s">
        <v>62</v>
      </c>
      <c r="I49" s="98">
        <v>700.0</v>
      </c>
      <c r="J49" s="130"/>
      <c r="K49" s="147"/>
      <c r="L49" s="132"/>
      <c r="M49" s="84"/>
      <c r="N49" s="10"/>
      <c r="O49" s="10"/>
      <c r="P49" s="48" t="str">
        <f t="shared" ref="P49:P52" si="5">IF(COUNTIF(H49,"*vale*"),I49,"")</f>
        <v/>
      </c>
      <c r="Q49" s="37" t="str">
        <f t="shared" ref="Q49:Q52" si="6">IF(COUNTIF(H49,"*vale*"),MID(H49,5,70),"")</f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46">
        <v>45073.0</v>
      </c>
      <c r="B50" s="143">
        <v>349710.0</v>
      </c>
      <c r="C50" s="144">
        <v>529250.0</v>
      </c>
      <c r="D50" s="148">
        <v>363260.0</v>
      </c>
      <c r="E50" s="112">
        <f t="shared" si="4"/>
        <v>515700</v>
      </c>
      <c r="F50" s="43"/>
      <c r="G50" s="126"/>
      <c r="H50" s="97" t="s">
        <v>63</v>
      </c>
      <c r="I50" s="98">
        <v>4800.0</v>
      </c>
      <c r="J50" s="35"/>
      <c r="K50" s="34"/>
      <c r="L50" s="132"/>
      <c r="M50" s="84"/>
      <c r="N50" s="10"/>
      <c r="O50" s="10"/>
      <c r="P50" s="48" t="str">
        <f t="shared" si="5"/>
        <v/>
      </c>
      <c r="Q50" s="37" t="str">
        <f t="shared" si="6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49">
        <v>45074.0</v>
      </c>
      <c r="B51" s="143">
        <v>619550.0</v>
      </c>
      <c r="C51" s="144">
        <v>417520.0</v>
      </c>
      <c r="D51" s="148">
        <v>663250.0</v>
      </c>
      <c r="E51" s="112">
        <f t="shared" si="4"/>
        <v>373820</v>
      </c>
      <c r="F51" s="43"/>
      <c r="G51" s="150"/>
      <c r="H51" s="97" t="s">
        <v>64</v>
      </c>
      <c r="I51" s="98">
        <v>3654.52</v>
      </c>
      <c r="J51" s="35"/>
      <c r="K51" s="34"/>
      <c r="L51" s="151"/>
      <c r="M51" s="84"/>
      <c r="N51" s="10"/>
      <c r="O51" s="10"/>
      <c r="P51" s="48" t="str">
        <f t="shared" si="5"/>
        <v/>
      </c>
      <c r="Q51" s="37" t="str">
        <f t="shared" si="6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2">
        <v>45075.0</v>
      </c>
      <c r="B52" s="143">
        <v>241300.0</v>
      </c>
      <c r="C52" s="144">
        <v>782270.0</v>
      </c>
      <c r="D52" s="148">
        <v>282874.0</v>
      </c>
      <c r="E52" s="112">
        <f t="shared" si="4"/>
        <v>740696</v>
      </c>
      <c r="F52" s="43"/>
      <c r="G52" s="153"/>
      <c r="H52" s="154" t="s">
        <v>65</v>
      </c>
      <c r="I52" s="155">
        <v>4000.0</v>
      </c>
      <c r="J52" s="156"/>
      <c r="K52" s="141"/>
      <c r="L52" s="157"/>
      <c r="M52" s="84"/>
      <c r="N52" s="10"/>
      <c r="O52" s="10"/>
      <c r="P52" s="48" t="str">
        <f t="shared" si="5"/>
        <v/>
      </c>
      <c r="Q52" s="37" t="str">
        <f t="shared" si="6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2">
        <v>45076.0</v>
      </c>
      <c r="B53" s="143">
        <v>555200.0</v>
      </c>
      <c r="C53" s="144">
        <v>204450.0</v>
      </c>
      <c r="D53" s="148">
        <v>409700.0</v>
      </c>
      <c r="E53" s="112">
        <f t="shared" si="4"/>
        <v>349950</v>
      </c>
      <c r="F53" s="43"/>
      <c r="G53" s="153"/>
      <c r="H53" s="154" t="s">
        <v>66</v>
      </c>
      <c r="I53" s="155">
        <v>3000.0</v>
      </c>
      <c r="J53" s="156"/>
      <c r="K53" s="141"/>
      <c r="L53" s="157"/>
      <c r="M53" s="84"/>
      <c r="N53" s="10"/>
      <c r="O53" s="10"/>
      <c r="P53" s="48"/>
      <c r="Q53" s="37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8">
        <v>45077.0</v>
      </c>
      <c r="B54" s="143">
        <v>610450.0</v>
      </c>
      <c r="C54" s="111">
        <v>386150.0</v>
      </c>
      <c r="D54" s="148">
        <v>581450.0</v>
      </c>
      <c r="E54" s="112">
        <f t="shared" si="4"/>
        <v>415150</v>
      </c>
      <c r="F54" s="43"/>
      <c r="G54" s="153"/>
      <c r="H54" s="154" t="s">
        <v>67</v>
      </c>
      <c r="I54" s="155">
        <v>12000.0</v>
      </c>
      <c r="J54" s="156"/>
      <c r="K54" s="141"/>
      <c r="L54" s="132"/>
      <c r="M54" s="107"/>
      <c r="N54" s="10"/>
      <c r="O54" s="10"/>
      <c r="P54" s="48" t="str">
        <f t="shared" ref="P54:P57" si="7">IF(COUNTIF(H54,"*vale*"),I54,"")</f>
        <v/>
      </c>
      <c r="Q54" s="37" t="str">
        <f t="shared" ref="Q54:Q57" si="8">IF(COUNTIF(H54,"*vale*"),MID(H54,5,70),"")</f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59"/>
      <c r="B55" s="160"/>
      <c r="C55" s="161"/>
      <c r="D55" s="162"/>
      <c r="E55" s="112">
        <f t="shared" si="4"/>
        <v>0</v>
      </c>
      <c r="F55" s="43"/>
      <c r="G55" s="153"/>
      <c r="H55" s="154" t="s">
        <v>36</v>
      </c>
      <c r="I55" s="155">
        <v>5000.0</v>
      </c>
      <c r="J55" s="156"/>
      <c r="K55" s="141"/>
      <c r="L55" s="132"/>
      <c r="M55" s="84"/>
      <c r="N55" s="10"/>
      <c r="O55" s="10"/>
      <c r="P55" s="48">
        <f t="shared" si="7"/>
        <v>5000</v>
      </c>
      <c r="Q55" s="37" t="str">
        <f t="shared" si="8"/>
        <v> hilda diaz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59"/>
      <c r="B56" s="160"/>
      <c r="C56" s="161"/>
      <c r="D56" s="162"/>
      <c r="E56" s="112">
        <f t="shared" si="4"/>
        <v>0</v>
      </c>
      <c r="F56" s="43"/>
      <c r="G56" s="153"/>
      <c r="H56" s="154" t="s">
        <v>52</v>
      </c>
      <c r="I56" s="155">
        <v>1500.0</v>
      </c>
      <c r="J56" s="162"/>
      <c r="K56" s="122"/>
      <c r="L56" s="132"/>
      <c r="M56" s="163"/>
      <c r="N56" s="164"/>
      <c r="O56" s="10"/>
      <c r="P56" s="48">
        <f t="shared" si="7"/>
        <v>1500</v>
      </c>
      <c r="Q56" s="37" t="str">
        <f t="shared" si="8"/>
        <v> ruth bravo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59"/>
      <c r="B57" s="160"/>
      <c r="C57" s="161"/>
      <c r="D57" s="162"/>
      <c r="E57" s="112">
        <f t="shared" si="4"/>
        <v>0</v>
      </c>
      <c r="F57" s="43"/>
      <c r="G57" s="153"/>
      <c r="H57" s="154" t="s">
        <v>38</v>
      </c>
      <c r="I57" s="165"/>
      <c r="J57" s="156"/>
      <c r="K57" s="141"/>
      <c r="L57" s="166"/>
      <c r="M57" s="84"/>
      <c r="N57" s="10"/>
      <c r="O57" s="10"/>
      <c r="P57" s="48" t="str">
        <f t="shared" si="7"/>
        <v/>
      </c>
      <c r="Q57" s="37" t="str">
        <f t="shared" si="8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59"/>
      <c r="B58" s="160"/>
      <c r="C58" s="161"/>
      <c r="D58" s="162"/>
      <c r="E58" s="112">
        <f t="shared" si="4"/>
        <v>0</v>
      </c>
      <c r="F58" s="43"/>
      <c r="G58" s="167">
        <v>45051.0</v>
      </c>
      <c r="H58" s="154" t="s">
        <v>68</v>
      </c>
      <c r="I58" s="155">
        <v>7765.47</v>
      </c>
      <c r="J58" s="162"/>
      <c r="K58" s="122"/>
      <c r="L58" s="132"/>
      <c r="M58" s="84"/>
      <c r="N58" s="10"/>
      <c r="O58" s="10"/>
      <c r="P58" s="48"/>
      <c r="Q58" s="37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59"/>
      <c r="B59" s="160"/>
      <c r="C59" s="161"/>
      <c r="D59" s="162"/>
      <c r="E59" s="112">
        <f t="shared" si="4"/>
        <v>0</v>
      </c>
      <c r="F59" s="43" t="s">
        <v>69</v>
      </c>
      <c r="G59" s="168"/>
      <c r="H59" s="154" t="s">
        <v>70</v>
      </c>
      <c r="I59" s="155">
        <v>3400.0</v>
      </c>
      <c r="J59" s="156"/>
      <c r="K59" s="141"/>
      <c r="L59" s="132"/>
      <c r="M59" s="84"/>
      <c r="N59" s="10"/>
      <c r="O59" s="10"/>
      <c r="P59" s="48" t="str">
        <f t="shared" ref="P59:P60" si="9">IF(COUNTIF(H59,"*vale*"),I59,"")</f>
        <v/>
      </c>
      <c r="Q59" s="37" t="str">
        <f t="shared" ref="Q59:Q60" si="10">IF(COUNTIF(H59,"*vale*"),MID(H59,5,70),"")</f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59"/>
      <c r="B60" s="160"/>
      <c r="C60" s="161"/>
      <c r="D60" s="162"/>
      <c r="E60" s="112">
        <f t="shared" si="4"/>
        <v>0</v>
      </c>
      <c r="F60" s="43"/>
      <c r="G60" s="153"/>
      <c r="H60" s="154" t="s">
        <v>71</v>
      </c>
      <c r="I60" s="155">
        <v>72600.0</v>
      </c>
      <c r="J60" s="162"/>
      <c r="K60" s="169"/>
      <c r="L60" s="132"/>
      <c r="M60" s="84"/>
      <c r="N60" s="63"/>
      <c r="O60" s="10"/>
      <c r="P60" s="48" t="str">
        <f t="shared" si="9"/>
        <v/>
      </c>
      <c r="Q60" s="37" t="str">
        <f t="shared" si="10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59"/>
      <c r="B61" s="160"/>
      <c r="C61" s="161"/>
      <c r="D61" s="162"/>
      <c r="E61" s="112">
        <f t="shared" si="4"/>
        <v>0</v>
      </c>
      <c r="F61" s="43"/>
      <c r="G61" s="153"/>
      <c r="H61" s="154" t="s">
        <v>58</v>
      </c>
      <c r="I61" s="155">
        <v>78631.9</v>
      </c>
      <c r="J61" s="162"/>
      <c r="K61" s="141"/>
      <c r="L61" s="132"/>
      <c r="M61" s="84"/>
      <c r="N61" s="10"/>
      <c r="O61" s="10"/>
      <c r="P61" s="48"/>
      <c r="Q61" s="37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59"/>
      <c r="B62" s="160"/>
      <c r="C62" s="161"/>
      <c r="D62" s="162"/>
      <c r="E62" s="112">
        <f t="shared" si="4"/>
        <v>0</v>
      </c>
      <c r="F62" s="43"/>
      <c r="G62" s="153"/>
      <c r="H62" s="154" t="s">
        <v>72</v>
      </c>
      <c r="I62" s="155">
        <v>55100.0</v>
      </c>
      <c r="J62" s="156"/>
      <c r="K62" s="141"/>
      <c r="L62" s="132"/>
      <c r="M62" s="84"/>
      <c r="N62" s="10"/>
      <c r="O62" s="10"/>
      <c r="P62" s="48" t="str">
        <f t="shared" ref="P62:P74" si="11">IF(COUNTIF(H62,"*vale*"),I62,"")</f>
        <v/>
      </c>
      <c r="Q62" s="37" t="str">
        <f t="shared" ref="Q62:Q74" si="12">IF(COUNTIF(H62,"*vale*"),MID(H62,5,70),"")</f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70"/>
      <c r="B63" s="171"/>
      <c r="C63" s="172"/>
      <c r="D63" s="173"/>
      <c r="E63" s="112">
        <f t="shared" si="4"/>
        <v>0</v>
      </c>
      <c r="F63" s="43"/>
      <c r="G63" s="150"/>
      <c r="H63" s="174" t="s">
        <v>42</v>
      </c>
      <c r="I63" s="148">
        <v>68400.0</v>
      </c>
      <c r="J63" s="100"/>
      <c r="K63" s="34"/>
      <c r="L63" s="132"/>
      <c r="M63" s="84"/>
      <c r="N63" s="10"/>
      <c r="O63" s="10"/>
      <c r="P63" s="48" t="str">
        <f t="shared" si="11"/>
        <v/>
      </c>
      <c r="Q63" s="37" t="str">
        <f t="shared" si="12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70"/>
      <c r="B64" s="171"/>
      <c r="C64" s="175"/>
      <c r="D64" s="147"/>
      <c r="E64" s="112">
        <f t="shared" si="4"/>
        <v>0</v>
      </c>
      <c r="F64" s="43"/>
      <c r="G64" s="176">
        <v>45051.0</v>
      </c>
      <c r="H64" s="174" t="s">
        <v>73</v>
      </c>
      <c r="I64" s="148">
        <v>6000.0</v>
      </c>
      <c r="J64" s="100"/>
      <c r="K64" s="34"/>
      <c r="L64" s="132"/>
      <c r="M64" s="84"/>
      <c r="N64" s="10"/>
      <c r="O64" s="10"/>
      <c r="P64" s="48" t="str">
        <f t="shared" si="11"/>
        <v/>
      </c>
      <c r="Q64" s="37" t="str">
        <f t="shared" si="12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70"/>
      <c r="B65" s="171"/>
      <c r="C65" s="172"/>
      <c r="D65" s="147"/>
      <c r="E65" s="112">
        <f t="shared" si="4"/>
        <v>0</v>
      </c>
      <c r="F65" s="43"/>
      <c r="G65" s="153"/>
      <c r="H65" s="154" t="s">
        <v>74</v>
      </c>
      <c r="I65" s="155">
        <v>2600.0</v>
      </c>
      <c r="J65" s="156"/>
      <c r="K65" s="141"/>
      <c r="L65" s="177"/>
      <c r="M65" s="84"/>
      <c r="N65" s="10"/>
      <c r="O65" s="9"/>
      <c r="P65" s="48" t="str">
        <f t="shared" si="11"/>
        <v/>
      </c>
      <c r="Q65" s="37" t="str">
        <f t="shared" si="12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70"/>
      <c r="B66" s="171"/>
      <c r="C66" s="172"/>
      <c r="D66" s="147"/>
      <c r="E66" s="112">
        <f t="shared" si="4"/>
        <v>0</v>
      </c>
      <c r="F66" s="43"/>
      <c r="G66" s="153"/>
      <c r="H66" s="154" t="s">
        <v>27</v>
      </c>
      <c r="I66" s="155">
        <v>6000.0</v>
      </c>
      <c r="J66" s="156"/>
      <c r="K66" s="141"/>
      <c r="L66" s="83"/>
      <c r="M66" s="84"/>
      <c r="N66" s="10"/>
      <c r="O66" s="9"/>
      <c r="P66" s="48">
        <f t="shared" si="11"/>
        <v>6000</v>
      </c>
      <c r="Q66" s="37" t="str">
        <f t="shared" si="12"/>
        <v> cristian garcia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70"/>
      <c r="B67" s="171"/>
      <c r="C67" s="172"/>
      <c r="D67" s="147"/>
      <c r="E67" s="112">
        <f t="shared" si="4"/>
        <v>0</v>
      </c>
      <c r="F67" s="43"/>
      <c r="G67" s="153"/>
      <c r="H67" s="154" t="s">
        <v>75</v>
      </c>
      <c r="I67" s="139">
        <v>22200.0</v>
      </c>
      <c r="J67" s="130"/>
      <c r="K67" s="147"/>
      <c r="L67" s="83"/>
      <c r="M67" s="84"/>
      <c r="N67" s="10"/>
      <c r="O67" s="9"/>
      <c r="P67" s="48" t="str">
        <f t="shared" si="11"/>
        <v/>
      </c>
      <c r="Q67" s="37" t="str">
        <f t="shared" si="12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78"/>
      <c r="B68" s="76"/>
      <c r="C68" s="77"/>
      <c r="D68" s="34"/>
      <c r="E68" s="108">
        <f t="shared" si="4"/>
        <v>0</v>
      </c>
      <c r="F68" s="43"/>
      <c r="G68" s="179"/>
      <c r="H68" s="180" t="s">
        <v>65</v>
      </c>
      <c r="I68" s="181">
        <v>4000.0</v>
      </c>
      <c r="J68" s="140"/>
      <c r="K68" s="141"/>
      <c r="L68" s="83"/>
      <c r="M68" s="84"/>
      <c r="N68" s="10"/>
      <c r="O68" s="10"/>
      <c r="P68" s="48" t="str">
        <f t="shared" si="11"/>
        <v/>
      </c>
      <c r="Q68" s="37" t="str">
        <f t="shared" si="12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78"/>
      <c r="B69" s="76"/>
      <c r="C69" s="77"/>
      <c r="D69" s="34"/>
      <c r="E69" s="108">
        <f t="shared" si="4"/>
        <v>0</v>
      </c>
      <c r="F69" s="43"/>
      <c r="G69" s="153"/>
      <c r="H69" s="154" t="s">
        <v>76</v>
      </c>
      <c r="I69" s="139">
        <v>4000.0</v>
      </c>
      <c r="J69" s="140"/>
      <c r="K69" s="141"/>
      <c r="L69" s="83"/>
      <c r="M69" s="84"/>
      <c r="N69" s="10"/>
      <c r="O69" s="10"/>
      <c r="P69" s="48" t="str">
        <f t="shared" si="11"/>
        <v/>
      </c>
      <c r="Q69" s="37" t="str">
        <f t="shared" si="12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8"/>
      <c r="B70" s="76"/>
      <c r="C70" s="77"/>
      <c r="D70" s="34"/>
      <c r="E70" s="108">
        <f t="shared" si="4"/>
        <v>0</v>
      </c>
      <c r="F70" s="43"/>
      <c r="G70" s="153"/>
      <c r="H70" s="154" t="s">
        <v>77</v>
      </c>
      <c r="I70" s="139">
        <v>5000.0</v>
      </c>
      <c r="J70" s="140"/>
      <c r="K70" s="141"/>
      <c r="L70" s="83"/>
      <c r="M70" s="84"/>
      <c r="N70" s="10"/>
      <c r="O70" s="10"/>
      <c r="P70" s="48">
        <f t="shared" si="11"/>
        <v>5000</v>
      </c>
      <c r="Q70" s="37" t="str">
        <f t="shared" si="12"/>
        <v> mario ocampo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8"/>
      <c r="B71" s="76"/>
      <c r="C71" s="77"/>
      <c r="D71" s="34"/>
      <c r="E71" s="108">
        <f t="shared" si="4"/>
        <v>0</v>
      </c>
      <c r="F71" s="43"/>
      <c r="G71" s="153"/>
      <c r="H71" s="154" t="s">
        <v>38</v>
      </c>
      <c r="I71" s="182"/>
      <c r="J71" s="140"/>
      <c r="K71" s="141"/>
      <c r="L71" s="105"/>
      <c r="M71" s="84"/>
      <c r="N71" s="10"/>
      <c r="O71" s="10"/>
      <c r="P71" s="48" t="str">
        <f t="shared" si="11"/>
        <v/>
      </c>
      <c r="Q71" s="37" t="str">
        <f t="shared" si="12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8"/>
      <c r="B72" s="76"/>
      <c r="C72" s="77"/>
      <c r="D72" s="34"/>
      <c r="E72" s="108">
        <f t="shared" si="4"/>
        <v>0</v>
      </c>
      <c r="F72" s="43"/>
      <c r="G72" s="176">
        <v>45053.0</v>
      </c>
      <c r="H72" s="174" t="s">
        <v>78</v>
      </c>
      <c r="I72" s="98">
        <v>52600.0</v>
      </c>
      <c r="J72" s="35"/>
      <c r="K72" s="34"/>
      <c r="L72" s="183"/>
      <c r="M72" s="84"/>
      <c r="N72" s="10"/>
      <c r="O72" s="10"/>
      <c r="P72" s="48" t="str">
        <f t="shared" si="11"/>
        <v/>
      </c>
      <c r="Q72" s="37" t="str">
        <f t="shared" si="12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8"/>
      <c r="B73" s="76"/>
      <c r="C73" s="77"/>
      <c r="D73" s="34"/>
      <c r="E73" s="108">
        <f t="shared" si="4"/>
        <v>0</v>
      </c>
      <c r="F73" s="43"/>
      <c r="G73" s="150"/>
      <c r="H73" s="174" t="s">
        <v>79</v>
      </c>
      <c r="I73" s="98">
        <v>6800.0</v>
      </c>
      <c r="J73" s="35"/>
      <c r="K73" s="34"/>
      <c r="L73" s="183"/>
      <c r="M73" s="84"/>
      <c r="N73" s="10"/>
      <c r="O73" s="10"/>
      <c r="P73" s="48" t="str">
        <f t="shared" si="11"/>
        <v/>
      </c>
      <c r="Q73" s="37" t="str">
        <f t="shared" si="12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8"/>
      <c r="B74" s="76"/>
      <c r="C74" s="77"/>
      <c r="D74" s="34"/>
      <c r="E74" s="108">
        <f t="shared" si="4"/>
        <v>0</v>
      </c>
      <c r="F74" s="43"/>
      <c r="G74" s="96"/>
      <c r="H74" s="184" t="s">
        <v>80</v>
      </c>
      <c r="I74" s="185">
        <v>2000.0</v>
      </c>
      <c r="J74" s="138"/>
      <c r="K74" s="34"/>
      <c r="L74" s="83"/>
      <c r="M74" s="84"/>
      <c r="N74" s="10"/>
      <c r="O74" s="10"/>
      <c r="P74" s="48">
        <f t="shared" si="11"/>
        <v>2000</v>
      </c>
      <c r="Q74" s="37" t="str">
        <f t="shared" si="12"/>
        <v> gustavo rodriguez</v>
      </c>
      <c r="R74" s="11" t="s">
        <v>81</v>
      </c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78"/>
      <c r="B75" s="76"/>
      <c r="C75" s="77"/>
      <c r="D75" s="34"/>
      <c r="E75" s="108">
        <f t="shared" si="4"/>
        <v>0</v>
      </c>
      <c r="F75" s="43"/>
      <c r="G75" s="96"/>
      <c r="H75" s="97" t="s">
        <v>65</v>
      </c>
      <c r="I75" s="139">
        <v>4000.0</v>
      </c>
      <c r="J75" s="130"/>
      <c r="K75" s="147"/>
      <c r="L75" s="186"/>
      <c r="M75" s="84"/>
      <c r="N75" s="10"/>
      <c r="O75" s="10"/>
      <c r="P75" s="48"/>
      <c r="Q75" s="37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78"/>
      <c r="B76" s="76"/>
      <c r="C76" s="77"/>
      <c r="D76" s="34"/>
      <c r="E76" s="108">
        <f t="shared" si="4"/>
        <v>0</v>
      </c>
      <c r="F76" s="43"/>
      <c r="G76" s="96"/>
      <c r="H76" s="97" t="s">
        <v>82</v>
      </c>
      <c r="I76" s="139">
        <v>2500.0</v>
      </c>
      <c r="J76" s="130"/>
      <c r="K76" s="147"/>
      <c r="L76" s="187"/>
      <c r="M76" s="84"/>
      <c r="N76" s="10"/>
      <c r="O76" s="10"/>
      <c r="P76" s="48" t="str">
        <f t="shared" ref="P76:P88" si="13">IF(COUNTIF(H76,"*vale*"),I76,"")</f>
        <v/>
      </c>
      <c r="Q76" s="37" t="str">
        <f t="shared" ref="Q76:Q82" si="14">IF(COUNTIF(H76,"*vale*"),MID(H76,5,70),"")</f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78"/>
      <c r="B77" s="76"/>
      <c r="C77" s="77"/>
      <c r="D77" s="34"/>
      <c r="E77" s="108">
        <f t="shared" si="4"/>
        <v>0</v>
      </c>
      <c r="F77" s="43"/>
      <c r="G77" s="188">
        <v>45052.0</v>
      </c>
      <c r="H77" s="97" t="s">
        <v>28</v>
      </c>
      <c r="I77" s="139">
        <v>3000.0</v>
      </c>
      <c r="J77" s="140"/>
      <c r="K77" s="141"/>
      <c r="L77" s="187"/>
      <c r="M77" s="84"/>
      <c r="N77" s="10"/>
      <c r="O77" s="10"/>
      <c r="P77" s="48">
        <f t="shared" si="13"/>
        <v>3000</v>
      </c>
      <c r="Q77" s="37" t="str">
        <f t="shared" si="14"/>
        <v> jorge birraglia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78"/>
      <c r="B78" s="76"/>
      <c r="C78" s="77"/>
      <c r="D78" s="34"/>
      <c r="E78" s="108">
        <f t="shared" si="4"/>
        <v>0</v>
      </c>
      <c r="F78" s="43"/>
      <c r="G78" s="96"/>
      <c r="H78" s="97" t="s">
        <v>83</v>
      </c>
      <c r="I78" s="139">
        <v>1000.0</v>
      </c>
      <c r="J78" s="140"/>
      <c r="K78" s="141"/>
      <c r="L78" s="83"/>
      <c r="M78" s="84"/>
      <c r="N78" s="10"/>
      <c r="O78" s="10"/>
      <c r="P78" s="48">
        <f t="shared" si="13"/>
        <v>1000</v>
      </c>
      <c r="Q78" s="37" t="str">
        <f t="shared" si="14"/>
        <v> mario lopez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78"/>
      <c r="B79" s="76"/>
      <c r="C79" s="77"/>
      <c r="D79" s="34"/>
      <c r="E79" s="108">
        <f t="shared" si="4"/>
        <v>0</v>
      </c>
      <c r="F79" s="43"/>
      <c r="G79" s="96"/>
      <c r="H79" s="97" t="s">
        <v>66</v>
      </c>
      <c r="I79" s="139">
        <v>3000.0</v>
      </c>
      <c r="J79" s="140"/>
      <c r="K79" s="141"/>
      <c r="L79" s="83"/>
      <c r="M79" s="84"/>
      <c r="N79" s="10"/>
      <c r="O79" s="10"/>
      <c r="P79" s="48">
        <f t="shared" si="13"/>
        <v>3000</v>
      </c>
      <c r="Q79" s="37" t="str">
        <f t="shared" si="14"/>
        <v> jose lopez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78"/>
      <c r="B80" s="76"/>
      <c r="C80" s="77"/>
      <c r="D80" s="34" t="s">
        <v>84</v>
      </c>
      <c r="E80" s="108"/>
      <c r="F80" s="43"/>
      <c r="G80" s="96"/>
      <c r="H80" s="97" t="s">
        <v>85</v>
      </c>
      <c r="I80" s="139">
        <v>10000.0</v>
      </c>
      <c r="J80" s="140"/>
      <c r="K80" s="141"/>
      <c r="L80" s="83"/>
      <c r="M80" s="84"/>
      <c r="N80" s="63"/>
      <c r="O80" s="63"/>
      <c r="P80" s="48" t="str">
        <f t="shared" si="13"/>
        <v/>
      </c>
      <c r="Q80" s="37" t="str">
        <f t="shared" si="14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78"/>
      <c r="B81" s="76"/>
      <c r="C81" s="77"/>
      <c r="D81" s="34"/>
      <c r="E81" s="108">
        <f t="shared" ref="E81:E115" si="15">B81+C81-D81</f>
        <v>0</v>
      </c>
      <c r="F81" s="43"/>
      <c r="G81" s="189"/>
      <c r="H81" s="97" t="s">
        <v>65</v>
      </c>
      <c r="I81" s="98">
        <v>4000.0</v>
      </c>
      <c r="J81" s="35"/>
      <c r="K81" s="34"/>
      <c r="L81" s="83"/>
      <c r="M81" s="84"/>
      <c r="N81" s="10"/>
      <c r="O81" s="10"/>
      <c r="P81" s="48" t="str">
        <f t="shared" si="13"/>
        <v/>
      </c>
      <c r="Q81" s="37" t="str">
        <f t="shared" si="14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78"/>
      <c r="B82" s="76"/>
      <c r="C82" s="77"/>
      <c r="D82" s="34"/>
      <c r="E82" s="108">
        <f t="shared" si="15"/>
        <v>0</v>
      </c>
      <c r="F82" s="43"/>
      <c r="G82" s="188">
        <v>45052.0</v>
      </c>
      <c r="H82" s="97" t="s">
        <v>41</v>
      </c>
      <c r="I82" s="98">
        <v>139190.0</v>
      </c>
      <c r="J82" s="35"/>
      <c r="K82" s="34"/>
      <c r="L82" s="83"/>
      <c r="M82" s="84"/>
      <c r="N82" s="10"/>
      <c r="O82" s="10"/>
      <c r="P82" s="48" t="str">
        <f t="shared" si="13"/>
        <v/>
      </c>
      <c r="Q82" s="37" t="str">
        <f t="shared" si="14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78"/>
      <c r="B83" s="76"/>
      <c r="C83" s="77"/>
      <c r="D83" s="34"/>
      <c r="E83" s="108">
        <f t="shared" si="15"/>
        <v>0</v>
      </c>
      <c r="F83" s="43"/>
      <c r="G83" s="96"/>
      <c r="H83" s="97" t="s">
        <v>86</v>
      </c>
      <c r="I83" s="98">
        <v>81682.0</v>
      </c>
      <c r="J83" s="35"/>
      <c r="K83" s="34"/>
      <c r="L83" s="83"/>
      <c r="M83" s="84"/>
      <c r="N83" s="10"/>
      <c r="O83" s="10"/>
      <c r="P83" s="48" t="str">
        <f t="shared" si="13"/>
        <v/>
      </c>
      <c r="Q83" s="37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78"/>
      <c r="B84" s="76"/>
      <c r="C84" s="77"/>
      <c r="D84" s="34"/>
      <c r="E84" s="108">
        <f t="shared" si="15"/>
        <v>0</v>
      </c>
      <c r="F84" s="43"/>
      <c r="G84" s="96"/>
      <c r="H84" s="97" t="s">
        <v>42</v>
      </c>
      <c r="I84" s="98">
        <v>53600.0</v>
      </c>
      <c r="J84" s="35"/>
      <c r="K84" s="34"/>
      <c r="L84" s="83"/>
      <c r="M84" s="84"/>
      <c r="N84" s="10"/>
      <c r="O84" s="10"/>
      <c r="P84" s="48" t="str">
        <f t="shared" si="13"/>
        <v/>
      </c>
      <c r="Q84" s="37" t="str">
        <f t="shared" ref="Q84:Q88" si="16">IF(COUNTIF(H84,"*vale*"),MID(H84,5,70),"")</f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78"/>
      <c r="B85" s="76"/>
      <c r="C85" s="77"/>
      <c r="D85" s="34"/>
      <c r="E85" s="108">
        <f t="shared" si="15"/>
        <v>0</v>
      </c>
      <c r="F85" s="43"/>
      <c r="G85" s="96"/>
      <c r="H85" s="97" t="s">
        <v>87</v>
      </c>
      <c r="I85" s="98">
        <v>52500.0</v>
      </c>
      <c r="J85" s="35"/>
      <c r="K85" s="34"/>
      <c r="L85" s="83"/>
      <c r="M85" s="84"/>
      <c r="N85" s="10"/>
      <c r="O85" s="10"/>
      <c r="P85" s="48" t="str">
        <f t="shared" si="13"/>
        <v/>
      </c>
      <c r="Q85" s="37" t="str">
        <f t="shared" si="16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78"/>
      <c r="B86" s="76"/>
      <c r="C86" s="77"/>
      <c r="D86" s="34"/>
      <c r="E86" s="108">
        <f t="shared" si="15"/>
        <v>0</v>
      </c>
      <c r="F86" s="43"/>
      <c r="G86" s="96"/>
      <c r="H86" s="97" t="s">
        <v>88</v>
      </c>
      <c r="I86" s="98">
        <v>871.0</v>
      </c>
      <c r="J86" s="35"/>
      <c r="K86" s="34"/>
      <c r="L86" s="83"/>
      <c r="M86" s="84"/>
      <c r="N86" s="10"/>
      <c r="O86" s="10"/>
      <c r="P86" s="48" t="str">
        <f t="shared" si="13"/>
        <v/>
      </c>
      <c r="Q86" s="37" t="str">
        <f t="shared" si="16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78"/>
      <c r="B87" s="76"/>
      <c r="C87" s="77"/>
      <c r="D87" s="34"/>
      <c r="E87" s="108">
        <f t="shared" si="15"/>
        <v>0</v>
      </c>
      <c r="F87" s="43"/>
      <c r="G87" s="188">
        <v>45054.0</v>
      </c>
      <c r="H87" s="97" t="s">
        <v>42</v>
      </c>
      <c r="I87" s="98">
        <v>35800.0</v>
      </c>
      <c r="J87" s="35"/>
      <c r="K87" s="34"/>
      <c r="L87" s="83"/>
      <c r="M87" s="84"/>
      <c r="N87" s="10"/>
      <c r="O87" s="60"/>
      <c r="P87" s="48" t="str">
        <f t="shared" si="13"/>
        <v/>
      </c>
      <c r="Q87" s="37" t="str">
        <f t="shared" si="16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78"/>
      <c r="B88" s="76"/>
      <c r="C88" s="77"/>
      <c r="D88" s="34"/>
      <c r="E88" s="108">
        <f t="shared" si="15"/>
        <v>0</v>
      </c>
      <c r="F88" s="43"/>
      <c r="G88" s="96"/>
      <c r="H88" s="97" t="s">
        <v>72</v>
      </c>
      <c r="I88" s="98">
        <v>35735.0</v>
      </c>
      <c r="J88" s="130"/>
      <c r="K88" s="34"/>
      <c r="L88" s="83"/>
      <c r="M88" s="84"/>
      <c r="N88" s="10"/>
      <c r="O88" s="10"/>
      <c r="P88" s="48" t="str">
        <f t="shared" si="13"/>
        <v/>
      </c>
      <c r="Q88" s="37" t="str">
        <f t="shared" si="16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8"/>
      <c r="B89" s="76"/>
      <c r="C89" s="77"/>
      <c r="D89" s="34"/>
      <c r="E89" s="108">
        <f t="shared" si="15"/>
        <v>0</v>
      </c>
      <c r="F89" s="43"/>
      <c r="G89" s="96"/>
      <c r="H89" s="97" t="s">
        <v>58</v>
      </c>
      <c r="I89" s="98">
        <v>34963.7</v>
      </c>
      <c r="J89" s="130"/>
      <c r="K89" s="34"/>
      <c r="L89" s="83"/>
      <c r="M89" s="84"/>
      <c r="N89" s="10"/>
      <c r="O89" s="10"/>
      <c r="P89" s="48"/>
      <c r="Q89" s="37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8"/>
      <c r="B90" s="76"/>
      <c r="C90" s="77"/>
      <c r="D90" s="34"/>
      <c r="E90" s="108">
        <f t="shared" si="15"/>
        <v>0</v>
      </c>
      <c r="F90" s="43"/>
      <c r="G90" s="96"/>
      <c r="H90" s="97" t="s">
        <v>89</v>
      </c>
      <c r="I90" s="98">
        <v>102100.0</v>
      </c>
      <c r="J90" s="130"/>
      <c r="K90" s="34"/>
      <c r="L90" s="83"/>
      <c r="M90" s="84"/>
      <c r="N90" s="10"/>
      <c r="O90" s="10"/>
      <c r="P90" s="48" t="str">
        <f t="shared" ref="P90:P115" si="17">IF(COUNTIF(H90,"*vale*"),I90,"")</f>
        <v/>
      </c>
      <c r="Q90" s="37" t="str">
        <f t="shared" ref="Q90:Q94" si="18">IF(COUNTIF(H90,"*vale*"),MID(H90,5,70),"")</f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8"/>
      <c r="B91" s="76"/>
      <c r="C91" s="77"/>
      <c r="D91" s="34"/>
      <c r="E91" s="108">
        <f t="shared" si="15"/>
        <v>0</v>
      </c>
      <c r="F91" s="43"/>
      <c r="G91" s="190"/>
      <c r="H91" s="191"/>
      <c r="I91" s="101"/>
      <c r="J91" s="101"/>
      <c r="K91" s="34"/>
      <c r="L91" s="83"/>
      <c r="M91" s="84"/>
      <c r="N91" s="10"/>
      <c r="O91" s="10"/>
      <c r="P91" s="48" t="str">
        <f t="shared" si="17"/>
        <v/>
      </c>
      <c r="Q91" s="37" t="str">
        <f t="shared" si="18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92"/>
      <c r="B92" s="193"/>
      <c r="C92" s="95"/>
      <c r="D92" s="194"/>
      <c r="E92" s="108">
        <f t="shared" si="15"/>
        <v>0</v>
      </c>
      <c r="F92" s="43"/>
      <c r="G92" s="188">
        <v>45054.0</v>
      </c>
      <c r="H92" s="97" t="s">
        <v>90</v>
      </c>
      <c r="I92" s="98">
        <v>773083.73</v>
      </c>
      <c r="J92" s="35"/>
      <c r="K92" s="34"/>
      <c r="L92" s="187"/>
      <c r="M92" s="84"/>
      <c r="N92" s="10"/>
      <c r="O92" s="10"/>
      <c r="P92" s="48" t="str">
        <f t="shared" si="17"/>
        <v/>
      </c>
      <c r="Q92" s="37" t="str">
        <f t="shared" si="18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92"/>
      <c r="B93" s="193"/>
      <c r="C93" s="95"/>
      <c r="D93" s="194"/>
      <c r="E93" s="108">
        <f t="shared" si="15"/>
        <v>0</v>
      </c>
      <c r="F93" s="43"/>
      <c r="G93" s="96"/>
      <c r="H93" s="97" t="s">
        <v>91</v>
      </c>
      <c r="I93" s="98">
        <v>133455.87</v>
      </c>
      <c r="J93" s="35"/>
      <c r="K93" s="34"/>
      <c r="L93" s="195"/>
      <c r="M93" s="84"/>
      <c r="N93" s="10"/>
      <c r="O93" s="10"/>
      <c r="P93" s="48" t="str">
        <f t="shared" si="17"/>
        <v/>
      </c>
      <c r="Q93" s="37" t="str">
        <f t="shared" si="18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92"/>
      <c r="B94" s="193"/>
      <c r="C94" s="95"/>
      <c r="D94" s="194"/>
      <c r="E94" s="108">
        <f t="shared" si="15"/>
        <v>0</v>
      </c>
      <c r="F94" s="43"/>
      <c r="G94" s="96"/>
      <c r="H94" s="97" t="s">
        <v>92</v>
      </c>
      <c r="I94" s="139">
        <v>17880.6</v>
      </c>
      <c r="J94" s="140"/>
      <c r="K94" s="141"/>
      <c r="L94" s="187"/>
      <c r="M94" s="84"/>
      <c r="N94" s="10"/>
      <c r="O94" s="10"/>
      <c r="P94" s="48" t="str">
        <f t="shared" si="17"/>
        <v/>
      </c>
      <c r="Q94" s="37" t="str">
        <f t="shared" si="18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92"/>
      <c r="B95" s="193"/>
      <c r="C95" s="95"/>
      <c r="D95" s="194"/>
      <c r="E95" s="108">
        <f t="shared" si="15"/>
        <v>0</v>
      </c>
      <c r="F95" s="43"/>
      <c r="G95" s="96"/>
      <c r="H95" s="97" t="s">
        <v>93</v>
      </c>
      <c r="I95" s="137">
        <v>7943.8</v>
      </c>
      <c r="J95" s="35"/>
      <c r="K95" s="34"/>
      <c r="L95" s="195"/>
      <c r="M95" s="84"/>
      <c r="N95" s="10"/>
      <c r="O95" s="10"/>
      <c r="P95" s="48" t="str">
        <f t="shared" si="17"/>
        <v/>
      </c>
      <c r="Q95" s="37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92"/>
      <c r="B96" s="193"/>
      <c r="C96" s="95"/>
      <c r="D96" s="194"/>
      <c r="E96" s="108">
        <f t="shared" si="15"/>
        <v>0</v>
      </c>
      <c r="F96" s="43"/>
      <c r="G96" s="96"/>
      <c r="H96" s="97" t="s">
        <v>94</v>
      </c>
      <c r="I96" s="98">
        <v>28836.0</v>
      </c>
      <c r="J96" s="35"/>
      <c r="K96" s="34"/>
      <c r="L96" s="187"/>
      <c r="M96" s="84"/>
      <c r="N96" s="10"/>
      <c r="O96" s="10"/>
      <c r="P96" s="48" t="str">
        <f t="shared" si="17"/>
        <v/>
      </c>
      <c r="Q96" s="37" t="str">
        <f t="shared" ref="Q96:Q98" si="19">IF(COUNTIF(H96,"*vale*"),MID(H96,5,70),"")</f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92"/>
      <c r="B97" s="193"/>
      <c r="C97" s="95"/>
      <c r="D97" s="194"/>
      <c r="E97" s="108">
        <f t="shared" si="15"/>
        <v>0</v>
      </c>
      <c r="F97" s="43"/>
      <c r="G97" s="196">
        <v>45055.0</v>
      </c>
      <c r="H97" s="97" t="s">
        <v>40</v>
      </c>
      <c r="I97" s="98">
        <v>997853.0</v>
      </c>
      <c r="J97" s="35"/>
      <c r="K97" s="34"/>
      <c r="L97" s="83"/>
      <c r="M97" s="84"/>
      <c r="N97" s="10"/>
      <c r="O97" s="10"/>
      <c r="P97" s="48" t="str">
        <f t="shared" si="17"/>
        <v/>
      </c>
      <c r="Q97" s="37" t="str">
        <f t="shared" si="19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92"/>
      <c r="B98" s="193"/>
      <c r="C98" s="95"/>
      <c r="D98" s="194"/>
      <c r="E98" s="108">
        <f t="shared" si="15"/>
        <v>0</v>
      </c>
      <c r="F98" s="43"/>
      <c r="G98" s="44"/>
      <c r="H98" s="197" t="s">
        <v>95</v>
      </c>
      <c r="I98" s="198">
        <v>13450.0</v>
      </c>
      <c r="J98" s="35"/>
      <c r="K98" s="34"/>
      <c r="L98" s="83"/>
      <c r="M98" s="84"/>
      <c r="N98" s="10"/>
      <c r="O98" s="10"/>
      <c r="P98" s="48" t="str">
        <f t="shared" si="17"/>
        <v/>
      </c>
      <c r="Q98" s="37" t="str">
        <f t="shared" si="19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92"/>
      <c r="B99" s="193"/>
      <c r="C99" s="95"/>
      <c r="D99" s="194"/>
      <c r="E99" s="108">
        <f t="shared" si="15"/>
        <v>0</v>
      </c>
      <c r="F99" s="43"/>
      <c r="G99" s="44"/>
      <c r="H99" s="97" t="s">
        <v>96</v>
      </c>
      <c r="I99" s="98">
        <v>62500.0</v>
      </c>
      <c r="J99" s="35"/>
      <c r="K99" s="34"/>
      <c r="L99" s="83"/>
      <c r="M99" s="84"/>
      <c r="N99" s="10"/>
      <c r="O99" s="10"/>
      <c r="P99" s="48" t="str">
        <f t="shared" si="17"/>
        <v/>
      </c>
      <c r="Q99" s="37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92"/>
      <c r="B100" s="193"/>
      <c r="C100" s="95"/>
      <c r="D100" s="194"/>
      <c r="E100" s="108">
        <f t="shared" si="15"/>
        <v>0</v>
      </c>
      <c r="F100" s="43"/>
      <c r="G100" s="64">
        <v>45054.0</v>
      </c>
      <c r="H100" s="97" t="s">
        <v>97</v>
      </c>
      <c r="I100" s="98">
        <v>1500.0</v>
      </c>
      <c r="J100" s="35"/>
      <c r="K100" s="34"/>
      <c r="L100" s="83"/>
      <c r="M100" s="84"/>
      <c r="N100" s="10"/>
      <c r="O100" s="10"/>
      <c r="P100" s="48" t="str">
        <f t="shared" si="17"/>
        <v/>
      </c>
      <c r="Q100" s="37" t="str">
        <f t="shared" ref="Q100:Q115" si="20">IF(COUNTIF(H100,"*vale*"),MID(H100,5,70),"")</f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92"/>
      <c r="B101" s="193"/>
      <c r="C101" s="95"/>
      <c r="D101" s="194"/>
      <c r="E101" s="108">
        <f t="shared" si="15"/>
        <v>0</v>
      </c>
      <c r="F101" s="43"/>
      <c r="G101" s="44"/>
      <c r="H101" s="55" t="s">
        <v>98</v>
      </c>
      <c r="I101" s="65">
        <v>3300.0</v>
      </c>
      <c r="J101" s="53"/>
      <c r="K101" s="34"/>
      <c r="L101" s="83"/>
      <c r="M101" s="84"/>
      <c r="N101" s="63"/>
      <c r="O101" s="10"/>
      <c r="P101" s="48" t="str">
        <f t="shared" si="17"/>
        <v/>
      </c>
      <c r="Q101" s="37" t="str">
        <f t="shared" si="20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92"/>
      <c r="B102" s="193"/>
      <c r="C102" s="95"/>
      <c r="D102" s="194"/>
      <c r="E102" s="108">
        <f t="shared" si="15"/>
        <v>0</v>
      </c>
      <c r="F102" s="43"/>
      <c r="G102" s="44"/>
      <c r="H102" s="55" t="s">
        <v>99</v>
      </c>
      <c r="I102" s="65">
        <v>2400.0</v>
      </c>
      <c r="J102" s="35"/>
      <c r="K102" s="34"/>
      <c r="L102" s="83"/>
      <c r="M102" s="84"/>
      <c r="N102" s="10"/>
      <c r="O102" s="10"/>
      <c r="P102" s="48" t="str">
        <f t="shared" si="17"/>
        <v/>
      </c>
      <c r="Q102" s="37" t="str">
        <f t="shared" si="20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92"/>
      <c r="B103" s="193"/>
      <c r="C103" s="95"/>
      <c r="D103" s="194"/>
      <c r="E103" s="108">
        <f t="shared" si="15"/>
        <v>0</v>
      </c>
      <c r="F103" s="43"/>
      <c r="G103" s="44"/>
      <c r="H103" s="199" t="s">
        <v>100</v>
      </c>
      <c r="I103" s="200">
        <v>13000.0</v>
      </c>
      <c r="J103" s="100"/>
      <c r="K103" s="34"/>
      <c r="L103" s="83"/>
      <c r="M103" s="84"/>
      <c r="N103" s="63"/>
      <c r="O103" s="10"/>
      <c r="P103" s="48" t="str">
        <f t="shared" si="17"/>
        <v/>
      </c>
      <c r="Q103" s="37" t="str">
        <f t="shared" si="20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92"/>
      <c r="B104" s="193"/>
      <c r="C104" s="95"/>
      <c r="D104" s="194"/>
      <c r="E104" s="108">
        <f t="shared" si="15"/>
        <v>0</v>
      </c>
      <c r="F104" s="43"/>
      <c r="G104" s="44"/>
      <c r="H104" s="199" t="s">
        <v>76</v>
      </c>
      <c r="I104" s="200">
        <v>4000.0</v>
      </c>
      <c r="J104" s="100"/>
      <c r="K104" s="34"/>
      <c r="L104" s="83"/>
      <c r="M104" s="84"/>
      <c r="N104" s="10"/>
      <c r="O104" s="10"/>
      <c r="P104" s="48" t="str">
        <f t="shared" si="17"/>
        <v/>
      </c>
      <c r="Q104" s="37" t="str">
        <f t="shared" si="20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92"/>
      <c r="B105" s="193"/>
      <c r="C105" s="95"/>
      <c r="D105" s="194"/>
      <c r="E105" s="108">
        <f t="shared" si="15"/>
        <v>0</v>
      </c>
      <c r="F105" s="43"/>
      <c r="G105" s="119"/>
      <c r="H105" s="180" t="s">
        <v>38</v>
      </c>
      <c r="I105" s="104"/>
      <c r="J105" s="156"/>
      <c r="K105" s="141"/>
      <c r="L105" s="105"/>
      <c r="M105" s="84"/>
      <c r="N105" s="10"/>
      <c r="O105" s="10"/>
      <c r="P105" s="48" t="str">
        <f t="shared" si="17"/>
        <v/>
      </c>
      <c r="Q105" s="37" t="str">
        <f t="shared" si="20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92"/>
      <c r="B106" s="193"/>
      <c r="C106" s="95"/>
      <c r="D106" s="194"/>
      <c r="E106" s="108">
        <f t="shared" si="15"/>
        <v>0</v>
      </c>
      <c r="F106" s="43"/>
      <c r="G106" s="201">
        <v>45055.0</v>
      </c>
      <c r="H106" s="199" t="s">
        <v>68</v>
      </c>
      <c r="I106" s="200">
        <v>7765.47</v>
      </c>
      <c r="J106" s="100"/>
      <c r="K106" s="34"/>
      <c r="L106" s="83"/>
      <c r="M106" s="84"/>
      <c r="N106" s="10"/>
      <c r="O106" s="10"/>
      <c r="P106" s="48" t="str">
        <f t="shared" si="17"/>
        <v/>
      </c>
      <c r="Q106" s="37" t="str">
        <f t="shared" si="20"/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92"/>
      <c r="B107" s="193"/>
      <c r="C107" s="95"/>
      <c r="D107" s="194"/>
      <c r="E107" s="108">
        <f t="shared" si="15"/>
        <v>0</v>
      </c>
      <c r="F107" s="43"/>
      <c r="G107" s="202"/>
      <c r="H107" s="199" t="s">
        <v>41</v>
      </c>
      <c r="I107" s="200">
        <v>140479.0</v>
      </c>
      <c r="J107" s="100"/>
      <c r="K107" s="34"/>
      <c r="L107" s="83"/>
      <c r="M107" s="84"/>
      <c r="N107" s="10"/>
      <c r="O107" s="10"/>
      <c r="P107" s="48" t="str">
        <f t="shared" si="17"/>
        <v/>
      </c>
      <c r="Q107" s="37" t="str">
        <f t="shared" si="20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92"/>
      <c r="B108" s="193"/>
      <c r="C108" s="95"/>
      <c r="D108" s="194"/>
      <c r="E108" s="108">
        <f t="shared" si="15"/>
        <v>0</v>
      </c>
      <c r="F108" s="43"/>
      <c r="G108" s="202"/>
      <c r="H108" s="199" t="s">
        <v>56</v>
      </c>
      <c r="I108" s="200">
        <v>38750.0</v>
      </c>
      <c r="J108" s="100"/>
      <c r="K108" s="34"/>
      <c r="L108" s="83"/>
      <c r="M108" s="84"/>
      <c r="N108" s="10"/>
      <c r="O108" s="10"/>
      <c r="P108" s="48" t="str">
        <f t="shared" si="17"/>
        <v/>
      </c>
      <c r="Q108" s="37" t="str">
        <f t="shared" si="20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92"/>
      <c r="B109" s="193"/>
      <c r="C109" s="95"/>
      <c r="D109" s="194"/>
      <c r="E109" s="108">
        <f t="shared" si="15"/>
        <v>0</v>
      </c>
      <c r="F109" s="43"/>
      <c r="G109" s="202"/>
      <c r="H109" s="199" t="s">
        <v>42</v>
      </c>
      <c r="I109" s="200">
        <v>43100.0</v>
      </c>
      <c r="J109" s="100"/>
      <c r="K109" s="34"/>
      <c r="L109" s="83"/>
      <c r="M109" s="84"/>
      <c r="N109" s="10"/>
      <c r="O109" s="10"/>
      <c r="P109" s="48" t="str">
        <f t="shared" si="17"/>
        <v/>
      </c>
      <c r="Q109" s="37" t="str">
        <f t="shared" si="20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92"/>
      <c r="B110" s="193"/>
      <c r="C110" s="95"/>
      <c r="D110" s="194"/>
      <c r="E110" s="108">
        <f t="shared" si="15"/>
        <v>0</v>
      </c>
      <c r="F110" s="43"/>
      <c r="G110" s="202"/>
      <c r="H110" s="199" t="s">
        <v>58</v>
      </c>
      <c r="I110" s="200">
        <v>58283.0</v>
      </c>
      <c r="J110" s="100"/>
      <c r="K110" s="34"/>
      <c r="L110" s="83"/>
      <c r="M110" s="84"/>
      <c r="N110" s="10"/>
      <c r="O110" s="10"/>
      <c r="P110" s="48" t="str">
        <f t="shared" si="17"/>
        <v/>
      </c>
      <c r="Q110" s="37" t="str">
        <f t="shared" si="20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92"/>
      <c r="B111" s="193"/>
      <c r="C111" s="95"/>
      <c r="D111" s="194"/>
      <c r="E111" s="108">
        <f t="shared" si="15"/>
        <v>0</v>
      </c>
      <c r="F111" s="43"/>
      <c r="G111" s="203"/>
      <c r="H111" s="199" t="s">
        <v>101</v>
      </c>
      <c r="I111" s="200">
        <v>8800.0</v>
      </c>
      <c r="J111" s="100"/>
      <c r="K111" s="34"/>
      <c r="L111" s="83"/>
      <c r="M111" s="84"/>
      <c r="N111" s="10"/>
      <c r="O111" s="10"/>
      <c r="P111" s="48" t="str">
        <f t="shared" si="17"/>
        <v/>
      </c>
      <c r="Q111" s="37" t="str">
        <f t="shared" si="20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92"/>
      <c r="B112" s="193"/>
      <c r="C112" s="95"/>
      <c r="D112" s="194"/>
      <c r="E112" s="108">
        <f t="shared" si="15"/>
        <v>0</v>
      </c>
      <c r="F112" s="43"/>
      <c r="G112" s="204"/>
      <c r="H112" s="199" t="s">
        <v>102</v>
      </c>
      <c r="I112" s="200">
        <v>3000.0</v>
      </c>
      <c r="J112" s="100"/>
      <c r="K112" s="34"/>
      <c r="L112" s="83"/>
      <c r="M112" s="84"/>
      <c r="N112" s="10"/>
      <c r="O112" s="10"/>
      <c r="P112" s="48" t="str">
        <f t="shared" si="17"/>
        <v/>
      </c>
      <c r="Q112" s="37" t="str">
        <f t="shared" si="20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92"/>
      <c r="B113" s="193"/>
      <c r="C113" s="95"/>
      <c r="D113" s="194"/>
      <c r="E113" s="108">
        <f t="shared" si="15"/>
        <v>0</v>
      </c>
      <c r="F113" s="43"/>
      <c r="G113" s="205">
        <v>45055.0</v>
      </c>
      <c r="H113" s="199" t="s">
        <v>103</v>
      </c>
      <c r="I113" s="200">
        <v>3400.0</v>
      </c>
      <c r="J113" s="100"/>
      <c r="K113" s="34"/>
      <c r="L113" s="83"/>
      <c r="M113" s="84"/>
      <c r="N113" s="10"/>
      <c r="O113" s="10"/>
      <c r="P113" s="48" t="str">
        <f t="shared" si="17"/>
        <v/>
      </c>
      <c r="Q113" s="37" t="str">
        <f t="shared" si="20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92"/>
      <c r="B114" s="193"/>
      <c r="C114" s="95"/>
      <c r="D114" s="194"/>
      <c r="E114" s="108">
        <f t="shared" si="15"/>
        <v>0</v>
      </c>
      <c r="F114" s="43"/>
      <c r="G114" s="204"/>
      <c r="H114" s="199" t="s">
        <v>104</v>
      </c>
      <c r="I114" s="200">
        <v>1500.0</v>
      </c>
      <c r="J114" s="206"/>
      <c r="K114" s="34"/>
      <c r="L114" s="83"/>
      <c r="M114" s="84"/>
      <c r="N114" s="10"/>
      <c r="O114" s="207"/>
      <c r="P114" s="48" t="str">
        <f t="shared" si="17"/>
        <v/>
      </c>
      <c r="Q114" s="37" t="str">
        <f t="shared" si="20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92"/>
      <c r="B115" s="193"/>
      <c r="C115" s="95"/>
      <c r="D115" s="194"/>
      <c r="E115" s="108">
        <f t="shared" si="15"/>
        <v>0</v>
      </c>
      <c r="F115" s="43"/>
      <c r="G115" s="204"/>
      <c r="H115" s="199" t="s">
        <v>105</v>
      </c>
      <c r="I115" s="200">
        <v>3700.0</v>
      </c>
      <c r="J115" s="100"/>
      <c r="K115" s="34"/>
      <c r="L115" s="83"/>
      <c r="M115" s="84"/>
      <c r="N115" s="10"/>
      <c r="O115" s="10"/>
      <c r="P115" s="48" t="str">
        <f t="shared" si="17"/>
        <v/>
      </c>
      <c r="Q115" s="37" t="str">
        <f t="shared" si="20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92"/>
      <c r="B116" s="193"/>
      <c r="C116" s="95"/>
      <c r="D116" s="194"/>
      <c r="E116" s="108"/>
      <c r="F116" s="43"/>
      <c r="G116" s="208"/>
      <c r="H116" s="199" t="s">
        <v>106</v>
      </c>
      <c r="I116" s="200">
        <v>2500.0</v>
      </c>
      <c r="J116" s="100"/>
      <c r="K116" s="34"/>
      <c r="L116" s="83"/>
      <c r="M116" s="84"/>
      <c r="N116" s="10"/>
      <c r="O116" s="10"/>
      <c r="P116" s="48"/>
      <c r="Q116" s="37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92"/>
      <c r="B117" s="193"/>
      <c r="C117" s="95"/>
      <c r="D117" s="194"/>
      <c r="E117" s="108">
        <f t="shared" ref="E117:E138" si="21">B117+C117-D117</f>
        <v>0</v>
      </c>
      <c r="F117" s="43"/>
      <c r="G117" s="202"/>
      <c r="H117" s="199" t="s">
        <v>65</v>
      </c>
      <c r="I117" s="200">
        <v>4500.0</v>
      </c>
      <c r="J117" s="100"/>
      <c r="K117" s="34"/>
      <c r="L117" s="83"/>
      <c r="M117" s="84"/>
      <c r="N117" s="10"/>
      <c r="O117" s="10"/>
      <c r="P117" s="48" t="str">
        <f t="shared" ref="P117:P138" si="22">IF(COUNTIF(H117,"*vale*"),I117,"")</f>
        <v/>
      </c>
      <c r="Q117" s="37" t="str">
        <f t="shared" ref="Q117:Q138" si="23">IF(COUNTIF(H117,"*vale*"),MID(H117,5,70),"")</f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92"/>
      <c r="B118" s="193"/>
      <c r="C118" s="95"/>
      <c r="D118" s="194"/>
      <c r="E118" s="108">
        <f t="shared" si="21"/>
        <v>0</v>
      </c>
      <c r="F118" s="43"/>
      <c r="G118" s="209"/>
      <c r="H118" s="199" t="s">
        <v>38</v>
      </c>
      <c r="I118" s="100"/>
      <c r="J118" s="100"/>
      <c r="K118" s="34"/>
      <c r="L118" s="210"/>
      <c r="M118" s="84"/>
      <c r="N118" s="10"/>
      <c r="O118" s="10"/>
      <c r="P118" s="48" t="str">
        <f t="shared" si="22"/>
        <v/>
      </c>
      <c r="Q118" s="37" t="str">
        <f t="shared" si="23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92"/>
      <c r="B119" s="193"/>
      <c r="C119" s="95"/>
      <c r="D119" s="194"/>
      <c r="E119" s="108">
        <f t="shared" si="21"/>
        <v>0</v>
      </c>
      <c r="F119" s="43"/>
      <c r="G119" s="201">
        <v>45056.0</v>
      </c>
      <c r="H119" s="199" t="s">
        <v>58</v>
      </c>
      <c r="I119" s="200">
        <v>18483.0</v>
      </c>
      <c r="J119" s="100"/>
      <c r="K119" s="34"/>
      <c r="L119" s="83"/>
      <c r="M119" s="84"/>
      <c r="N119" s="10"/>
      <c r="O119" s="10"/>
      <c r="P119" s="48" t="str">
        <f t="shared" si="22"/>
        <v/>
      </c>
      <c r="Q119" s="37" t="str">
        <f t="shared" si="23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92"/>
      <c r="B120" s="193"/>
      <c r="C120" s="95"/>
      <c r="D120" s="194"/>
      <c r="E120" s="108">
        <f t="shared" si="21"/>
        <v>0</v>
      </c>
      <c r="F120" s="43"/>
      <c r="G120" s="202"/>
      <c r="H120" s="174" t="s">
        <v>72</v>
      </c>
      <c r="I120" s="200">
        <v>24810.0</v>
      </c>
      <c r="J120" s="100"/>
      <c r="K120" s="34"/>
      <c r="L120" s="83"/>
      <c r="M120" s="84"/>
      <c r="N120" s="10"/>
      <c r="O120" s="10"/>
      <c r="P120" s="48" t="str">
        <f t="shared" si="22"/>
        <v/>
      </c>
      <c r="Q120" s="37" t="str">
        <f t="shared" si="23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92"/>
      <c r="B121" s="193"/>
      <c r="C121" s="95"/>
      <c r="D121" s="194"/>
      <c r="E121" s="108">
        <f t="shared" si="21"/>
        <v>0</v>
      </c>
      <c r="F121" s="43"/>
      <c r="G121" s="202"/>
      <c r="H121" s="199" t="s">
        <v>42</v>
      </c>
      <c r="I121" s="200">
        <v>45100.0</v>
      </c>
      <c r="J121" s="100"/>
      <c r="K121" s="34"/>
      <c r="L121" s="83"/>
      <c r="M121" s="84"/>
      <c r="N121" s="10"/>
      <c r="O121" s="10"/>
      <c r="P121" s="48" t="str">
        <f t="shared" si="22"/>
        <v/>
      </c>
      <c r="Q121" s="37" t="str">
        <f t="shared" si="23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92"/>
      <c r="B122" s="193"/>
      <c r="C122" s="95"/>
      <c r="D122" s="194"/>
      <c r="E122" s="108">
        <f t="shared" si="21"/>
        <v>0</v>
      </c>
      <c r="F122" s="43"/>
      <c r="G122" s="201">
        <v>45056.0</v>
      </c>
      <c r="H122" s="199" t="s">
        <v>107</v>
      </c>
      <c r="I122" s="200">
        <v>2000.0</v>
      </c>
      <c r="J122" s="100"/>
      <c r="K122" s="34"/>
      <c r="L122" s="83"/>
      <c r="M122" s="84"/>
      <c r="N122" s="10"/>
      <c r="O122" s="10"/>
      <c r="P122" s="48" t="str">
        <f t="shared" si="22"/>
        <v/>
      </c>
      <c r="Q122" s="37" t="str">
        <f t="shared" si="23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92"/>
      <c r="B123" s="193"/>
      <c r="C123" s="95"/>
      <c r="D123" s="194"/>
      <c r="E123" s="108">
        <f t="shared" si="21"/>
        <v>0</v>
      </c>
      <c r="F123" s="43"/>
      <c r="G123" s="201">
        <v>45056.0</v>
      </c>
      <c r="H123" s="199" t="s">
        <v>48</v>
      </c>
      <c r="I123" s="200">
        <v>7000.0</v>
      </c>
      <c r="J123" s="100"/>
      <c r="K123" s="34"/>
      <c r="L123" s="83"/>
      <c r="M123" s="84"/>
      <c r="N123" s="10"/>
      <c r="O123" s="10"/>
      <c r="P123" s="48" t="str">
        <f t="shared" si="22"/>
        <v/>
      </c>
      <c r="Q123" s="37" t="str">
        <f t="shared" si="23"/>
        <v/>
      </c>
      <c r="R123" s="11" t="s">
        <v>108</v>
      </c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92"/>
      <c r="B124" s="193"/>
      <c r="C124" s="95"/>
      <c r="D124" s="194"/>
      <c r="E124" s="108">
        <f t="shared" si="21"/>
        <v>0</v>
      </c>
      <c r="F124" s="43"/>
      <c r="G124" s="202"/>
      <c r="H124" s="199" t="s">
        <v>109</v>
      </c>
      <c r="I124" s="200">
        <v>4900.0</v>
      </c>
      <c r="J124" s="100"/>
      <c r="K124" s="34"/>
      <c r="L124" s="83"/>
      <c r="M124" s="84"/>
      <c r="N124" s="10"/>
      <c r="O124" s="10"/>
      <c r="P124" s="48" t="str">
        <f t="shared" si="22"/>
        <v/>
      </c>
      <c r="Q124" s="37" t="str">
        <f t="shared" si="23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92"/>
      <c r="B125" s="193"/>
      <c r="C125" s="95"/>
      <c r="D125" s="194"/>
      <c r="E125" s="108">
        <f t="shared" si="21"/>
        <v>0</v>
      </c>
      <c r="F125" s="43"/>
      <c r="G125" s="202"/>
      <c r="H125" s="199" t="s">
        <v>98</v>
      </c>
      <c r="I125" s="200">
        <v>3000.0</v>
      </c>
      <c r="J125" s="100"/>
      <c r="K125" s="34"/>
      <c r="L125" s="83"/>
      <c r="M125" s="84"/>
      <c r="N125" s="10"/>
      <c r="O125" s="10"/>
      <c r="P125" s="48" t="str">
        <f t="shared" si="22"/>
        <v/>
      </c>
      <c r="Q125" s="37" t="str">
        <f t="shared" si="23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92"/>
      <c r="B126" s="193"/>
      <c r="C126" s="95"/>
      <c r="D126" s="194"/>
      <c r="E126" s="108">
        <f t="shared" si="21"/>
        <v>0</v>
      </c>
      <c r="F126" s="43"/>
      <c r="G126" s="202"/>
      <c r="H126" s="199" t="s">
        <v>71</v>
      </c>
      <c r="I126" s="200">
        <v>40000.0</v>
      </c>
      <c r="J126" s="100"/>
      <c r="K126" s="34"/>
      <c r="L126" s="83"/>
      <c r="M126" s="84"/>
      <c r="N126" s="10"/>
      <c r="O126" s="10"/>
      <c r="P126" s="48" t="str">
        <f t="shared" si="22"/>
        <v/>
      </c>
      <c r="Q126" s="37" t="str">
        <f t="shared" si="23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92"/>
      <c r="B127" s="193"/>
      <c r="C127" s="95"/>
      <c r="D127" s="194"/>
      <c r="E127" s="108">
        <f t="shared" si="21"/>
        <v>0</v>
      </c>
      <c r="F127" s="43"/>
      <c r="G127" s="202"/>
      <c r="H127" s="199" t="s">
        <v>38</v>
      </c>
      <c r="I127" s="100"/>
      <c r="J127" s="100"/>
      <c r="K127" s="34"/>
      <c r="L127" s="105"/>
      <c r="M127" s="84"/>
      <c r="N127" s="10"/>
      <c r="O127" s="10"/>
      <c r="P127" s="48" t="str">
        <f t="shared" si="22"/>
        <v/>
      </c>
      <c r="Q127" s="37" t="str">
        <f t="shared" si="23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92"/>
      <c r="B128" s="193"/>
      <c r="C128" s="95"/>
      <c r="D128" s="194"/>
      <c r="E128" s="108">
        <f t="shared" si="21"/>
        <v>0</v>
      </c>
      <c r="F128" s="43"/>
      <c r="G128" s="201">
        <v>45057.0</v>
      </c>
      <c r="H128" s="199" t="s">
        <v>58</v>
      </c>
      <c r="I128" s="200">
        <v>94000.0</v>
      </c>
      <c r="J128" s="100"/>
      <c r="K128" s="34"/>
      <c r="L128" s="83"/>
      <c r="M128" s="84"/>
      <c r="N128" s="10"/>
      <c r="O128" s="10"/>
      <c r="P128" s="48" t="str">
        <f t="shared" si="22"/>
        <v/>
      </c>
      <c r="Q128" s="37" t="str">
        <f t="shared" si="23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92"/>
      <c r="B129" s="193"/>
      <c r="C129" s="95"/>
      <c r="D129" s="194"/>
      <c r="E129" s="108">
        <f t="shared" si="21"/>
        <v>0</v>
      </c>
      <c r="F129" s="43"/>
      <c r="G129" s="202"/>
      <c r="H129" s="199" t="s">
        <v>41</v>
      </c>
      <c r="I129" s="200">
        <v>142061.5</v>
      </c>
      <c r="J129" s="100"/>
      <c r="K129" s="34"/>
      <c r="L129" s="83"/>
      <c r="M129" s="84"/>
      <c r="N129" s="10"/>
      <c r="O129" s="10"/>
      <c r="P129" s="48" t="str">
        <f t="shared" si="22"/>
        <v/>
      </c>
      <c r="Q129" s="37" t="str">
        <f t="shared" si="23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92"/>
      <c r="B130" s="193"/>
      <c r="C130" s="95"/>
      <c r="D130" s="194"/>
      <c r="E130" s="108">
        <f t="shared" si="21"/>
        <v>0</v>
      </c>
      <c r="F130" s="43"/>
      <c r="G130" s="202"/>
      <c r="H130" s="199" t="s">
        <v>110</v>
      </c>
      <c r="I130" s="200">
        <v>37000.0</v>
      </c>
      <c r="J130" s="100"/>
      <c r="K130" s="34"/>
      <c r="L130" s="83"/>
      <c r="M130" s="84"/>
      <c r="N130" s="63"/>
      <c r="O130" s="10"/>
      <c r="P130" s="48" t="str">
        <f t="shared" si="22"/>
        <v/>
      </c>
      <c r="Q130" s="37" t="str">
        <f t="shared" si="23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92"/>
      <c r="B131" s="193"/>
      <c r="C131" s="95"/>
      <c r="D131" s="194"/>
      <c r="E131" s="108">
        <f t="shared" si="21"/>
        <v>0</v>
      </c>
      <c r="F131" s="43"/>
      <c r="G131" s="202"/>
      <c r="H131" s="199" t="s">
        <v>42</v>
      </c>
      <c r="I131" s="200">
        <v>25700.0</v>
      </c>
      <c r="J131" s="100"/>
      <c r="K131" s="34"/>
      <c r="L131" s="83"/>
      <c r="M131" s="84"/>
      <c r="N131" s="10"/>
      <c r="O131" s="63"/>
      <c r="P131" s="48" t="str">
        <f t="shared" si="22"/>
        <v/>
      </c>
      <c r="Q131" s="37" t="str">
        <f t="shared" si="23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92"/>
      <c r="B132" s="193"/>
      <c r="C132" s="95"/>
      <c r="D132" s="194"/>
      <c r="E132" s="108">
        <f t="shared" si="21"/>
        <v>0</v>
      </c>
      <c r="F132" s="43"/>
      <c r="G132" s="211"/>
      <c r="H132" s="199" t="s">
        <v>111</v>
      </c>
      <c r="I132" s="200">
        <v>2000.0</v>
      </c>
      <c r="J132" s="100"/>
      <c r="K132" s="34"/>
      <c r="L132" s="83"/>
      <c r="M132" s="84"/>
      <c r="N132" s="10"/>
      <c r="O132" s="10"/>
      <c r="P132" s="48" t="str">
        <f t="shared" si="22"/>
        <v/>
      </c>
      <c r="Q132" s="37" t="str">
        <f t="shared" si="23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92"/>
      <c r="B133" s="193"/>
      <c r="C133" s="95"/>
      <c r="D133" s="194"/>
      <c r="E133" s="108">
        <f t="shared" si="21"/>
        <v>0</v>
      </c>
      <c r="F133" s="43"/>
      <c r="G133" s="202"/>
      <c r="H133" s="212" t="s">
        <v>112</v>
      </c>
      <c r="I133" s="213">
        <v>400.0</v>
      </c>
      <c r="J133" s="100"/>
      <c r="K133" s="34"/>
      <c r="L133" s="83"/>
      <c r="M133" s="84"/>
      <c r="N133" s="10"/>
      <c r="O133" s="10"/>
      <c r="P133" s="48" t="str">
        <f t="shared" si="22"/>
        <v/>
      </c>
      <c r="Q133" s="37" t="str">
        <f t="shared" si="23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92"/>
      <c r="B134" s="193"/>
      <c r="C134" s="95"/>
      <c r="D134" s="194"/>
      <c r="E134" s="108">
        <f t="shared" si="21"/>
        <v>0</v>
      </c>
      <c r="F134" s="43"/>
      <c r="G134" s="201">
        <v>45057.0</v>
      </c>
      <c r="H134" s="199" t="s">
        <v>113</v>
      </c>
      <c r="I134" s="200">
        <v>3630.0</v>
      </c>
      <c r="J134" s="100"/>
      <c r="K134" s="34"/>
      <c r="L134" s="83"/>
      <c r="M134" s="84"/>
      <c r="N134" s="10"/>
      <c r="O134" s="10"/>
      <c r="P134" s="48" t="str">
        <f t="shared" si="22"/>
        <v/>
      </c>
      <c r="Q134" s="37" t="str">
        <f t="shared" si="23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78"/>
      <c r="B135" s="76"/>
      <c r="C135" s="77"/>
      <c r="D135" s="34"/>
      <c r="E135" s="108">
        <f t="shared" si="21"/>
        <v>0</v>
      </c>
      <c r="F135" s="43"/>
      <c r="G135" s="202"/>
      <c r="H135" s="199" t="s">
        <v>114</v>
      </c>
      <c r="I135" s="200">
        <v>14670.0</v>
      </c>
      <c r="J135" s="100"/>
      <c r="K135" s="34"/>
      <c r="L135" s="83"/>
      <c r="M135" s="84"/>
      <c r="N135" s="10"/>
      <c r="O135" s="10"/>
      <c r="P135" s="48" t="str">
        <f t="shared" si="22"/>
        <v/>
      </c>
      <c r="Q135" s="37" t="str">
        <f t="shared" si="23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78"/>
      <c r="B136" s="76"/>
      <c r="C136" s="77"/>
      <c r="D136" s="34"/>
      <c r="E136" s="108">
        <f t="shared" si="21"/>
        <v>0</v>
      </c>
      <c r="F136" s="43"/>
      <c r="G136" s="201">
        <v>45057.0</v>
      </c>
      <c r="H136" s="199" t="s">
        <v>115</v>
      </c>
      <c r="I136" s="200">
        <v>6000.0</v>
      </c>
      <c r="J136" s="100"/>
      <c r="K136" s="34"/>
      <c r="L136" s="83"/>
      <c r="M136" s="84"/>
      <c r="N136" s="63"/>
      <c r="O136" s="10"/>
      <c r="P136" s="48" t="str">
        <f t="shared" si="22"/>
        <v/>
      </c>
      <c r="Q136" s="37" t="str">
        <f t="shared" si="23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78"/>
      <c r="B137" s="76"/>
      <c r="C137" s="77"/>
      <c r="D137" s="34"/>
      <c r="E137" s="108">
        <f t="shared" si="21"/>
        <v>0</v>
      </c>
      <c r="F137" s="43"/>
      <c r="G137" s="202"/>
      <c r="H137" s="199" t="s">
        <v>109</v>
      </c>
      <c r="I137" s="200">
        <v>4000.0</v>
      </c>
      <c r="J137" s="100"/>
      <c r="K137" s="34"/>
      <c r="L137" s="83"/>
      <c r="M137" s="84"/>
      <c r="N137" s="63"/>
      <c r="O137" s="10"/>
      <c r="P137" s="48" t="str">
        <f t="shared" si="22"/>
        <v/>
      </c>
      <c r="Q137" s="37" t="str">
        <f t="shared" si="23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78"/>
      <c r="B138" s="76"/>
      <c r="C138" s="77"/>
      <c r="D138" s="34"/>
      <c r="E138" s="108">
        <f t="shared" si="21"/>
        <v>0</v>
      </c>
      <c r="F138" s="43"/>
      <c r="G138" s="202"/>
      <c r="H138" s="199" t="s">
        <v>71</v>
      </c>
      <c r="I138" s="200">
        <v>7500.0</v>
      </c>
      <c r="J138" s="100"/>
      <c r="K138" s="34"/>
      <c r="L138" s="83"/>
      <c r="M138" s="84"/>
      <c r="N138" s="10"/>
      <c r="O138" s="10"/>
      <c r="P138" s="48" t="str">
        <f t="shared" si="22"/>
        <v/>
      </c>
      <c r="Q138" s="37" t="str">
        <f t="shared" si="23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78"/>
      <c r="B139" s="76"/>
      <c r="C139" s="77"/>
      <c r="D139" s="34"/>
      <c r="E139" s="108"/>
      <c r="F139" s="43"/>
      <c r="G139" s="214"/>
      <c r="H139" s="199" t="s">
        <v>65</v>
      </c>
      <c r="I139" s="200">
        <v>4500.0</v>
      </c>
      <c r="J139" s="100"/>
      <c r="K139" s="34"/>
      <c r="L139" s="83"/>
      <c r="M139" s="84"/>
      <c r="N139" s="10"/>
      <c r="O139" s="10"/>
      <c r="P139" s="48"/>
      <c r="Q139" s="37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78"/>
      <c r="B140" s="76"/>
      <c r="C140" s="77"/>
      <c r="D140" s="34"/>
      <c r="E140" s="108">
        <f t="shared" ref="E140:E145" si="24">B140+C140-D140</f>
        <v>0</v>
      </c>
      <c r="F140" s="43"/>
      <c r="G140" s="202"/>
      <c r="H140" s="199" t="s">
        <v>83</v>
      </c>
      <c r="I140" s="200">
        <v>5000.0</v>
      </c>
      <c r="J140" s="100"/>
      <c r="K140" s="34"/>
      <c r="L140" s="83"/>
      <c r="M140" s="84"/>
      <c r="N140" s="10"/>
      <c r="O140" s="10"/>
      <c r="P140" s="48">
        <f t="shared" ref="P140:P145" si="25">IF(COUNTIF(H140,"*vale*"),I140,"")</f>
        <v>5000</v>
      </c>
      <c r="Q140" s="37" t="str">
        <f t="shared" ref="Q140:Q145" si="26">IF(COUNTIF(H140,"*vale*"),MID(H140,5,70),"")</f>
        <v> mario lopez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78"/>
      <c r="B141" s="76"/>
      <c r="C141" s="77"/>
      <c r="D141" s="34"/>
      <c r="E141" s="108">
        <f t="shared" si="24"/>
        <v>0</v>
      </c>
      <c r="F141" s="43"/>
      <c r="G141" s="202"/>
      <c r="H141" s="199" t="s">
        <v>82</v>
      </c>
      <c r="I141" s="200">
        <v>500.0</v>
      </c>
      <c r="J141" s="100"/>
      <c r="K141" s="34"/>
      <c r="L141" s="83"/>
      <c r="M141" s="84"/>
      <c r="N141" s="10"/>
      <c r="O141" s="10"/>
      <c r="P141" s="48" t="str">
        <f t="shared" si="25"/>
        <v/>
      </c>
      <c r="Q141" s="37" t="str">
        <f t="shared" si="26"/>
        <v/>
      </c>
      <c r="R141" s="11" t="s">
        <v>116</v>
      </c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78"/>
      <c r="B142" s="76"/>
      <c r="C142" s="77"/>
      <c r="D142" s="34"/>
      <c r="E142" s="108">
        <f t="shared" si="24"/>
        <v>0</v>
      </c>
      <c r="F142" s="43"/>
      <c r="G142" s="202"/>
      <c r="H142" s="199" t="s">
        <v>38</v>
      </c>
      <c r="I142" s="100"/>
      <c r="J142" s="100"/>
      <c r="K142" s="34"/>
      <c r="L142" s="105"/>
      <c r="M142" s="84"/>
      <c r="N142" s="10"/>
      <c r="O142" s="10"/>
      <c r="P142" s="48" t="str">
        <f t="shared" si="25"/>
        <v/>
      </c>
      <c r="Q142" s="37" t="str">
        <f t="shared" si="26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78"/>
      <c r="B143" s="76"/>
      <c r="C143" s="77"/>
      <c r="D143" s="34"/>
      <c r="E143" s="108">
        <f t="shared" si="24"/>
        <v>0</v>
      </c>
      <c r="F143" s="43"/>
      <c r="G143" s="201">
        <v>45058.0</v>
      </c>
      <c r="H143" s="199" t="s">
        <v>42</v>
      </c>
      <c r="I143" s="200">
        <v>43850.0</v>
      </c>
      <c r="J143" s="100"/>
      <c r="K143" s="34"/>
      <c r="L143" s="83"/>
      <c r="M143" s="84"/>
      <c r="N143" s="10"/>
      <c r="O143" s="10"/>
      <c r="P143" s="48" t="str">
        <f t="shared" si="25"/>
        <v/>
      </c>
      <c r="Q143" s="37" t="str">
        <f t="shared" si="26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78"/>
      <c r="B144" s="76"/>
      <c r="C144" s="77"/>
      <c r="D144" s="34"/>
      <c r="E144" s="108">
        <f t="shared" si="24"/>
        <v>0</v>
      </c>
      <c r="F144" s="43"/>
      <c r="G144" s="202"/>
      <c r="H144" s="199" t="s">
        <v>58</v>
      </c>
      <c r="I144" s="200">
        <v>73089.1</v>
      </c>
      <c r="J144" s="100"/>
      <c r="K144" s="34"/>
      <c r="L144" s="83"/>
      <c r="M144" s="84"/>
      <c r="N144" s="10"/>
      <c r="O144" s="10"/>
      <c r="P144" s="48" t="str">
        <f t="shared" si="25"/>
        <v/>
      </c>
      <c r="Q144" s="37" t="str">
        <f t="shared" si="26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78"/>
      <c r="B145" s="76"/>
      <c r="C145" s="77"/>
      <c r="D145" s="34"/>
      <c r="E145" s="108">
        <f t="shared" si="24"/>
        <v>0</v>
      </c>
      <c r="F145" s="43"/>
      <c r="G145" s="202"/>
      <c r="H145" s="199" t="s">
        <v>72</v>
      </c>
      <c r="I145" s="200">
        <v>49150.0</v>
      </c>
      <c r="J145" s="100"/>
      <c r="K145" s="34"/>
      <c r="L145" s="83"/>
      <c r="M145" s="84"/>
      <c r="N145" s="10"/>
      <c r="O145" s="10"/>
      <c r="P145" s="48" t="str">
        <f t="shared" si="25"/>
        <v/>
      </c>
      <c r="Q145" s="37" t="str">
        <f t="shared" si="26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78"/>
      <c r="B146" s="76"/>
      <c r="C146" s="77"/>
      <c r="D146" s="34"/>
      <c r="E146" s="108"/>
      <c r="F146" s="43"/>
      <c r="G146" s="201">
        <v>45058.0</v>
      </c>
      <c r="H146" s="199" t="s">
        <v>117</v>
      </c>
      <c r="I146" s="200">
        <v>3500.0</v>
      </c>
      <c r="J146" s="100"/>
      <c r="K146" s="34"/>
      <c r="L146" s="83"/>
      <c r="M146" s="84"/>
      <c r="N146" s="10"/>
      <c r="O146" s="10"/>
      <c r="P146" s="48"/>
      <c r="Q146" s="37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78"/>
      <c r="B147" s="76"/>
      <c r="C147" s="77"/>
      <c r="D147" s="34"/>
      <c r="E147" s="108">
        <f t="shared" ref="E147:E148" si="27">B147+C147-D147</f>
        <v>0</v>
      </c>
      <c r="F147" s="43"/>
      <c r="G147" s="202"/>
      <c r="H147" s="199" t="s">
        <v>98</v>
      </c>
      <c r="I147" s="200">
        <v>3800.0</v>
      </c>
      <c r="J147" s="100"/>
      <c r="K147" s="34"/>
      <c r="L147" s="83"/>
      <c r="M147" s="84"/>
      <c r="N147" s="10"/>
      <c r="O147" s="10"/>
      <c r="P147" s="48" t="str">
        <f t="shared" ref="P147:P148" si="28">IF(COUNTIF(H147,"*vale*"),I147,"")</f>
        <v/>
      </c>
      <c r="Q147" s="37" t="str">
        <f t="shared" ref="Q147:Q148" si="29">IF(COUNTIF(H147,"*vale*"),MID(H147,5,70),"")</f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78"/>
      <c r="B148" s="76"/>
      <c r="C148" s="77"/>
      <c r="D148" s="34"/>
      <c r="E148" s="108">
        <f t="shared" si="27"/>
        <v>0</v>
      </c>
      <c r="F148" s="43"/>
      <c r="G148" s="202"/>
      <c r="H148" s="199" t="s">
        <v>118</v>
      </c>
      <c r="I148" s="200">
        <v>5000.0</v>
      </c>
      <c r="J148" s="100"/>
      <c r="K148" s="34"/>
      <c r="L148" s="83"/>
      <c r="M148" s="84"/>
      <c r="N148" s="10"/>
      <c r="O148" s="10"/>
      <c r="P148" s="48">
        <f t="shared" si="28"/>
        <v>5000</v>
      </c>
      <c r="Q148" s="37" t="str">
        <f t="shared" si="29"/>
        <v> osvaldo peruzzi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78"/>
      <c r="B149" s="76"/>
      <c r="C149" s="77"/>
      <c r="D149" s="34"/>
      <c r="E149" s="108"/>
      <c r="F149" s="43"/>
      <c r="G149" s="202"/>
      <c r="H149" s="199" t="s">
        <v>65</v>
      </c>
      <c r="I149" s="200">
        <v>4500.0</v>
      </c>
      <c r="J149" s="100"/>
      <c r="K149" s="34"/>
      <c r="L149" s="83"/>
      <c r="M149" s="84"/>
      <c r="N149" s="10"/>
      <c r="O149" s="10"/>
      <c r="P149" s="48"/>
      <c r="Q149" s="37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78"/>
      <c r="B150" s="76"/>
      <c r="C150" s="77"/>
      <c r="D150" s="34"/>
      <c r="E150" s="108">
        <f t="shared" ref="E150:E169" si="30">B150+C150-D150</f>
        <v>0</v>
      </c>
      <c r="F150" s="43"/>
      <c r="G150" s="202"/>
      <c r="H150" s="199" t="s">
        <v>82</v>
      </c>
      <c r="I150" s="200">
        <v>2500.0</v>
      </c>
      <c r="J150" s="100"/>
      <c r="K150" s="34"/>
      <c r="L150" s="83"/>
      <c r="M150" s="84"/>
      <c r="N150" s="10"/>
      <c r="O150" s="10"/>
      <c r="P150" s="48" t="str">
        <f t="shared" ref="P150:P169" si="31">IF(COUNTIF(H150,"*vale*"),I150,"")</f>
        <v/>
      </c>
      <c r="Q150" s="37" t="str">
        <f t="shared" ref="Q150:Q169" si="32">IF(COUNTIF(H150,"*vale*"),MID(H150,5,70),"")</f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215"/>
      <c r="B151" s="76"/>
      <c r="C151" s="77"/>
      <c r="D151" s="34"/>
      <c r="E151" s="108">
        <f t="shared" si="30"/>
        <v>0</v>
      </c>
      <c r="F151" s="43"/>
      <c r="G151" s="202"/>
      <c r="H151" s="55" t="s">
        <v>38</v>
      </c>
      <c r="I151" s="35"/>
      <c r="J151" s="35"/>
      <c r="K151" s="34"/>
      <c r="L151" s="105"/>
      <c r="M151" s="84"/>
      <c r="N151" s="10"/>
      <c r="O151" s="10"/>
      <c r="P151" s="48" t="str">
        <f t="shared" si="31"/>
        <v/>
      </c>
      <c r="Q151" s="37" t="str">
        <f t="shared" si="32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8"/>
      <c r="B152" s="76"/>
      <c r="C152" s="77"/>
      <c r="D152" s="34"/>
      <c r="E152" s="108">
        <f t="shared" si="30"/>
        <v>0</v>
      </c>
      <c r="F152" s="43"/>
      <c r="G152" s="201">
        <v>45061.0</v>
      </c>
      <c r="H152" s="55" t="s">
        <v>89</v>
      </c>
      <c r="I152" s="65">
        <v>120800.0</v>
      </c>
      <c r="J152" s="35"/>
      <c r="K152" s="34"/>
      <c r="L152" s="83"/>
      <c r="M152" s="84"/>
      <c r="N152" s="10"/>
      <c r="O152" s="10"/>
      <c r="P152" s="48" t="str">
        <f t="shared" si="31"/>
        <v/>
      </c>
      <c r="Q152" s="37" t="str">
        <f t="shared" si="32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8"/>
      <c r="B153" s="76"/>
      <c r="C153" s="77"/>
      <c r="D153" s="34"/>
      <c r="E153" s="108">
        <f t="shared" si="30"/>
        <v>0</v>
      </c>
      <c r="F153" s="43"/>
      <c r="G153" s="201">
        <v>45059.0</v>
      </c>
      <c r="H153" s="55" t="s">
        <v>118</v>
      </c>
      <c r="I153" s="65">
        <v>5000.0</v>
      </c>
      <c r="J153" s="35"/>
      <c r="K153" s="34"/>
      <c r="L153" s="187"/>
      <c r="M153" s="84"/>
      <c r="N153" s="10"/>
      <c r="O153" s="10"/>
      <c r="P153" s="48">
        <f t="shared" si="31"/>
        <v>5000</v>
      </c>
      <c r="Q153" s="37" t="str">
        <f t="shared" si="32"/>
        <v> osvaldo peruzzi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92"/>
      <c r="B154" s="193"/>
      <c r="C154" s="95"/>
      <c r="D154" s="194"/>
      <c r="E154" s="108">
        <f t="shared" si="30"/>
        <v>0</v>
      </c>
      <c r="F154" s="43"/>
      <c r="G154" s="44"/>
      <c r="H154" s="55" t="s">
        <v>28</v>
      </c>
      <c r="I154" s="65">
        <v>3000.0</v>
      </c>
      <c r="J154" s="35"/>
      <c r="K154" s="34"/>
      <c r="L154" s="83"/>
      <c r="M154" s="84"/>
      <c r="N154" s="10"/>
      <c r="O154" s="10"/>
      <c r="P154" s="48">
        <f t="shared" si="31"/>
        <v>3000</v>
      </c>
      <c r="Q154" s="37" t="str">
        <f t="shared" si="32"/>
        <v> jorge birraglia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92"/>
      <c r="B155" s="193"/>
      <c r="C155" s="95"/>
      <c r="D155" s="194"/>
      <c r="E155" s="108">
        <f t="shared" si="30"/>
        <v>0</v>
      </c>
      <c r="F155" s="43"/>
      <c r="G155" s="44"/>
      <c r="H155" s="55" t="s">
        <v>119</v>
      </c>
      <c r="I155" s="65">
        <v>530.0</v>
      </c>
      <c r="J155" s="35"/>
      <c r="K155" s="34"/>
      <c r="L155" s="83"/>
      <c r="M155" s="84"/>
      <c r="N155" s="10"/>
      <c r="O155" s="10"/>
      <c r="P155" s="48" t="str">
        <f t="shared" si="31"/>
        <v/>
      </c>
      <c r="Q155" s="37" t="str">
        <f t="shared" si="32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92"/>
      <c r="B156" s="193"/>
      <c r="C156" s="95"/>
      <c r="D156" s="194"/>
      <c r="E156" s="108">
        <f t="shared" si="30"/>
        <v>0</v>
      </c>
      <c r="F156" s="43"/>
      <c r="G156" s="44"/>
      <c r="H156" s="55" t="s">
        <v>66</v>
      </c>
      <c r="I156" s="65">
        <v>5000.0</v>
      </c>
      <c r="J156" s="35"/>
      <c r="K156" s="34"/>
      <c r="L156" s="83"/>
      <c r="M156" s="84"/>
      <c r="N156" s="10"/>
      <c r="O156" s="10"/>
      <c r="P156" s="48">
        <f t="shared" si="31"/>
        <v>5000</v>
      </c>
      <c r="Q156" s="37" t="str">
        <f t="shared" si="32"/>
        <v> jose lopez</v>
      </c>
      <c r="R156" s="216"/>
      <c r="S156" s="216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92"/>
      <c r="B157" s="193"/>
      <c r="C157" s="95"/>
      <c r="D157" s="194"/>
      <c r="E157" s="108">
        <f t="shared" si="30"/>
        <v>0</v>
      </c>
      <c r="F157" s="43"/>
      <c r="G157" s="44"/>
      <c r="H157" s="55" t="s">
        <v>65</v>
      </c>
      <c r="I157" s="65">
        <v>4500.0</v>
      </c>
      <c r="J157" s="35"/>
      <c r="K157" s="34"/>
      <c r="L157" s="83"/>
      <c r="M157" s="84"/>
      <c r="N157" s="10"/>
      <c r="O157" s="10"/>
      <c r="P157" s="48" t="str">
        <f t="shared" si="31"/>
        <v/>
      </c>
      <c r="Q157" s="37" t="str">
        <f t="shared" si="32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92"/>
      <c r="B158" s="193"/>
      <c r="C158" s="95"/>
      <c r="D158" s="194"/>
      <c r="E158" s="108">
        <f t="shared" si="30"/>
        <v>0</v>
      </c>
      <c r="F158" s="43"/>
      <c r="G158" s="127"/>
      <c r="H158" s="55" t="s">
        <v>85</v>
      </c>
      <c r="I158" s="65">
        <v>10000.0</v>
      </c>
      <c r="J158" s="35"/>
      <c r="K158" s="34"/>
      <c r="L158" s="83"/>
      <c r="M158" s="84"/>
      <c r="N158" s="10"/>
      <c r="O158" s="10"/>
      <c r="P158" s="48" t="str">
        <f t="shared" si="31"/>
        <v/>
      </c>
      <c r="Q158" s="37" t="str">
        <f t="shared" si="32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92"/>
      <c r="B159" s="193"/>
      <c r="C159" s="95"/>
      <c r="D159" s="194"/>
      <c r="E159" s="108">
        <f t="shared" si="30"/>
        <v>0</v>
      </c>
      <c r="F159" s="43"/>
      <c r="G159" s="217">
        <v>45060.0</v>
      </c>
      <c r="H159" s="55" t="s">
        <v>120</v>
      </c>
      <c r="I159" s="65">
        <v>500.0</v>
      </c>
      <c r="J159" s="35"/>
      <c r="K159" s="34"/>
      <c r="L159" s="83"/>
      <c r="M159" s="84"/>
      <c r="N159" s="10"/>
      <c r="O159" s="10"/>
      <c r="P159" s="48" t="str">
        <f t="shared" si="31"/>
        <v/>
      </c>
      <c r="Q159" s="37" t="str">
        <f t="shared" si="32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92"/>
      <c r="B160" s="193"/>
      <c r="C160" s="95"/>
      <c r="D160" s="194"/>
      <c r="E160" s="108">
        <f t="shared" si="30"/>
        <v>0</v>
      </c>
      <c r="F160" s="43"/>
      <c r="G160" s="127"/>
      <c r="H160" s="199" t="s">
        <v>121</v>
      </c>
      <c r="I160" s="200">
        <v>6000.0</v>
      </c>
      <c r="J160" s="100"/>
      <c r="K160" s="34"/>
      <c r="L160" s="83"/>
      <c r="M160" s="84"/>
      <c r="N160" s="10"/>
      <c r="O160" s="10"/>
      <c r="P160" s="48">
        <f t="shared" si="31"/>
        <v>6000</v>
      </c>
      <c r="Q160" s="37" t="str">
        <f t="shared" si="32"/>
        <v> alejo monge</v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92"/>
      <c r="B161" s="193"/>
      <c r="C161" s="95"/>
      <c r="D161" s="194"/>
      <c r="E161" s="108">
        <f t="shared" si="30"/>
        <v>0</v>
      </c>
      <c r="F161" s="43"/>
      <c r="G161" s="127"/>
      <c r="H161" s="199" t="s">
        <v>122</v>
      </c>
      <c r="I161" s="200">
        <v>3000.0</v>
      </c>
      <c r="J161" s="100"/>
      <c r="K161" s="34"/>
      <c r="L161" s="83"/>
      <c r="M161" s="84"/>
      <c r="N161" s="10"/>
      <c r="O161" s="10"/>
      <c r="P161" s="48" t="str">
        <f t="shared" si="31"/>
        <v/>
      </c>
      <c r="Q161" s="37" t="str">
        <f t="shared" si="32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92"/>
      <c r="B162" s="193"/>
      <c r="C162" s="95"/>
      <c r="D162" s="194"/>
      <c r="E162" s="108">
        <f t="shared" si="30"/>
        <v>0</v>
      </c>
      <c r="F162" s="43"/>
      <c r="G162" s="127"/>
      <c r="H162" s="55" t="s">
        <v>31</v>
      </c>
      <c r="I162" s="65">
        <v>4000.0</v>
      </c>
      <c r="J162" s="35"/>
      <c r="K162" s="34"/>
      <c r="L162" s="83"/>
      <c r="M162" s="84"/>
      <c r="N162" s="10"/>
      <c r="O162" s="10"/>
      <c r="P162" s="48">
        <f t="shared" si="31"/>
        <v>4000</v>
      </c>
      <c r="Q162" s="37" t="str">
        <f t="shared" si="32"/>
        <v> carlos jimenez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92"/>
      <c r="B163" s="193"/>
      <c r="C163" s="95"/>
      <c r="D163" s="194"/>
      <c r="E163" s="108">
        <f t="shared" si="30"/>
        <v>0</v>
      </c>
      <c r="F163" s="43"/>
      <c r="G163" s="127"/>
      <c r="H163" s="55" t="s">
        <v>30</v>
      </c>
      <c r="I163" s="65">
        <v>3000.0</v>
      </c>
      <c r="J163" s="35"/>
      <c r="K163" s="34"/>
      <c r="L163" s="83"/>
      <c r="M163" s="84"/>
      <c r="N163" s="10"/>
      <c r="O163" s="10"/>
      <c r="P163" s="48" t="str">
        <f t="shared" si="31"/>
        <v/>
      </c>
      <c r="Q163" s="37" t="str">
        <f t="shared" si="32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92"/>
      <c r="B164" s="193"/>
      <c r="C164" s="95"/>
      <c r="D164" s="194"/>
      <c r="E164" s="108">
        <f t="shared" si="30"/>
        <v>0</v>
      </c>
      <c r="F164" s="43"/>
      <c r="G164" s="127"/>
      <c r="H164" s="55" t="s">
        <v>82</v>
      </c>
      <c r="I164" s="65">
        <v>6000.0</v>
      </c>
      <c r="J164" s="35"/>
      <c r="K164" s="34"/>
      <c r="L164" s="83"/>
      <c r="M164" s="84"/>
      <c r="N164" s="10"/>
      <c r="O164" s="10"/>
      <c r="P164" s="48" t="str">
        <f t="shared" si="31"/>
        <v/>
      </c>
      <c r="Q164" s="37" t="str">
        <f t="shared" si="32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92"/>
      <c r="B165" s="193"/>
      <c r="C165" s="95"/>
      <c r="D165" s="194"/>
      <c r="E165" s="108">
        <f t="shared" si="30"/>
        <v>0</v>
      </c>
      <c r="F165" s="43"/>
      <c r="G165" s="127"/>
      <c r="H165" s="55" t="s">
        <v>83</v>
      </c>
      <c r="I165" s="65">
        <v>10000.0</v>
      </c>
      <c r="J165" s="35"/>
      <c r="K165" s="34"/>
      <c r="L165" s="83"/>
      <c r="M165" s="84"/>
      <c r="N165" s="10"/>
      <c r="O165" s="10"/>
      <c r="P165" s="48">
        <f t="shared" si="31"/>
        <v>10000</v>
      </c>
      <c r="Q165" s="37" t="str">
        <f t="shared" si="32"/>
        <v> mario lopez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92"/>
      <c r="B166" s="193"/>
      <c r="C166" s="95"/>
      <c r="D166" s="194"/>
      <c r="E166" s="108">
        <f t="shared" si="30"/>
        <v>0</v>
      </c>
      <c r="F166" s="43"/>
      <c r="G166" s="127"/>
      <c r="H166" s="55" t="s">
        <v>52</v>
      </c>
      <c r="I166" s="65">
        <v>5000.0</v>
      </c>
      <c r="J166" s="35"/>
      <c r="K166" s="34"/>
      <c r="L166" s="83"/>
      <c r="M166" s="84"/>
      <c r="N166" s="10"/>
      <c r="O166" s="10"/>
      <c r="P166" s="48">
        <f t="shared" si="31"/>
        <v>5000</v>
      </c>
      <c r="Q166" s="37" t="str">
        <f t="shared" si="32"/>
        <v> ruth bravo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92"/>
      <c r="B167" s="193"/>
      <c r="C167" s="95"/>
      <c r="D167" s="194"/>
      <c r="E167" s="108">
        <f t="shared" si="30"/>
        <v>0</v>
      </c>
      <c r="F167" s="43"/>
      <c r="G167" s="127"/>
      <c r="H167" s="55" t="s">
        <v>65</v>
      </c>
      <c r="I167" s="65">
        <v>4500.0</v>
      </c>
      <c r="J167" s="35"/>
      <c r="K167" s="34"/>
      <c r="L167" s="83"/>
      <c r="M167" s="84"/>
      <c r="N167" s="10"/>
      <c r="O167" s="10"/>
      <c r="P167" s="48" t="str">
        <f t="shared" si="31"/>
        <v/>
      </c>
      <c r="Q167" s="37" t="str">
        <f t="shared" si="32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92"/>
      <c r="B168" s="193"/>
      <c r="C168" s="95"/>
      <c r="D168" s="194"/>
      <c r="E168" s="108">
        <f t="shared" si="30"/>
        <v>0</v>
      </c>
      <c r="F168" s="43"/>
      <c r="G168" s="217">
        <v>45059.0</v>
      </c>
      <c r="H168" s="55" t="s">
        <v>42</v>
      </c>
      <c r="I168" s="65">
        <v>80800.0</v>
      </c>
      <c r="J168" s="35"/>
      <c r="K168" s="34"/>
      <c r="L168" s="83"/>
      <c r="M168" s="84"/>
      <c r="N168" s="10"/>
      <c r="O168" s="10"/>
      <c r="P168" s="48" t="str">
        <f t="shared" si="31"/>
        <v/>
      </c>
      <c r="Q168" s="37" t="str">
        <f t="shared" si="32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92"/>
      <c r="B169" s="193"/>
      <c r="C169" s="95"/>
      <c r="D169" s="194"/>
      <c r="E169" s="108">
        <f t="shared" si="30"/>
        <v>0</v>
      </c>
      <c r="F169" s="43"/>
      <c r="G169" s="217">
        <v>45061.0</v>
      </c>
      <c r="H169" s="55" t="s">
        <v>42</v>
      </c>
      <c r="I169" s="65">
        <v>27450.0</v>
      </c>
      <c r="J169" s="35"/>
      <c r="K169" s="34"/>
      <c r="L169" s="218"/>
      <c r="M169" s="84"/>
      <c r="N169" s="63"/>
      <c r="O169" s="10"/>
      <c r="P169" s="48" t="str">
        <f t="shared" si="31"/>
        <v/>
      </c>
      <c r="Q169" s="37" t="str">
        <f t="shared" si="32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75" customHeight="1">
      <c r="A170" s="192"/>
      <c r="B170" s="193"/>
      <c r="C170" s="95"/>
      <c r="D170" s="194"/>
      <c r="E170" s="108"/>
      <c r="F170" s="43"/>
      <c r="G170" s="127"/>
      <c r="H170" s="55" t="s">
        <v>72</v>
      </c>
      <c r="I170" s="65">
        <v>33550.0</v>
      </c>
      <c r="J170" s="35"/>
      <c r="K170" s="34"/>
      <c r="L170" s="83"/>
      <c r="M170" s="84"/>
      <c r="N170" s="10"/>
      <c r="O170" s="63"/>
      <c r="P170" s="48"/>
      <c r="Q170" s="37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75" customHeight="1">
      <c r="A171" s="192"/>
      <c r="B171" s="193"/>
      <c r="C171" s="95"/>
      <c r="D171" s="194"/>
      <c r="E171" s="108">
        <f t="shared" ref="E171:E172" si="33">B171+C171-D171</f>
        <v>0</v>
      </c>
      <c r="F171" s="43"/>
      <c r="G171" s="127"/>
      <c r="H171" s="55" t="s">
        <v>58</v>
      </c>
      <c r="I171" s="65">
        <v>75489.0</v>
      </c>
      <c r="J171" s="35"/>
      <c r="K171" s="34"/>
      <c r="L171" s="83"/>
      <c r="M171" s="84"/>
      <c r="N171" s="10"/>
      <c r="O171" s="63"/>
      <c r="P171" s="48" t="str">
        <f t="shared" ref="P171:P180" si="34">IF(COUNTIF(H171,"*vale*"),I171,"")</f>
        <v/>
      </c>
      <c r="Q171" s="37" t="str">
        <f t="shared" ref="Q171:Q180" si="35">IF(COUNTIF(H171,"*vale*"),MID(H171,5,70),"")</f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75" customHeight="1">
      <c r="A172" s="219"/>
      <c r="B172" s="193"/>
      <c r="C172" s="95"/>
      <c r="D172" s="194"/>
      <c r="E172" s="108">
        <f t="shared" si="33"/>
        <v>0</v>
      </c>
      <c r="F172" s="43"/>
      <c r="G172" s="217">
        <v>45059.0</v>
      </c>
      <c r="H172" s="55" t="s">
        <v>41</v>
      </c>
      <c r="I172" s="65">
        <v>109673.0</v>
      </c>
      <c r="J172" s="35"/>
      <c r="K172" s="34"/>
      <c r="L172" s="83"/>
      <c r="M172" s="84"/>
      <c r="N172" s="10"/>
      <c r="O172" s="10"/>
      <c r="P172" s="48" t="str">
        <f t="shared" si="34"/>
        <v/>
      </c>
      <c r="Q172" s="37" t="str">
        <f t="shared" si="35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75" customHeight="1">
      <c r="A173" s="22"/>
      <c r="B173" s="220">
        <f>SUM(B9:B168)</f>
        <v>15625671.88</v>
      </c>
      <c r="C173" s="221">
        <f>SUM(C8:C168)</f>
        <v>14538642.34</v>
      </c>
      <c r="D173" s="222">
        <f>SUM(D9:D168)</f>
        <v>14713697.01</v>
      </c>
      <c r="E173" s="223">
        <f>SUM(E6:E172)</f>
        <v>18152174.21</v>
      </c>
      <c r="F173" s="43"/>
      <c r="G173" s="127"/>
      <c r="H173" s="55" t="s">
        <v>86</v>
      </c>
      <c r="I173" s="65">
        <v>65339.0</v>
      </c>
      <c r="J173" s="35"/>
      <c r="K173" s="34"/>
      <c r="L173" s="83"/>
      <c r="M173" s="84"/>
      <c r="N173" s="10"/>
      <c r="O173" s="10"/>
      <c r="P173" s="48" t="str">
        <f t="shared" si="34"/>
        <v/>
      </c>
      <c r="Q173" s="37" t="str">
        <f t="shared" si="35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22"/>
      <c r="B174" s="4"/>
      <c r="C174" s="10"/>
      <c r="D174" s="9"/>
      <c r="E174" s="9"/>
      <c r="F174" s="43"/>
      <c r="G174" s="217">
        <v>45058.0</v>
      </c>
      <c r="H174" s="55" t="s">
        <v>123</v>
      </c>
      <c r="I174" s="65">
        <v>1400.0</v>
      </c>
      <c r="J174" s="35"/>
      <c r="K174" s="34"/>
      <c r="L174" s="83"/>
      <c r="M174" s="84"/>
      <c r="N174" s="10"/>
      <c r="O174" s="10"/>
      <c r="P174" s="48" t="str">
        <f t="shared" si="34"/>
        <v/>
      </c>
      <c r="Q174" s="37" t="str">
        <f t="shared" si="35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22"/>
      <c r="B175" s="224" t="s">
        <v>124</v>
      </c>
      <c r="C175" s="18"/>
      <c r="D175" s="225"/>
      <c r="E175" s="224">
        <f>SUM(B173+C173)</f>
        <v>30164314.22</v>
      </c>
      <c r="F175" s="43"/>
      <c r="G175" s="217">
        <v>45062.0</v>
      </c>
      <c r="H175" s="55" t="s">
        <v>40</v>
      </c>
      <c r="I175" s="65">
        <v>812660.0</v>
      </c>
      <c r="J175" s="35"/>
      <c r="K175" s="34"/>
      <c r="L175" s="83"/>
      <c r="M175" s="84"/>
      <c r="N175" s="63"/>
      <c r="O175" s="10"/>
      <c r="P175" s="48" t="str">
        <f t="shared" si="34"/>
        <v/>
      </c>
      <c r="Q175" s="37" t="str">
        <f t="shared" si="35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22"/>
      <c r="B176" s="4"/>
      <c r="C176" s="10"/>
      <c r="D176" s="9"/>
      <c r="E176" s="9"/>
      <c r="F176" s="43"/>
      <c r="G176" s="217">
        <v>45061.0</v>
      </c>
      <c r="H176" s="55" t="s">
        <v>125</v>
      </c>
      <c r="I176" s="65">
        <v>2690.62</v>
      </c>
      <c r="J176" s="35"/>
      <c r="K176" s="34"/>
      <c r="L176" s="83"/>
      <c r="M176" s="84"/>
      <c r="N176" s="10"/>
      <c r="O176" s="10"/>
      <c r="P176" s="48" t="str">
        <f t="shared" si="34"/>
        <v/>
      </c>
      <c r="Q176" s="37" t="str">
        <f t="shared" si="35"/>
        <v/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22"/>
      <c r="B177" s="226" t="s">
        <v>126</v>
      </c>
      <c r="C177" s="227"/>
      <c r="D177" s="228"/>
      <c r="E177" s="228">
        <f>D173</f>
        <v>14713697.01</v>
      </c>
      <c r="F177" s="43"/>
      <c r="G177" s="127"/>
      <c r="H177" s="55" t="s">
        <v>98</v>
      </c>
      <c r="I177" s="65">
        <v>3600.0</v>
      </c>
      <c r="J177" s="35"/>
      <c r="K177" s="34"/>
      <c r="L177" s="83"/>
      <c r="M177" s="84"/>
      <c r="N177" s="10"/>
      <c r="O177" s="10"/>
      <c r="P177" s="48" t="str">
        <f t="shared" si="34"/>
        <v/>
      </c>
      <c r="Q177" s="37" t="str">
        <f t="shared" si="35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22"/>
      <c r="B178" s="4"/>
      <c r="C178" s="10"/>
      <c r="D178" s="9"/>
      <c r="E178" s="9"/>
      <c r="F178" s="43"/>
      <c r="G178" s="127"/>
      <c r="H178" s="55" t="s">
        <v>127</v>
      </c>
      <c r="I178" s="65">
        <v>1500.0</v>
      </c>
      <c r="J178" s="35"/>
      <c r="K178" s="34"/>
      <c r="L178" s="83"/>
      <c r="M178" s="107"/>
      <c r="N178" s="63"/>
      <c r="O178" s="10"/>
      <c r="P178" s="48" t="str">
        <f t="shared" si="34"/>
        <v/>
      </c>
      <c r="Q178" s="37" t="str">
        <f t="shared" si="35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22"/>
      <c r="B179" s="229" t="s">
        <v>128</v>
      </c>
      <c r="C179" s="230"/>
      <c r="D179" s="2"/>
      <c r="E179" s="229">
        <f>E175-E177</f>
        <v>15450617.21</v>
      </c>
      <c r="F179" s="43"/>
      <c r="G179" s="127"/>
      <c r="H179" s="55" t="s">
        <v>23</v>
      </c>
      <c r="I179" s="65">
        <v>5000.0</v>
      </c>
      <c r="J179" s="35"/>
      <c r="K179" s="34"/>
      <c r="L179" s="83"/>
      <c r="M179" s="84"/>
      <c r="N179" s="10"/>
      <c r="O179" s="10"/>
      <c r="P179" s="48">
        <f t="shared" si="34"/>
        <v>5000</v>
      </c>
      <c r="Q179" s="37" t="str">
        <f t="shared" si="35"/>
        <v> david corbalan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22"/>
      <c r="B180" s="4"/>
      <c r="C180" s="10"/>
      <c r="D180" s="9"/>
      <c r="E180" s="9"/>
      <c r="F180" s="43"/>
      <c r="G180" s="127"/>
      <c r="H180" s="55" t="s">
        <v>30</v>
      </c>
      <c r="I180" s="65">
        <v>3000.0</v>
      </c>
      <c r="J180" s="35"/>
      <c r="K180" s="34"/>
      <c r="L180" s="83"/>
      <c r="M180" s="84"/>
      <c r="N180" s="10"/>
      <c r="O180" s="10"/>
      <c r="P180" s="48" t="str">
        <f t="shared" si="34"/>
        <v/>
      </c>
      <c r="Q180" s="37" t="str">
        <f t="shared" si="35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22"/>
      <c r="B181" s="4"/>
      <c r="C181" s="10"/>
      <c r="D181" s="9"/>
      <c r="E181" s="9"/>
      <c r="F181" s="43"/>
      <c r="G181" s="127"/>
      <c r="H181" s="55" t="s">
        <v>28</v>
      </c>
      <c r="I181" s="65">
        <v>4000.0</v>
      </c>
      <c r="J181" s="35"/>
      <c r="K181" s="34"/>
      <c r="L181" s="83"/>
      <c r="M181" s="84"/>
      <c r="N181" s="10"/>
      <c r="O181" s="10"/>
      <c r="P181" s="48"/>
      <c r="Q181" s="37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22"/>
      <c r="B182" s="4"/>
      <c r="C182" s="10"/>
      <c r="D182" s="9"/>
      <c r="E182" s="9"/>
      <c r="F182" s="43"/>
      <c r="G182" s="127"/>
      <c r="H182" s="55" t="s">
        <v>36</v>
      </c>
      <c r="I182" s="65">
        <v>5000.0</v>
      </c>
      <c r="J182" s="35"/>
      <c r="K182" s="34"/>
      <c r="L182" s="83"/>
      <c r="M182" s="84"/>
      <c r="N182" s="10"/>
      <c r="O182" s="10"/>
      <c r="P182" s="48">
        <f t="shared" ref="P182:P185" si="36">IF(COUNTIF(H182,"*vale*"),I182,"")</f>
        <v>5000</v>
      </c>
      <c r="Q182" s="37" t="str">
        <f t="shared" ref="Q182:Q185" si="37">IF(COUNTIF(H182,"*vale*"),MID(H182,5,70),"")</f>
        <v> hilda diaz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127"/>
      <c r="H183" s="55" t="s">
        <v>76</v>
      </c>
      <c r="I183" s="65">
        <v>8000.0</v>
      </c>
      <c r="J183" s="35"/>
      <c r="K183" s="34"/>
      <c r="L183" s="83"/>
      <c r="M183" s="84"/>
      <c r="N183" s="10"/>
      <c r="O183" s="10"/>
      <c r="P183" s="48" t="str">
        <f t="shared" si="36"/>
        <v/>
      </c>
      <c r="Q183" s="37" t="str">
        <f t="shared" si="37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4"/>
      <c r="C184" s="10"/>
      <c r="D184" s="9"/>
      <c r="E184" s="9"/>
      <c r="F184" s="43"/>
      <c r="G184" s="127"/>
      <c r="H184" s="55" t="s">
        <v>82</v>
      </c>
      <c r="I184" s="65">
        <v>3000.0</v>
      </c>
      <c r="J184" s="35"/>
      <c r="K184" s="34"/>
      <c r="L184" s="83"/>
      <c r="M184" s="84"/>
      <c r="N184" s="10"/>
      <c r="O184" s="10"/>
      <c r="P184" s="48" t="str">
        <f t="shared" si="36"/>
        <v/>
      </c>
      <c r="Q184" s="37" t="str">
        <f t="shared" si="37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127"/>
      <c r="H185" s="55" t="s">
        <v>38</v>
      </c>
      <c r="I185" s="35"/>
      <c r="J185" s="35"/>
      <c r="K185" s="34"/>
      <c r="L185" s="105"/>
      <c r="M185" s="84"/>
      <c r="N185" s="10"/>
      <c r="O185" s="10"/>
      <c r="P185" s="48" t="str">
        <f t="shared" si="36"/>
        <v/>
      </c>
      <c r="Q185" s="37" t="str">
        <f t="shared" si="37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4"/>
      <c r="C186" s="10"/>
      <c r="D186" s="9"/>
      <c r="E186" s="9"/>
      <c r="F186" s="43"/>
      <c r="G186" s="217">
        <v>45062.0</v>
      </c>
      <c r="H186" s="55" t="s">
        <v>56</v>
      </c>
      <c r="I186" s="65">
        <v>38750.0</v>
      </c>
      <c r="J186" s="35"/>
      <c r="K186" s="34"/>
      <c r="L186" s="83"/>
      <c r="M186" s="84"/>
      <c r="N186" s="10"/>
      <c r="O186" s="10"/>
      <c r="P186" s="48"/>
      <c r="Q186" s="37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127"/>
      <c r="H187" s="55" t="s">
        <v>129</v>
      </c>
      <c r="I187" s="65">
        <v>34500.0</v>
      </c>
      <c r="J187" s="35"/>
      <c r="K187" s="34"/>
      <c r="L187" s="83"/>
      <c r="M187" s="84"/>
      <c r="N187" s="10"/>
      <c r="O187" s="10"/>
      <c r="P187" s="48" t="str">
        <f t="shared" ref="P187:P200" si="38">IF(COUNTIF(H187,"*vale*"),I187,"")</f>
        <v/>
      </c>
      <c r="Q187" s="37" t="str">
        <f t="shared" ref="Q187:Q200" si="39">IF(COUNTIF(H187,"*vale*"),MID(H187,5,70),"")</f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4"/>
      <c r="C188" s="10"/>
      <c r="D188" s="9"/>
      <c r="E188" s="9"/>
      <c r="F188" s="43"/>
      <c r="G188" s="127"/>
      <c r="H188" s="55" t="s">
        <v>68</v>
      </c>
      <c r="I188" s="65">
        <v>8179.02</v>
      </c>
      <c r="J188" s="35"/>
      <c r="K188" s="34"/>
      <c r="L188" s="83"/>
      <c r="M188" s="84"/>
      <c r="N188" s="10"/>
      <c r="O188" s="10"/>
      <c r="P188" s="48" t="str">
        <f t="shared" si="38"/>
        <v/>
      </c>
      <c r="Q188" s="37" t="str">
        <f t="shared" si="39"/>
        <v/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127"/>
      <c r="H189" s="55" t="s">
        <v>58</v>
      </c>
      <c r="I189" s="65">
        <v>13028.5</v>
      </c>
      <c r="J189" s="35"/>
      <c r="K189" s="34"/>
      <c r="L189" s="83"/>
      <c r="M189" s="84"/>
      <c r="N189" s="10"/>
      <c r="O189" s="10"/>
      <c r="P189" s="48" t="str">
        <f t="shared" si="38"/>
        <v/>
      </c>
      <c r="Q189" s="37" t="str">
        <f t="shared" si="39"/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127"/>
      <c r="H190" s="55" t="s">
        <v>41</v>
      </c>
      <c r="I190" s="65">
        <v>95144.0</v>
      </c>
      <c r="J190" s="35"/>
      <c r="K190" s="34"/>
      <c r="L190" s="83"/>
      <c r="M190" s="84"/>
      <c r="N190" s="10"/>
      <c r="O190" s="10"/>
      <c r="P190" s="48" t="str">
        <f t="shared" si="38"/>
        <v/>
      </c>
      <c r="Q190" s="37" t="str">
        <f t="shared" si="39"/>
        <v/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17">
        <v>45061.0</v>
      </c>
      <c r="H191" s="55" t="s">
        <v>130</v>
      </c>
      <c r="I191" s="65">
        <v>5900.0</v>
      </c>
      <c r="J191" s="35"/>
      <c r="K191" s="34"/>
      <c r="L191" s="83"/>
      <c r="M191" s="84"/>
      <c r="N191" s="10"/>
      <c r="O191" s="10"/>
      <c r="P191" s="48" t="str">
        <f t="shared" si="38"/>
        <v/>
      </c>
      <c r="Q191" s="37" t="str">
        <f t="shared" si="39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217">
        <v>45062.0</v>
      </c>
      <c r="H192" s="55" t="s">
        <v>131</v>
      </c>
      <c r="I192" s="65">
        <v>1000000.0</v>
      </c>
      <c r="J192" s="35"/>
      <c r="K192" s="34"/>
      <c r="L192" s="83"/>
      <c r="M192" s="84"/>
      <c r="N192" s="10"/>
      <c r="O192" s="10"/>
      <c r="P192" s="48" t="str">
        <f t="shared" si="38"/>
        <v/>
      </c>
      <c r="Q192" s="37" t="str">
        <f t="shared" si="39"/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231">
        <v>45062.0</v>
      </c>
      <c r="H193" s="232" t="s">
        <v>101</v>
      </c>
      <c r="I193" s="181">
        <v>13900.0</v>
      </c>
      <c r="J193" s="140"/>
      <c r="K193" s="141"/>
      <c r="L193" s="83"/>
      <c r="M193" s="84"/>
      <c r="N193" s="10"/>
      <c r="O193" s="10"/>
      <c r="P193" s="48" t="str">
        <f t="shared" si="38"/>
        <v/>
      </c>
      <c r="Q193" s="37" t="str">
        <f t="shared" si="39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33"/>
      <c r="H194" s="55" t="s">
        <v>132</v>
      </c>
      <c r="I194" s="65">
        <v>1300.0</v>
      </c>
      <c r="J194" s="35"/>
      <c r="K194" s="34"/>
      <c r="L194" s="83"/>
      <c r="M194" s="84"/>
      <c r="N194" s="10"/>
      <c r="O194" s="10"/>
      <c r="P194" s="48" t="str">
        <f t="shared" si="38"/>
        <v/>
      </c>
      <c r="Q194" s="37" t="str">
        <f t="shared" si="39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233"/>
      <c r="H195" s="199" t="s">
        <v>98</v>
      </c>
      <c r="I195" s="200">
        <v>3800.0</v>
      </c>
      <c r="J195" s="100"/>
      <c r="K195" s="34"/>
      <c r="L195" s="83"/>
      <c r="M195" s="84"/>
      <c r="N195" s="10"/>
      <c r="O195" s="10"/>
      <c r="P195" s="48" t="str">
        <f t="shared" si="38"/>
        <v/>
      </c>
      <c r="Q195" s="37" t="str">
        <f t="shared" si="39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233"/>
      <c r="H196" s="199" t="s">
        <v>133</v>
      </c>
      <c r="I196" s="200">
        <v>1100.0</v>
      </c>
      <c r="J196" s="100"/>
      <c r="K196" s="34"/>
      <c r="L196" s="83"/>
      <c r="M196" s="107"/>
      <c r="N196" s="10"/>
      <c r="O196" s="10"/>
      <c r="P196" s="48" t="str">
        <f t="shared" si="38"/>
        <v/>
      </c>
      <c r="Q196" s="37" t="str">
        <f t="shared" si="39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33"/>
      <c r="H197" s="199" t="s">
        <v>134</v>
      </c>
      <c r="I197" s="200">
        <v>1000.0</v>
      </c>
      <c r="J197" s="100"/>
      <c r="K197" s="34"/>
      <c r="L197" s="83"/>
      <c r="M197" s="84"/>
      <c r="N197" s="10"/>
      <c r="O197" s="63"/>
      <c r="P197" s="48" t="str">
        <f t="shared" si="38"/>
        <v/>
      </c>
      <c r="Q197" s="37" t="str">
        <f t="shared" si="39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233"/>
      <c r="H198" s="199" t="s">
        <v>65</v>
      </c>
      <c r="I198" s="200">
        <v>4500.0</v>
      </c>
      <c r="J198" s="100"/>
      <c r="K198" s="34"/>
      <c r="L198" s="83"/>
      <c r="M198" s="84"/>
      <c r="N198" s="10"/>
      <c r="O198" s="63"/>
      <c r="P198" s="48" t="str">
        <f t="shared" si="38"/>
        <v/>
      </c>
      <c r="Q198" s="37" t="str">
        <f t="shared" si="39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02"/>
      <c r="H199" s="199" t="s">
        <v>36</v>
      </c>
      <c r="I199" s="200">
        <v>5000.0</v>
      </c>
      <c r="J199" s="100"/>
      <c r="K199" s="34"/>
      <c r="L199" s="83"/>
      <c r="M199" s="84"/>
      <c r="N199" s="10"/>
      <c r="O199" s="10"/>
      <c r="P199" s="48">
        <f t="shared" si="38"/>
        <v>5000</v>
      </c>
      <c r="Q199" s="37" t="str">
        <f t="shared" si="39"/>
        <v> hilda diaz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33"/>
      <c r="H200" s="199" t="s">
        <v>82</v>
      </c>
      <c r="I200" s="200">
        <v>3000.0</v>
      </c>
      <c r="J200" s="100"/>
      <c r="K200" s="34"/>
      <c r="L200" s="83"/>
      <c r="M200" s="84"/>
      <c r="N200" s="10"/>
      <c r="O200" s="10"/>
      <c r="P200" s="48" t="str">
        <f t="shared" si="38"/>
        <v/>
      </c>
      <c r="Q200" s="37" t="str">
        <f t="shared" si="39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33"/>
      <c r="H201" s="199" t="s">
        <v>38</v>
      </c>
      <c r="I201" s="100"/>
      <c r="J201" s="100"/>
      <c r="K201" s="34"/>
      <c r="L201" s="105"/>
      <c r="M201" s="84"/>
      <c r="N201" s="10"/>
      <c r="O201" s="10"/>
      <c r="P201" s="48"/>
      <c r="Q201" s="37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33"/>
      <c r="H202" s="199" t="s">
        <v>135</v>
      </c>
      <c r="I202" s="200">
        <v>2550.0</v>
      </c>
      <c r="J202" s="100"/>
      <c r="K202" s="34"/>
      <c r="L202" s="83"/>
      <c r="M202" s="84"/>
      <c r="N202" s="10"/>
      <c r="O202" s="10"/>
      <c r="P202" s="48" t="str">
        <f t="shared" ref="P202:P205" si="40">IF(COUNTIF(H202,"*vale*"),I202,"")</f>
        <v/>
      </c>
      <c r="Q202" s="37" t="str">
        <f>IF(COUNTIF(H202,"*vale*"),MID(H202,5,70),"")</f>
        <v/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33"/>
      <c r="H203" s="199" t="s">
        <v>136</v>
      </c>
      <c r="I203" s="100"/>
      <c r="J203" s="100"/>
      <c r="K203" s="34"/>
      <c r="L203" s="234"/>
      <c r="M203" s="84"/>
      <c r="N203" s="10"/>
      <c r="O203" s="10"/>
      <c r="P203" s="48" t="str">
        <f t="shared" si="40"/>
        <v/>
      </c>
      <c r="Q203" s="235">
        <v>1100800.0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36">
        <v>45063.0</v>
      </c>
      <c r="H204" s="199" t="s">
        <v>41</v>
      </c>
      <c r="I204" s="200">
        <v>120071.0</v>
      </c>
      <c r="J204" s="100"/>
      <c r="K204" s="34"/>
      <c r="L204" s="83"/>
      <c r="M204" s="84"/>
      <c r="N204" s="63"/>
      <c r="O204" s="10"/>
      <c r="P204" s="48" t="str">
        <f t="shared" si="40"/>
        <v/>
      </c>
      <c r="Q204" s="37" t="str">
        <f t="shared" ref="Q204:Q205" si="41">IF(COUNTIF(H204,"*vale*"),MID(H204,5,70),"")</f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33"/>
      <c r="H205" s="199" t="s">
        <v>42</v>
      </c>
      <c r="I205" s="200">
        <v>21200.0</v>
      </c>
      <c r="J205" s="100"/>
      <c r="K205" s="34"/>
      <c r="L205" s="83"/>
      <c r="M205" s="84"/>
      <c r="N205" s="10"/>
      <c r="O205" s="10"/>
      <c r="P205" s="48" t="str">
        <f t="shared" si="40"/>
        <v/>
      </c>
      <c r="Q205" s="37" t="str">
        <f t="shared" si="41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33"/>
      <c r="H206" s="199" t="s">
        <v>58</v>
      </c>
      <c r="I206" s="200">
        <v>35438.0</v>
      </c>
      <c r="J206" s="100"/>
      <c r="K206" s="34"/>
      <c r="L206" s="83"/>
      <c r="M206" s="84"/>
      <c r="N206" s="10"/>
      <c r="O206" s="10"/>
      <c r="P206" s="48"/>
      <c r="Q206" s="37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33"/>
      <c r="H207" s="199" t="s">
        <v>72</v>
      </c>
      <c r="I207" s="200">
        <v>25750.0</v>
      </c>
      <c r="J207" s="100"/>
      <c r="K207" s="34"/>
      <c r="L207" s="83"/>
      <c r="M207" s="84"/>
      <c r="N207" s="10"/>
      <c r="O207" s="10"/>
      <c r="P207" s="48" t="str">
        <f t="shared" ref="P207:P219" si="42">IF(COUNTIF(H207,"*vale*"),I207,"")</f>
        <v/>
      </c>
      <c r="Q207" s="37" t="str">
        <f t="shared" ref="Q207:Q219" si="43">IF(COUNTIF(H207,"*vale*"),MID(H207,5,70),"")</f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36">
        <v>45063.0</v>
      </c>
      <c r="H208" s="199" t="s">
        <v>137</v>
      </c>
      <c r="I208" s="200">
        <v>2400.0</v>
      </c>
      <c r="J208" s="100"/>
      <c r="K208" s="34"/>
      <c r="L208" s="83"/>
      <c r="M208" s="84"/>
      <c r="N208" s="10"/>
      <c r="O208" s="10"/>
      <c r="P208" s="48" t="str">
        <f t="shared" si="42"/>
        <v/>
      </c>
      <c r="Q208" s="37" t="str">
        <f t="shared" si="43"/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150"/>
      <c r="H209" s="174" t="s">
        <v>48</v>
      </c>
      <c r="I209" s="148">
        <v>7000.0</v>
      </c>
      <c r="J209" s="100"/>
      <c r="K209" s="34"/>
      <c r="L209" s="83"/>
      <c r="M209" s="84"/>
      <c r="N209" s="10"/>
      <c r="O209" s="10"/>
      <c r="P209" s="48" t="str">
        <f t="shared" si="42"/>
        <v/>
      </c>
      <c r="Q209" s="37" t="str">
        <f t="shared" si="43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150"/>
      <c r="H210" s="174" t="s">
        <v>138</v>
      </c>
      <c r="I210" s="148">
        <v>1000.0</v>
      </c>
      <c r="J210" s="100"/>
      <c r="K210" s="34"/>
      <c r="L210" s="83"/>
      <c r="M210" s="84"/>
      <c r="N210" s="10"/>
      <c r="O210" s="10"/>
      <c r="P210" s="48">
        <f t="shared" si="42"/>
        <v>1000</v>
      </c>
      <c r="Q210" s="37" t="str">
        <f t="shared" si="43"/>
        <v> fernando sanchez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150"/>
      <c r="H211" s="174" t="s">
        <v>83</v>
      </c>
      <c r="I211" s="148">
        <v>10000.0</v>
      </c>
      <c r="J211" s="100"/>
      <c r="K211" s="34"/>
      <c r="L211" s="83"/>
      <c r="M211" s="84"/>
      <c r="N211" s="10"/>
      <c r="O211" s="10"/>
      <c r="P211" s="48">
        <f t="shared" si="42"/>
        <v>10000</v>
      </c>
      <c r="Q211" s="37" t="str">
        <f t="shared" si="43"/>
        <v> mario lopez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150"/>
      <c r="H212" s="174" t="s">
        <v>38</v>
      </c>
      <c r="I212" s="162"/>
      <c r="J212" s="100"/>
      <c r="K212" s="34"/>
      <c r="L212" s="105"/>
      <c r="M212" s="84"/>
      <c r="N212" s="10"/>
      <c r="O212" s="10"/>
      <c r="P212" s="48" t="str">
        <f t="shared" si="42"/>
        <v/>
      </c>
      <c r="Q212" s="37" t="str">
        <f t="shared" si="43"/>
        <v/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176">
        <v>45064.0</v>
      </c>
      <c r="H213" s="174" t="s">
        <v>41</v>
      </c>
      <c r="I213" s="148">
        <v>69664.0</v>
      </c>
      <c r="J213" s="100"/>
      <c r="K213" s="34"/>
      <c r="L213" s="83"/>
      <c r="M213" s="84"/>
      <c r="N213" s="10"/>
      <c r="O213" s="10"/>
      <c r="P213" s="48" t="str">
        <f t="shared" si="42"/>
        <v/>
      </c>
      <c r="Q213" s="37" t="str">
        <f t="shared" si="43"/>
        <v/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153"/>
      <c r="H214" s="154" t="s">
        <v>42</v>
      </c>
      <c r="I214" s="155">
        <v>4000.0</v>
      </c>
      <c r="J214" s="156"/>
      <c r="K214" s="141"/>
      <c r="L214" s="83"/>
      <c r="M214" s="84"/>
      <c r="N214" s="10"/>
      <c r="O214" s="10"/>
      <c r="P214" s="48" t="str">
        <f t="shared" si="42"/>
        <v/>
      </c>
      <c r="Q214" s="37" t="str">
        <f t="shared" si="43"/>
        <v/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96"/>
      <c r="H215" s="97" t="s">
        <v>42</v>
      </c>
      <c r="I215" s="98">
        <v>27800.0</v>
      </c>
      <c r="J215" s="35"/>
      <c r="K215" s="34"/>
      <c r="L215" s="83"/>
      <c r="M215" s="84"/>
      <c r="N215" s="10"/>
      <c r="O215" s="10"/>
      <c r="P215" s="48" t="str">
        <f t="shared" si="42"/>
        <v/>
      </c>
      <c r="Q215" s="37" t="str">
        <f t="shared" si="43"/>
        <v/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96"/>
      <c r="H216" s="97" t="s">
        <v>58</v>
      </c>
      <c r="I216" s="98">
        <v>72200.0</v>
      </c>
      <c r="J216" s="35"/>
      <c r="K216" s="34"/>
      <c r="L216" s="83"/>
      <c r="M216" s="84"/>
      <c r="N216" s="10"/>
      <c r="O216" s="10"/>
      <c r="P216" s="48" t="str">
        <f t="shared" si="42"/>
        <v/>
      </c>
      <c r="Q216" s="37" t="str">
        <f t="shared" si="43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44"/>
      <c r="H217" s="55" t="s">
        <v>110</v>
      </c>
      <c r="I217" s="65">
        <v>35200.0</v>
      </c>
      <c r="J217" s="35"/>
      <c r="K217" s="34"/>
      <c r="L217" s="83"/>
      <c r="M217" s="84"/>
      <c r="N217" s="10"/>
      <c r="O217" s="10"/>
      <c r="P217" s="48" t="str">
        <f t="shared" si="42"/>
        <v/>
      </c>
      <c r="Q217" s="37" t="str">
        <f t="shared" si="43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64">
        <v>45064.0</v>
      </c>
      <c r="H218" s="55" t="s">
        <v>131</v>
      </c>
      <c r="I218" s="65">
        <v>300000.0</v>
      </c>
      <c r="J218" s="35"/>
      <c r="K218" s="34"/>
      <c r="L218" s="83"/>
      <c r="M218" s="84"/>
      <c r="N218" s="10"/>
      <c r="O218" s="10"/>
      <c r="P218" s="48" t="str">
        <f t="shared" si="42"/>
        <v/>
      </c>
      <c r="Q218" s="37" t="str">
        <f t="shared" si="43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237">
        <v>45065.0</v>
      </c>
      <c r="H219" s="232" t="s">
        <v>42</v>
      </c>
      <c r="I219" s="181">
        <v>16800.0</v>
      </c>
      <c r="J219" s="140"/>
      <c r="K219" s="141"/>
      <c r="L219" s="83"/>
      <c r="M219" s="84"/>
      <c r="N219" s="10"/>
      <c r="O219" s="10"/>
      <c r="P219" s="48" t="str">
        <f t="shared" si="42"/>
        <v/>
      </c>
      <c r="Q219" s="37" t="str">
        <f t="shared" si="43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237">
        <v>45064.0</v>
      </c>
      <c r="H220" s="232" t="s">
        <v>139</v>
      </c>
      <c r="I220" s="238">
        <v>2600.0</v>
      </c>
      <c r="J220" s="140"/>
      <c r="K220" s="141"/>
      <c r="L220" s="83"/>
      <c r="M220" s="84"/>
      <c r="N220" s="10"/>
      <c r="O220" s="10"/>
      <c r="P220" s="48"/>
      <c r="Q220" s="37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239"/>
      <c r="H221" s="55" t="s">
        <v>140</v>
      </c>
      <c r="I221" s="118">
        <v>350.0</v>
      </c>
      <c r="J221" s="34"/>
      <c r="K221" s="34"/>
      <c r="L221" s="83"/>
      <c r="M221" s="84"/>
      <c r="N221" s="10"/>
      <c r="O221" s="10"/>
      <c r="P221" s="48" t="str">
        <f t="shared" ref="P221:P241" si="44">IF(COUNTIF(H221,"*vale*"),I221,"")</f>
        <v/>
      </c>
      <c r="Q221" s="37" t="str">
        <f t="shared" ref="Q221:Q241" si="45">IF(COUNTIF(H221,"*vale*"),MID(H221,5,70),"")</f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240"/>
      <c r="H222" s="55" t="s">
        <v>141</v>
      </c>
      <c r="I222" s="118">
        <v>6000.0</v>
      </c>
      <c r="J222" s="34"/>
      <c r="K222" s="34"/>
      <c r="L222" s="83"/>
      <c r="M222" s="84"/>
      <c r="N222" s="10"/>
      <c r="O222" s="10"/>
      <c r="P222" s="48" t="str">
        <f t="shared" si="44"/>
        <v/>
      </c>
      <c r="Q222" s="37" t="str">
        <f t="shared" si="45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44"/>
      <c r="H223" s="55" t="s">
        <v>142</v>
      </c>
      <c r="I223" s="118">
        <v>5000.0</v>
      </c>
      <c r="J223" s="34"/>
      <c r="K223" s="34"/>
      <c r="L223" s="83"/>
      <c r="M223" s="84"/>
      <c r="N223" s="10"/>
      <c r="O223" s="10"/>
      <c r="P223" s="48">
        <f t="shared" si="44"/>
        <v>5000</v>
      </c>
      <c r="Q223" s="37" t="str">
        <f t="shared" si="45"/>
        <v> luciana bechardo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44"/>
      <c r="H224" s="55" t="s">
        <v>143</v>
      </c>
      <c r="I224" s="118">
        <v>4900.0</v>
      </c>
      <c r="J224" s="34"/>
      <c r="K224" s="34"/>
      <c r="L224" s="83"/>
      <c r="M224" s="84"/>
      <c r="N224" s="10"/>
      <c r="O224" s="10"/>
      <c r="P224" s="48" t="str">
        <f t="shared" si="44"/>
        <v/>
      </c>
      <c r="Q224" s="37" t="str">
        <f t="shared" si="45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5" t="s">
        <v>98</v>
      </c>
      <c r="I225" s="118">
        <v>3400.0</v>
      </c>
      <c r="J225" s="34"/>
      <c r="K225" s="34"/>
      <c r="L225" s="83"/>
      <c r="M225" s="84"/>
      <c r="N225" s="10"/>
      <c r="O225" s="10"/>
      <c r="P225" s="48" t="str">
        <f t="shared" si="44"/>
        <v/>
      </c>
      <c r="Q225" s="37" t="str">
        <f t="shared" si="45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55" t="s">
        <v>31</v>
      </c>
      <c r="I226" s="118">
        <v>10000.0</v>
      </c>
      <c r="J226" s="34"/>
      <c r="K226" s="34"/>
      <c r="L226" s="83"/>
      <c r="M226" s="107"/>
      <c r="N226" s="10"/>
      <c r="O226" s="10"/>
      <c r="P226" s="48">
        <f t="shared" si="44"/>
        <v>10000</v>
      </c>
      <c r="Q226" s="37" t="str">
        <f t="shared" si="45"/>
        <v> carlos jimenez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44"/>
      <c r="H227" s="55" t="s">
        <v>28</v>
      </c>
      <c r="I227" s="65">
        <v>3000.0</v>
      </c>
      <c r="J227" s="35"/>
      <c r="K227" s="34"/>
      <c r="L227" s="83"/>
      <c r="M227" s="84"/>
      <c r="N227" s="10"/>
      <c r="O227" s="10"/>
      <c r="P227" s="48">
        <f t="shared" si="44"/>
        <v>3000</v>
      </c>
      <c r="Q227" s="37" t="str">
        <f t="shared" si="45"/>
        <v> jorge birraglia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 t="s">
        <v>84</v>
      </c>
      <c r="F228" s="43"/>
      <c r="G228" s="44"/>
      <c r="H228" s="55" t="s">
        <v>144</v>
      </c>
      <c r="I228" s="65">
        <v>10000.0</v>
      </c>
      <c r="J228" s="35"/>
      <c r="K228" s="34"/>
      <c r="L228" s="83"/>
      <c r="M228" s="84"/>
      <c r="N228" s="10"/>
      <c r="O228" s="10"/>
      <c r="P228" s="48" t="str">
        <f t="shared" si="44"/>
        <v/>
      </c>
      <c r="Q228" s="37" t="str">
        <f t="shared" si="45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44"/>
      <c r="H229" s="55" t="s">
        <v>76</v>
      </c>
      <c r="I229" s="65">
        <v>4500.0</v>
      </c>
      <c r="J229" s="35"/>
      <c r="K229" s="34"/>
      <c r="L229" s="83"/>
      <c r="M229" s="84"/>
      <c r="N229" s="63"/>
      <c r="O229" s="10"/>
      <c r="P229" s="48" t="str">
        <f t="shared" si="44"/>
        <v/>
      </c>
      <c r="Q229" s="37" t="str">
        <f t="shared" si="45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5" t="s">
        <v>145</v>
      </c>
      <c r="I230" s="65">
        <v>4000.0</v>
      </c>
      <c r="J230" s="35"/>
      <c r="K230" s="34"/>
      <c r="L230" s="83"/>
      <c r="M230" s="84"/>
      <c r="N230" s="10"/>
      <c r="O230" s="10"/>
      <c r="P230" s="48" t="str">
        <f t="shared" si="44"/>
        <v/>
      </c>
      <c r="Q230" s="37" t="str">
        <f t="shared" si="45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58"/>
      <c r="H231" s="55" t="s">
        <v>65</v>
      </c>
      <c r="I231" s="65">
        <v>4500.0</v>
      </c>
      <c r="J231" s="35"/>
      <c r="K231" s="34"/>
      <c r="L231" s="83"/>
      <c r="M231" s="84"/>
      <c r="N231" s="10"/>
      <c r="O231" s="10"/>
      <c r="P231" s="48" t="str">
        <f t="shared" si="44"/>
        <v/>
      </c>
      <c r="Q231" s="37" t="str">
        <f t="shared" si="45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55" t="s">
        <v>36</v>
      </c>
      <c r="I232" s="65">
        <v>5000.0</v>
      </c>
      <c r="J232" s="35"/>
      <c r="K232" s="34"/>
      <c r="L232" s="83"/>
      <c r="M232" s="84"/>
      <c r="N232" s="10"/>
      <c r="O232" s="10"/>
      <c r="P232" s="48">
        <f t="shared" si="44"/>
        <v>5000</v>
      </c>
      <c r="Q232" s="37" t="str">
        <f t="shared" si="45"/>
        <v> hilda diaz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44"/>
      <c r="H233" s="55" t="s">
        <v>146</v>
      </c>
      <c r="I233" s="65">
        <v>6000.0</v>
      </c>
      <c r="J233" s="35"/>
      <c r="K233" s="34"/>
      <c r="L233" s="83"/>
      <c r="M233" s="84"/>
      <c r="N233" s="10"/>
      <c r="O233" s="10"/>
      <c r="P233" s="48" t="str">
        <f t="shared" si="44"/>
        <v/>
      </c>
      <c r="Q233" s="37" t="str">
        <f t="shared" si="45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241"/>
      <c r="H234" s="55" t="s">
        <v>38</v>
      </c>
      <c r="I234" s="35"/>
      <c r="J234" s="35"/>
      <c r="K234" s="34"/>
      <c r="L234" s="105"/>
      <c r="M234" s="84"/>
      <c r="N234" s="10"/>
      <c r="O234" s="10"/>
      <c r="P234" s="48" t="str">
        <f t="shared" si="44"/>
        <v/>
      </c>
      <c r="Q234" s="37" t="str">
        <f t="shared" si="45"/>
        <v/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64">
        <v>45065.0</v>
      </c>
      <c r="H235" s="55" t="s">
        <v>42</v>
      </c>
      <c r="I235" s="65">
        <v>56100.0</v>
      </c>
      <c r="J235" s="35"/>
      <c r="K235" s="34"/>
      <c r="L235" s="83"/>
      <c r="M235" s="84"/>
      <c r="N235" s="63"/>
      <c r="O235" s="10"/>
      <c r="P235" s="48" t="str">
        <f t="shared" si="44"/>
        <v/>
      </c>
      <c r="Q235" s="37" t="str">
        <f t="shared" si="45"/>
        <v/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5" t="s">
        <v>72</v>
      </c>
      <c r="I236" s="65">
        <v>48680.0</v>
      </c>
      <c r="J236" s="35"/>
      <c r="K236" s="34"/>
      <c r="L236" s="83"/>
      <c r="M236" s="84"/>
      <c r="N236" s="10"/>
      <c r="O236" s="10"/>
      <c r="P236" s="48" t="str">
        <f t="shared" si="44"/>
        <v/>
      </c>
      <c r="Q236" s="37" t="str">
        <f t="shared" si="45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58"/>
      <c r="H237" s="55" t="s">
        <v>58</v>
      </c>
      <c r="I237" s="65">
        <v>64256.0</v>
      </c>
      <c r="J237" s="35"/>
      <c r="K237" s="34"/>
      <c r="L237" s="83"/>
      <c r="M237" s="84"/>
      <c r="N237" s="10"/>
      <c r="O237" s="10"/>
      <c r="P237" s="48" t="str">
        <f t="shared" si="44"/>
        <v/>
      </c>
      <c r="Q237" s="37" t="str">
        <f t="shared" si="45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64">
        <v>45066.0</v>
      </c>
      <c r="H238" s="55" t="s">
        <v>41</v>
      </c>
      <c r="I238" s="65">
        <v>133211.0</v>
      </c>
      <c r="J238" s="35"/>
      <c r="K238" s="34"/>
      <c r="L238" s="83"/>
      <c r="M238" s="84"/>
      <c r="N238" s="10"/>
      <c r="O238" s="10"/>
      <c r="P238" s="48" t="str">
        <f t="shared" si="44"/>
        <v/>
      </c>
      <c r="Q238" s="37" t="str">
        <f t="shared" si="45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55" t="s">
        <v>42</v>
      </c>
      <c r="I239" s="65">
        <v>68500.0</v>
      </c>
      <c r="J239" s="35"/>
      <c r="K239" s="34"/>
      <c r="L239" s="83"/>
      <c r="M239" s="84"/>
      <c r="N239" s="10"/>
      <c r="O239" s="10"/>
      <c r="P239" s="48" t="str">
        <f t="shared" si="44"/>
        <v/>
      </c>
      <c r="Q239" s="37" t="str">
        <f t="shared" si="45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55" t="s">
        <v>147</v>
      </c>
      <c r="I240" s="65">
        <v>102504.0</v>
      </c>
      <c r="J240" s="35"/>
      <c r="K240" s="34"/>
      <c r="L240" s="83"/>
      <c r="M240" s="84"/>
      <c r="N240" s="10"/>
      <c r="O240" s="10"/>
      <c r="P240" s="48" t="str">
        <f t="shared" si="44"/>
        <v/>
      </c>
      <c r="Q240" s="37" t="str">
        <f t="shared" si="45"/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55" t="s">
        <v>89</v>
      </c>
      <c r="I241" s="65">
        <v>118600.0</v>
      </c>
      <c r="J241" s="35"/>
      <c r="K241" s="34"/>
      <c r="L241" s="83"/>
      <c r="M241" s="84"/>
      <c r="N241" s="10"/>
      <c r="O241" s="10"/>
      <c r="P241" s="48" t="str">
        <f t="shared" si="44"/>
        <v/>
      </c>
      <c r="Q241" s="37" t="str">
        <f t="shared" si="45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64">
        <v>45067.0</v>
      </c>
      <c r="H242" s="55" t="s">
        <v>101</v>
      </c>
      <c r="I242" s="65">
        <v>10400.0</v>
      </c>
      <c r="J242" s="35"/>
      <c r="K242" s="34"/>
      <c r="L242" s="83"/>
      <c r="M242" s="84"/>
      <c r="N242" s="10"/>
      <c r="O242" s="10"/>
      <c r="P242" s="48"/>
      <c r="Q242" s="37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44"/>
      <c r="H243" s="55" t="s">
        <v>58</v>
      </c>
      <c r="I243" s="65">
        <v>48000.0</v>
      </c>
      <c r="J243" s="35"/>
      <c r="K243" s="34"/>
      <c r="L243" s="83"/>
      <c r="M243" s="84"/>
      <c r="N243" s="10"/>
      <c r="O243" s="10"/>
      <c r="P243" s="48" t="str">
        <f t="shared" ref="P243:P273" si="46">IF(COUNTIF(H243,"*vale*"),I243,"")</f>
        <v/>
      </c>
      <c r="Q243" s="37" t="str">
        <f t="shared" ref="Q243:Q310" si="47">IF(COUNTIF(H243,"*vale*"),MID(H243,5,70),"")</f>
        <v/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55" t="s">
        <v>72</v>
      </c>
      <c r="I244" s="65">
        <v>43550.0</v>
      </c>
      <c r="J244" s="35"/>
      <c r="K244" s="34"/>
      <c r="L244" s="83"/>
      <c r="M244" s="84"/>
      <c r="N244" s="10"/>
      <c r="O244" s="10"/>
      <c r="P244" s="48" t="str">
        <f t="shared" si="46"/>
        <v/>
      </c>
      <c r="Q244" s="37" t="str">
        <f t="shared" si="47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55" t="s">
        <v>42</v>
      </c>
      <c r="I245" s="65">
        <v>44100.0</v>
      </c>
      <c r="J245" s="35"/>
      <c r="K245" s="34"/>
      <c r="L245" s="83"/>
      <c r="M245" s="84"/>
      <c r="N245" s="10"/>
      <c r="O245" s="10"/>
      <c r="P245" s="48" t="str">
        <f t="shared" si="46"/>
        <v/>
      </c>
      <c r="Q245" s="37" t="str">
        <f t="shared" si="47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64">
        <v>45065.0</v>
      </c>
      <c r="H246" s="55" t="s">
        <v>148</v>
      </c>
      <c r="I246" s="65">
        <v>2200.0</v>
      </c>
      <c r="J246" s="35"/>
      <c r="K246" s="34"/>
      <c r="L246" s="83"/>
      <c r="M246" s="84"/>
      <c r="N246" s="10"/>
      <c r="O246" s="10"/>
      <c r="P246" s="48" t="str">
        <f t="shared" si="46"/>
        <v/>
      </c>
      <c r="Q246" s="37" t="str">
        <f t="shared" si="47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55" t="s">
        <v>149</v>
      </c>
      <c r="I247" s="65">
        <v>5000.0</v>
      </c>
      <c r="J247" s="35"/>
      <c r="K247" s="34"/>
      <c r="L247" s="83"/>
      <c r="M247" s="84"/>
      <c r="N247" s="10"/>
      <c r="O247" s="10"/>
      <c r="P247" s="48">
        <f t="shared" si="46"/>
        <v>5000</v>
      </c>
      <c r="Q247" s="37" t="str">
        <f t="shared" si="47"/>
        <v> daiana villanueva</v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5" t="s">
        <v>28</v>
      </c>
      <c r="I248" s="65">
        <v>4000.0</v>
      </c>
      <c r="J248" s="35"/>
      <c r="K248" s="34"/>
      <c r="L248" s="83"/>
      <c r="M248" s="84"/>
      <c r="N248" s="10"/>
      <c r="O248" s="10"/>
      <c r="P248" s="48">
        <f t="shared" si="46"/>
        <v>4000</v>
      </c>
      <c r="Q248" s="37" t="str">
        <f t="shared" si="47"/>
        <v> jorge birraglia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55" t="s">
        <v>150</v>
      </c>
      <c r="I249" s="65">
        <v>4500.0</v>
      </c>
      <c r="J249" s="35"/>
      <c r="K249" s="34"/>
      <c r="L249" s="83"/>
      <c r="M249" s="84"/>
      <c r="N249" s="10"/>
      <c r="O249" s="10"/>
      <c r="P249" s="48" t="str">
        <f t="shared" si="46"/>
        <v/>
      </c>
      <c r="Q249" s="37" t="str">
        <f t="shared" si="47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55" t="s">
        <v>151</v>
      </c>
      <c r="I250" s="65">
        <v>4000.0</v>
      </c>
      <c r="J250" s="35"/>
      <c r="K250" s="34"/>
      <c r="L250" s="83"/>
      <c r="M250" s="84"/>
      <c r="N250" s="10"/>
      <c r="O250" s="10"/>
      <c r="P250" s="48" t="str">
        <f t="shared" si="46"/>
        <v/>
      </c>
      <c r="Q250" s="37" t="str">
        <f t="shared" si="47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5" t="s">
        <v>66</v>
      </c>
      <c r="I251" s="65">
        <v>5000.0</v>
      </c>
      <c r="J251" s="35"/>
      <c r="K251" s="34"/>
      <c r="L251" s="83"/>
      <c r="M251" s="84"/>
      <c r="N251" s="10"/>
      <c r="O251" s="10"/>
      <c r="P251" s="48">
        <f t="shared" si="46"/>
        <v>5000</v>
      </c>
      <c r="Q251" s="37" t="str">
        <f t="shared" si="47"/>
        <v> jose lopez</v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55" t="s">
        <v>152</v>
      </c>
      <c r="I252" s="65">
        <v>4500.0</v>
      </c>
      <c r="J252" s="35"/>
      <c r="K252" s="34"/>
      <c r="L252" s="83"/>
      <c r="M252" s="84"/>
      <c r="N252" s="10"/>
      <c r="O252" s="10"/>
      <c r="P252" s="48" t="str">
        <f t="shared" si="46"/>
        <v/>
      </c>
      <c r="Q252" s="37" t="str">
        <f t="shared" si="47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55" t="s">
        <v>82</v>
      </c>
      <c r="I253" s="65">
        <v>2300.0</v>
      </c>
      <c r="J253" s="35"/>
      <c r="K253" s="34"/>
      <c r="L253" s="83"/>
      <c r="M253" s="84"/>
      <c r="N253" s="10"/>
      <c r="O253" s="10"/>
      <c r="P253" s="48" t="str">
        <f t="shared" si="46"/>
        <v/>
      </c>
      <c r="Q253" s="37" t="str">
        <f t="shared" si="47"/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55" t="s">
        <v>142</v>
      </c>
      <c r="I254" s="65">
        <v>5000.0</v>
      </c>
      <c r="J254" s="35"/>
      <c r="K254" s="34"/>
      <c r="L254" s="83"/>
      <c r="M254" s="84"/>
      <c r="N254" s="10"/>
      <c r="O254" s="10"/>
      <c r="P254" s="48">
        <f t="shared" si="46"/>
        <v>5000</v>
      </c>
      <c r="Q254" s="37" t="str">
        <f t="shared" si="47"/>
        <v> luciana bechardo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55" t="s">
        <v>38</v>
      </c>
      <c r="I255" s="35"/>
      <c r="J255" s="35"/>
      <c r="K255" s="34"/>
      <c r="L255" s="105"/>
      <c r="M255" s="84"/>
      <c r="N255" s="10"/>
      <c r="O255" s="10"/>
      <c r="P255" s="48" t="str">
        <f t="shared" si="46"/>
        <v/>
      </c>
      <c r="Q255" s="37" t="str">
        <f t="shared" si="47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196">
        <v>45067.0</v>
      </c>
      <c r="H256" s="55" t="s">
        <v>66</v>
      </c>
      <c r="I256" s="65">
        <v>5000.0</v>
      </c>
      <c r="J256" s="35"/>
      <c r="K256" s="34"/>
      <c r="L256" s="83"/>
      <c r="M256" s="84"/>
      <c r="N256" s="10"/>
      <c r="O256" s="10"/>
      <c r="P256" s="48">
        <f t="shared" si="46"/>
        <v>5000</v>
      </c>
      <c r="Q256" s="37" t="str">
        <f t="shared" si="47"/>
        <v> jose lopez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55" t="s">
        <v>152</v>
      </c>
      <c r="I257" s="65">
        <v>4500.0</v>
      </c>
      <c r="J257" s="35"/>
      <c r="K257" s="34"/>
      <c r="L257" s="83"/>
      <c r="M257" s="84"/>
      <c r="N257" s="10"/>
      <c r="O257" s="63"/>
      <c r="P257" s="48" t="str">
        <f t="shared" si="46"/>
        <v/>
      </c>
      <c r="Q257" s="37" t="str">
        <f t="shared" si="47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55" t="s">
        <v>118</v>
      </c>
      <c r="I258" s="65">
        <v>5000.0</v>
      </c>
      <c r="J258" s="35"/>
      <c r="K258" s="34"/>
      <c r="L258" s="83"/>
      <c r="M258" s="84"/>
      <c r="N258" s="10"/>
      <c r="O258" s="10"/>
      <c r="P258" s="48">
        <f t="shared" si="46"/>
        <v>5000</v>
      </c>
      <c r="Q258" s="37" t="str">
        <f t="shared" si="47"/>
        <v> osvaldo peruzzi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55" t="s">
        <v>28</v>
      </c>
      <c r="I259" s="65">
        <v>4000.0</v>
      </c>
      <c r="J259" s="35"/>
      <c r="K259" s="34"/>
      <c r="L259" s="83"/>
      <c r="M259" s="84"/>
      <c r="N259" s="10"/>
      <c r="O259" s="10"/>
      <c r="P259" s="48">
        <f t="shared" si="46"/>
        <v>4000</v>
      </c>
      <c r="Q259" s="37" t="str">
        <f t="shared" si="47"/>
        <v> jorge birraglia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55" t="s">
        <v>142</v>
      </c>
      <c r="I260" s="65">
        <v>5000.0</v>
      </c>
      <c r="J260" s="35"/>
      <c r="K260" s="34"/>
      <c r="L260" s="83"/>
      <c r="M260" s="84"/>
      <c r="N260" s="10"/>
      <c r="O260" s="10"/>
      <c r="P260" s="48">
        <f t="shared" si="46"/>
        <v>5000</v>
      </c>
      <c r="Q260" s="37" t="str">
        <f t="shared" si="47"/>
        <v> luciana bechardo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55" t="s">
        <v>31</v>
      </c>
      <c r="I261" s="65">
        <v>4000.0</v>
      </c>
      <c r="J261" s="35"/>
      <c r="K261" s="34"/>
      <c r="L261" s="83"/>
      <c r="M261" s="84"/>
      <c r="N261" s="63"/>
      <c r="O261" s="63"/>
      <c r="P261" s="48">
        <f t="shared" si="46"/>
        <v>4000</v>
      </c>
      <c r="Q261" s="37" t="str">
        <f t="shared" si="47"/>
        <v> carlos jimenez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5" t="s">
        <v>153</v>
      </c>
      <c r="I262" s="65">
        <v>1011.0</v>
      </c>
      <c r="J262" s="35"/>
      <c r="K262" s="34"/>
      <c r="L262" s="83"/>
      <c r="M262" s="84"/>
      <c r="N262" s="10"/>
      <c r="O262" s="10"/>
      <c r="P262" s="48" t="str">
        <f t="shared" si="46"/>
        <v/>
      </c>
      <c r="Q262" s="37" t="str">
        <f t="shared" si="47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5" t="s">
        <v>65</v>
      </c>
      <c r="I263" s="65">
        <v>4500.0</v>
      </c>
      <c r="J263" s="35"/>
      <c r="K263" s="34"/>
      <c r="L263" s="83"/>
      <c r="M263" s="84"/>
      <c r="N263" s="10"/>
      <c r="O263" s="10"/>
      <c r="P263" s="48" t="str">
        <f t="shared" si="46"/>
        <v/>
      </c>
      <c r="Q263" s="37" t="str">
        <f t="shared" si="47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55" t="s">
        <v>36</v>
      </c>
      <c r="I264" s="65">
        <v>5000.0</v>
      </c>
      <c r="J264" s="35"/>
      <c r="K264" s="34"/>
      <c r="L264" s="83"/>
      <c r="M264" s="84"/>
      <c r="N264" s="10"/>
      <c r="O264" s="10"/>
      <c r="P264" s="48">
        <f t="shared" si="46"/>
        <v>5000</v>
      </c>
      <c r="Q264" s="37" t="str">
        <f t="shared" si="47"/>
        <v> hilda diaz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55" t="s">
        <v>85</v>
      </c>
      <c r="I265" s="65">
        <v>7500.0</v>
      </c>
      <c r="J265" s="35"/>
      <c r="K265" s="34"/>
      <c r="L265" s="83"/>
      <c r="M265" s="84"/>
      <c r="N265" s="10"/>
      <c r="O265" s="10"/>
      <c r="P265" s="48" t="str">
        <f t="shared" si="46"/>
        <v/>
      </c>
      <c r="Q265" s="37" t="str">
        <f t="shared" si="47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5" t="s">
        <v>154</v>
      </c>
      <c r="I266" s="65">
        <v>2300.0</v>
      </c>
      <c r="J266" s="35"/>
      <c r="K266" s="34"/>
      <c r="L266" s="83"/>
      <c r="M266" s="84"/>
      <c r="N266" s="10"/>
      <c r="O266" s="10"/>
      <c r="P266" s="48" t="str">
        <f t="shared" si="46"/>
        <v/>
      </c>
      <c r="Q266" s="37" t="str">
        <f t="shared" si="47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5" t="s">
        <v>155</v>
      </c>
      <c r="I267" s="65"/>
      <c r="J267" s="35"/>
      <c r="K267" s="34"/>
      <c r="L267" s="242">
        <v>921600.0</v>
      </c>
      <c r="M267" s="84"/>
      <c r="N267" s="63"/>
      <c r="O267" s="10"/>
      <c r="P267" s="48" t="str">
        <f t="shared" si="46"/>
        <v/>
      </c>
      <c r="Q267" s="37" t="str">
        <f t="shared" si="47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64">
        <v>45066.0</v>
      </c>
      <c r="H268" s="55" t="s">
        <v>156</v>
      </c>
      <c r="I268" s="65">
        <v>5000.0</v>
      </c>
      <c r="J268" s="35"/>
      <c r="K268" s="34"/>
      <c r="L268" s="83"/>
      <c r="M268" s="84"/>
      <c r="N268" s="10"/>
      <c r="O268" s="10"/>
      <c r="P268" s="48">
        <f t="shared" si="46"/>
        <v>5000</v>
      </c>
      <c r="Q268" s="37" t="str">
        <f t="shared" si="47"/>
        <v> facundo luna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44"/>
      <c r="H269" s="232" t="s">
        <v>121</v>
      </c>
      <c r="I269" s="181">
        <v>6000.0</v>
      </c>
      <c r="J269" s="140"/>
      <c r="K269" s="141"/>
      <c r="L269" s="83"/>
      <c r="M269" s="84"/>
      <c r="N269" s="10"/>
      <c r="O269" s="10"/>
      <c r="P269" s="48">
        <f t="shared" si="46"/>
        <v>6000</v>
      </c>
      <c r="Q269" s="37" t="str">
        <f t="shared" si="47"/>
        <v> alejo monge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 t="s">
        <v>84</v>
      </c>
      <c r="F270" s="43"/>
      <c r="G270" s="44"/>
      <c r="H270" s="55" t="s">
        <v>118</v>
      </c>
      <c r="I270" s="65">
        <v>5000.0</v>
      </c>
      <c r="J270" s="35"/>
      <c r="K270" s="34"/>
      <c r="L270" s="83"/>
      <c r="M270" s="84"/>
      <c r="N270" s="10"/>
      <c r="O270" s="10"/>
      <c r="P270" s="48">
        <f t="shared" si="46"/>
        <v>5000</v>
      </c>
      <c r="Q270" s="37" t="str">
        <f t="shared" si="47"/>
        <v> osvaldo peruzzi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55" t="s">
        <v>28</v>
      </c>
      <c r="I271" s="65">
        <v>3000.0</v>
      </c>
      <c r="J271" s="35"/>
      <c r="K271" s="34"/>
      <c r="L271" s="83"/>
      <c r="M271" s="84"/>
      <c r="N271" s="10"/>
      <c r="O271" s="10"/>
      <c r="P271" s="48">
        <f t="shared" si="46"/>
        <v>3000</v>
      </c>
      <c r="Q271" s="37" t="str">
        <f t="shared" si="47"/>
        <v> jorge birraglia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5" t="s">
        <v>157</v>
      </c>
      <c r="I272" s="65">
        <v>1150.0</v>
      </c>
      <c r="J272" s="35"/>
      <c r="K272" s="34"/>
      <c r="L272" s="83"/>
      <c r="M272" s="84"/>
      <c r="N272" s="10"/>
      <c r="O272" s="10"/>
      <c r="P272" s="48" t="str">
        <f t="shared" si="46"/>
        <v/>
      </c>
      <c r="Q272" s="37" t="str">
        <f t="shared" si="47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55" t="s">
        <v>152</v>
      </c>
      <c r="I273" s="65">
        <v>4500.0</v>
      </c>
      <c r="J273" s="35"/>
      <c r="K273" s="34"/>
      <c r="L273" s="83"/>
      <c r="M273" s="84"/>
      <c r="N273" s="10"/>
      <c r="O273" s="10"/>
      <c r="P273" s="48" t="str">
        <f t="shared" si="46"/>
        <v/>
      </c>
      <c r="Q273" s="37" t="str">
        <f t="shared" si="47"/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55" t="s">
        <v>82</v>
      </c>
      <c r="I274" s="65">
        <v>2500.0</v>
      </c>
      <c r="J274" s="35"/>
      <c r="K274" s="34"/>
      <c r="L274" s="83"/>
      <c r="M274" s="84"/>
      <c r="N274" s="10"/>
      <c r="O274" s="10"/>
      <c r="P274" s="48" t="str">
        <f>IF(COUNTIF(H274,"*vale*"),#REF!,"")</f>
        <v/>
      </c>
      <c r="Q274" s="37" t="str">
        <f t="shared" si="47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243">
        <v>45068.0</v>
      </c>
      <c r="H275" s="55" t="s">
        <v>158</v>
      </c>
      <c r="I275" s="65">
        <v>102000.0</v>
      </c>
      <c r="J275" s="35"/>
      <c r="K275" s="34"/>
      <c r="L275" s="83"/>
      <c r="M275" s="84"/>
      <c r="N275" s="10"/>
      <c r="O275" s="10"/>
      <c r="P275" s="48" t="str">
        <f>IF(COUNTIF(H275,"*vale*"),I274,"")</f>
        <v/>
      </c>
      <c r="Q275" s="37" t="str">
        <f t="shared" si="47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64">
        <v>45069.0</v>
      </c>
      <c r="H276" s="55" t="s">
        <v>40</v>
      </c>
      <c r="I276" s="65">
        <v>889010.0</v>
      </c>
      <c r="J276" s="35"/>
      <c r="K276" s="34"/>
      <c r="L276" s="83"/>
      <c r="M276" s="84"/>
      <c r="N276" s="10"/>
      <c r="O276" s="10"/>
      <c r="P276" s="48" t="str">
        <f t="shared" ref="P276:P310" si="48">IF(COUNTIF(H276,"*vale*"),I276,"")</f>
        <v/>
      </c>
      <c r="Q276" s="37" t="str">
        <f t="shared" si="47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64">
        <v>45069.0</v>
      </c>
      <c r="H277" s="55" t="s">
        <v>41</v>
      </c>
      <c r="I277" s="65">
        <v>109500.0</v>
      </c>
      <c r="J277" s="35"/>
      <c r="K277" s="34"/>
      <c r="L277" s="83"/>
      <c r="M277" s="107"/>
      <c r="N277" s="63"/>
      <c r="O277" s="10"/>
      <c r="P277" s="48" t="str">
        <f t="shared" si="48"/>
        <v/>
      </c>
      <c r="Q277" s="37" t="str">
        <f t="shared" si="47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64">
        <v>45068.0</v>
      </c>
      <c r="H278" s="55" t="s">
        <v>97</v>
      </c>
      <c r="I278" s="65">
        <v>2700.0</v>
      </c>
      <c r="J278" s="35"/>
      <c r="K278" s="34"/>
      <c r="L278" s="83"/>
      <c r="M278" s="84"/>
      <c r="N278" s="10"/>
      <c r="O278" s="10"/>
      <c r="P278" s="48" t="str">
        <f t="shared" si="48"/>
        <v/>
      </c>
      <c r="Q278" s="37" t="str">
        <f t="shared" si="47"/>
        <v/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5" t="s">
        <v>98</v>
      </c>
      <c r="I279" s="65">
        <v>2800.0</v>
      </c>
      <c r="J279" s="35"/>
      <c r="K279" s="34"/>
      <c r="L279" s="83"/>
      <c r="M279" s="84"/>
      <c r="N279" s="10"/>
      <c r="O279" s="10"/>
      <c r="P279" s="48" t="str">
        <f t="shared" si="48"/>
        <v/>
      </c>
      <c r="Q279" s="37" t="str">
        <f t="shared" si="47"/>
        <v/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5" t="s">
        <v>28</v>
      </c>
      <c r="I280" s="65">
        <v>3000.0</v>
      </c>
      <c r="J280" s="35"/>
      <c r="K280" s="34"/>
      <c r="L280" s="83"/>
      <c r="M280" s="84"/>
      <c r="N280" s="10"/>
      <c r="O280" s="10"/>
      <c r="P280" s="48">
        <f t="shared" si="48"/>
        <v>3000</v>
      </c>
      <c r="Q280" s="37" t="str">
        <f t="shared" si="47"/>
        <v> jorge birraglia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55" t="s">
        <v>159</v>
      </c>
      <c r="I281" s="65">
        <v>870.0</v>
      </c>
      <c r="J281" s="35"/>
      <c r="K281" s="34"/>
      <c r="L281" s="83"/>
      <c r="M281" s="84"/>
      <c r="N281" s="10"/>
      <c r="O281" s="10"/>
      <c r="P281" s="48" t="str">
        <f t="shared" si="48"/>
        <v/>
      </c>
      <c r="Q281" s="37" t="str">
        <f t="shared" si="47"/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55" t="s">
        <v>160</v>
      </c>
      <c r="I282" s="65">
        <v>4000.0</v>
      </c>
      <c r="J282" s="35"/>
      <c r="K282" s="34"/>
      <c r="L282" s="83"/>
      <c r="M282" s="84"/>
      <c r="N282" s="10"/>
      <c r="O282" s="10"/>
      <c r="P282" s="48">
        <f t="shared" si="48"/>
        <v>4000</v>
      </c>
      <c r="Q282" s="37" t="str">
        <f t="shared" si="47"/>
        <v> leandro resico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55" t="s">
        <v>161</v>
      </c>
      <c r="I283" s="65">
        <v>13000.0</v>
      </c>
      <c r="J283" s="35"/>
      <c r="K283" s="34"/>
      <c r="L283" s="83"/>
      <c r="M283" s="84"/>
      <c r="N283" s="10"/>
      <c r="O283" s="10"/>
      <c r="P283" s="48" t="str">
        <f t="shared" si="48"/>
        <v/>
      </c>
      <c r="Q283" s="37" t="str">
        <f t="shared" si="47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55" t="s">
        <v>51</v>
      </c>
      <c r="I284" s="65">
        <v>5000.0</v>
      </c>
      <c r="J284" s="35"/>
      <c r="K284" s="34"/>
      <c r="L284" s="83"/>
      <c r="M284" s="84"/>
      <c r="N284" s="10"/>
      <c r="O284" s="10"/>
      <c r="P284" s="48">
        <f t="shared" si="48"/>
        <v>5000</v>
      </c>
      <c r="Q284" s="37" t="str">
        <f t="shared" si="47"/>
        <v> ramon segovia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55" t="s">
        <v>162</v>
      </c>
      <c r="I285" s="65">
        <v>8500.0</v>
      </c>
      <c r="J285" s="35"/>
      <c r="K285" s="34"/>
      <c r="L285" s="83"/>
      <c r="M285" s="84"/>
      <c r="N285" s="10"/>
      <c r="O285" s="10"/>
      <c r="P285" s="48" t="str">
        <f t="shared" si="48"/>
        <v/>
      </c>
      <c r="Q285" s="37" t="str">
        <f t="shared" si="47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55" t="s">
        <v>38</v>
      </c>
      <c r="I286" s="35"/>
      <c r="J286" s="35"/>
      <c r="K286" s="34"/>
      <c r="L286" s="105">
        <v>89600.0</v>
      </c>
      <c r="M286" s="84"/>
      <c r="N286" s="10"/>
      <c r="O286" s="10"/>
      <c r="P286" s="48" t="str">
        <f t="shared" si="48"/>
        <v/>
      </c>
      <c r="Q286" s="37" t="str">
        <f t="shared" si="47"/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64">
        <v>45069.0</v>
      </c>
      <c r="H287" s="55" t="s">
        <v>102</v>
      </c>
      <c r="I287" s="65">
        <v>6000.0</v>
      </c>
      <c r="J287" s="35"/>
      <c r="K287" s="34"/>
      <c r="L287" s="83"/>
      <c r="M287" s="84"/>
      <c r="N287" s="10"/>
      <c r="O287" s="10"/>
      <c r="P287" s="48" t="str">
        <f t="shared" si="48"/>
        <v/>
      </c>
      <c r="Q287" s="37" t="str">
        <f t="shared" si="47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55" t="s">
        <v>42</v>
      </c>
      <c r="I288" s="65">
        <v>33200.0</v>
      </c>
      <c r="J288" s="35"/>
      <c r="K288" s="34"/>
      <c r="L288" s="83"/>
      <c r="M288" s="84"/>
      <c r="N288" s="10"/>
      <c r="O288" s="10"/>
      <c r="P288" s="48" t="str">
        <f t="shared" si="48"/>
        <v/>
      </c>
      <c r="Q288" s="37" t="str">
        <f t="shared" si="47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44"/>
      <c r="H289" s="55" t="s">
        <v>56</v>
      </c>
      <c r="I289" s="65">
        <v>38750.0</v>
      </c>
      <c r="J289" s="35"/>
      <c r="K289" s="34"/>
      <c r="L289" s="83"/>
      <c r="M289" s="84"/>
      <c r="N289" s="10"/>
      <c r="O289" s="10"/>
      <c r="P289" s="48" t="str">
        <f t="shared" si="48"/>
        <v/>
      </c>
      <c r="Q289" s="37" t="str">
        <f t="shared" si="47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5" t="s">
        <v>58</v>
      </c>
      <c r="I290" s="65">
        <v>53255.0</v>
      </c>
      <c r="J290" s="35"/>
      <c r="K290" s="34"/>
      <c r="L290" s="83"/>
      <c r="M290" s="84"/>
      <c r="N290" s="10"/>
      <c r="O290" s="10"/>
      <c r="P290" s="48" t="str">
        <f t="shared" si="48"/>
        <v/>
      </c>
      <c r="Q290" s="37" t="str">
        <f t="shared" si="47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5" t="s">
        <v>141</v>
      </c>
      <c r="I291" s="65">
        <v>3400.0</v>
      </c>
      <c r="J291" s="35"/>
      <c r="K291" s="34"/>
      <c r="L291" s="83"/>
      <c r="M291" s="84"/>
      <c r="N291" s="10"/>
      <c r="O291" s="10"/>
      <c r="P291" s="48" t="str">
        <f t="shared" si="48"/>
        <v/>
      </c>
      <c r="Q291" s="37" t="str">
        <f t="shared" si="47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64">
        <v>45069.0</v>
      </c>
      <c r="H292" s="55" t="s">
        <v>131</v>
      </c>
      <c r="I292" s="65">
        <v>100000.0</v>
      </c>
      <c r="J292" s="35"/>
      <c r="K292" s="34"/>
      <c r="L292" s="83"/>
      <c r="M292" s="84"/>
      <c r="N292" s="10"/>
      <c r="O292" s="10"/>
      <c r="P292" s="48" t="str">
        <f t="shared" si="48"/>
        <v/>
      </c>
      <c r="Q292" s="37" t="str">
        <f t="shared" si="47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188">
        <v>45069.0</v>
      </c>
      <c r="H293" s="55" t="s">
        <v>71</v>
      </c>
      <c r="I293" s="65">
        <v>6240.0</v>
      </c>
      <c r="J293" s="35"/>
      <c r="K293" s="34"/>
      <c r="L293" s="83"/>
      <c r="M293" s="84"/>
      <c r="N293" s="10"/>
      <c r="O293" s="10"/>
      <c r="P293" s="48" t="str">
        <f t="shared" si="48"/>
        <v/>
      </c>
      <c r="Q293" s="37" t="str">
        <f t="shared" si="47"/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55" t="s">
        <v>118</v>
      </c>
      <c r="I294" s="65">
        <v>10000.0</v>
      </c>
      <c r="J294" s="35"/>
      <c r="K294" s="34"/>
      <c r="L294" s="83"/>
      <c r="M294" s="84"/>
      <c r="N294" s="10"/>
      <c r="O294" s="10"/>
      <c r="P294" s="48">
        <f t="shared" si="48"/>
        <v>10000</v>
      </c>
      <c r="Q294" s="37" t="str">
        <f t="shared" si="47"/>
        <v> osvaldo peruzzi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55" t="s">
        <v>98</v>
      </c>
      <c r="I295" s="65">
        <v>4200.0</v>
      </c>
      <c r="J295" s="35"/>
      <c r="K295" s="34"/>
      <c r="L295" s="83"/>
      <c r="M295" s="84"/>
      <c r="N295" s="10"/>
      <c r="O295" s="10"/>
      <c r="P295" s="48" t="str">
        <f t="shared" si="48"/>
        <v/>
      </c>
      <c r="Q295" s="37" t="str">
        <f t="shared" si="47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55" t="s">
        <v>28</v>
      </c>
      <c r="I296" s="65">
        <v>4000.0</v>
      </c>
      <c r="J296" s="35"/>
      <c r="K296" s="34"/>
      <c r="L296" s="83"/>
      <c r="M296" s="84"/>
      <c r="N296" s="10"/>
      <c r="O296" s="10"/>
      <c r="P296" s="48">
        <f t="shared" si="48"/>
        <v>4000</v>
      </c>
      <c r="Q296" s="37" t="str">
        <f t="shared" si="47"/>
        <v> jorge birraglia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5" t="s">
        <v>163</v>
      </c>
      <c r="I297" s="65">
        <v>3700.0</v>
      </c>
      <c r="J297" s="35"/>
      <c r="K297" s="34"/>
      <c r="L297" s="83"/>
      <c r="M297" s="84"/>
      <c r="N297" s="10"/>
      <c r="O297" s="10"/>
      <c r="P297" s="48" t="str">
        <f t="shared" si="48"/>
        <v/>
      </c>
      <c r="Q297" s="37" t="str">
        <f t="shared" si="47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55" t="s">
        <v>65</v>
      </c>
      <c r="I298" s="65">
        <v>4500.0</v>
      </c>
      <c r="J298" s="35"/>
      <c r="K298" s="34"/>
      <c r="L298" s="83"/>
      <c r="M298" s="84"/>
      <c r="N298" s="10"/>
      <c r="O298" s="10"/>
      <c r="P298" s="48" t="str">
        <f t="shared" si="48"/>
        <v/>
      </c>
      <c r="Q298" s="37" t="str">
        <f t="shared" si="47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55" t="s">
        <v>164</v>
      </c>
      <c r="I299" s="65">
        <v>1850.0</v>
      </c>
      <c r="J299" s="35"/>
      <c r="K299" s="34"/>
      <c r="L299" s="83"/>
      <c r="M299" s="84"/>
      <c r="N299" s="10"/>
      <c r="O299" s="63"/>
      <c r="P299" s="48" t="str">
        <f t="shared" si="48"/>
        <v/>
      </c>
      <c r="Q299" s="37" t="str">
        <f t="shared" si="47"/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55" t="s">
        <v>82</v>
      </c>
      <c r="I300" s="65">
        <v>2500.0</v>
      </c>
      <c r="J300" s="35"/>
      <c r="K300" s="34"/>
      <c r="L300" s="83"/>
      <c r="M300" s="84"/>
      <c r="N300" s="10"/>
      <c r="O300" s="10"/>
      <c r="P300" s="48" t="str">
        <f t="shared" si="48"/>
        <v/>
      </c>
      <c r="Q300" s="37" t="str">
        <f t="shared" si="47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5" t="s">
        <v>66</v>
      </c>
      <c r="I301" s="65">
        <v>5000.0</v>
      </c>
      <c r="J301" s="35"/>
      <c r="K301" s="34"/>
      <c r="L301" s="83"/>
      <c r="M301" s="84"/>
      <c r="N301" s="10"/>
      <c r="O301" s="10"/>
      <c r="P301" s="48">
        <f t="shared" si="48"/>
        <v>5000</v>
      </c>
      <c r="Q301" s="37" t="str">
        <f t="shared" si="47"/>
        <v> jose lopez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5" t="s">
        <v>38</v>
      </c>
      <c r="I302" s="35"/>
      <c r="J302" s="35"/>
      <c r="K302" s="34"/>
      <c r="L302" s="105">
        <v>134400.0</v>
      </c>
      <c r="M302" s="84"/>
      <c r="N302" s="10"/>
      <c r="O302" s="10"/>
      <c r="P302" s="48" t="str">
        <f t="shared" si="48"/>
        <v/>
      </c>
      <c r="Q302" s="37" t="str">
        <f t="shared" si="47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64">
        <v>45070.0</v>
      </c>
      <c r="H303" s="55" t="s">
        <v>42</v>
      </c>
      <c r="I303" s="65">
        <v>85500.0</v>
      </c>
      <c r="J303" s="35"/>
      <c r="K303" s="34"/>
      <c r="L303" s="83"/>
      <c r="M303" s="84"/>
      <c r="N303" s="63"/>
      <c r="O303" s="10"/>
      <c r="P303" s="48" t="str">
        <f t="shared" si="48"/>
        <v/>
      </c>
      <c r="Q303" s="37" t="str">
        <f t="shared" si="47"/>
        <v/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88"/>
      <c r="H304" s="55" t="s">
        <v>41</v>
      </c>
      <c r="I304" s="65">
        <v>121138.0</v>
      </c>
      <c r="J304" s="35"/>
      <c r="K304" s="34"/>
      <c r="L304" s="83"/>
      <c r="M304" s="84"/>
      <c r="N304" s="10"/>
      <c r="O304" s="10"/>
      <c r="P304" s="48" t="str">
        <f t="shared" si="48"/>
        <v/>
      </c>
      <c r="Q304" s="37" t="str">
        <f t="shared" si="47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64">
        <v>45070.0</v>
      </c>
      <c r="H305" s="55" t="s">
        <v>165</v>
      </c>
      <c r="I305" s="65">
        <v>25750.0</v>
      </c>
      <c r="J305" s="35"/>
      <c r="K305" s="34"/>
      <c r="L305" s="83"/>
      <c r="M305" s="84"/>
      <c r="N305" s="63"/>
      <c r="O305" s="10"/>
      <c r="P305" s="48" t="str">
        <f t="shared" si="48"/>
        <v/>
      </c>
      <c r="Q305" s="37" t="str">
        <f t="shared" si="47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64">
        <v>45070.0</v>
      </c>
      <c r="H306" s="55" t="s">
        <v>166</v>
      </c>
      <c r="I306" s="65">
        <v>2300.0</v>
      </c>
      <c r="J306" s="35"/>
      <c r="K306" s="34"/>
      <c r="L306" s="83"/>
      <c r="M306" s="84"/>
      <c r="N306" s="10"/>
      <c r="O306" s="10"/>
      <c r="P306" s="48" t="str">
        <f t="shared" si="48"/>
        <v/>
      </c>
      <c r="Q306" s="37" t="str">
        <f t="shared" si="47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5" t="s">
        <v>167</v>
      </c>
      <c r="I307" s="91">
        <v>6800.0</v>
      </c>
      <c r="J307" s="35"/>
      <c r="K307" s="34"/>
      <c r="L307" s="83"/>
      <c r="M307" s="84"/>
      <c r="N307" s="10"/>
      <c r="O307" s="10"/>
      <c r="P307" s="48" t="str">
        <f t="shared" si="48"/>
        <v/>
      </c>
      <c r="Q307" s="37" t="str">
        <f t="shared" si="47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90" t="s">
        <v>168</v>
      </c>
      <c r="I308" s="91">
        <v>1000.0</v>
      </c>
      <c r="J308" s="35"/>
      <c r="K308" s="34"/>
      <c r="L308" s="83"/>
      <c r="M308" s="84"/>
      <c r="N308" s="10"/>
      <c r="O308" s="10"/>
      <c r="P308" s="48" t="str">
        <f t="shared" si="48"/>
        <v/>
      </c>
      <c r="Q308" s="37" t="str">
        <f t="shared" si="47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5" t="s">
        <v>71</v>
      </c>
      <c r="I309" s="65">
        <v>48812.0</v>
      </c>
      <c r="J309" s="35"/>
      <c r="K309" s="34"/>
      <c r="L309" s="83"/>
      <c r="M309" s="84"/>
      <c r="N309" s="10"/>
      <c r="O309" s="10"/>
      <c r="P309" s="48" t="str">
        <f t="shared" si="48"/>
        <v/>
      </c>
      <c r="Q309" s="37" t="str">
        <f t="shared" si="47"/>
        <v/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44"/>
      <c r="H310" s="55" t="s">
        <v>49</v>
      </c>
      <c r="I310" s="65">
        <v>2600.0</v>
      </c>
      <c r="J310" s="35"/>
      <c r="K310" s="34"/>
      <c r="L310" s="83"/>
      <c r="M310" s="84"/>
      <c r="N310" s="10"/>
      <c r="O310" s="10"/>
      <c r="P310" s="48" t="str">
        <f t="shared" si="48"/>
        <v/>
      </c>
      <c r="Q310" s="37" t="str">
        <f t="shared" si="47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44"/>
      <c r="H311" s="55" t="s">
        <v>169</v>
      </c>
      <c r="I311" s="65">
        <v>4800.0</v>
      </c>
      <c r="J311" s="35"/>
      <c r="K311" s="34"/>
      <c r="L311" s="244"/>
      <c r="M311" s="84"/>
      <c r="N311" s="10"/>
      <c r="O311" s="10"/>
      <c r="P311" s="48"/>
      <c r="Q311" s="37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5" t="s">
        <v>149</v>
      </c>
      <c r="I312" s="65">
        <v>2000.0</v>
      </c>
      <c r="J312" s="35"/>
      <c r="K312" s="34"/>
      <c r="L312" s="83"/>
      <c r="M312" s="84"/>
      <c r="N312" s="10"/>
      <c r="O312" s="10"/>
      <c r="P312" s="48">
        <f>IF(COUNTIF(H312,"*vale*"),I312,"")</f>
        <v>2000</v>
      </c>
      <c r="Q312" s="37" t="str">
        <f>IF(COUNTIF(H312,"*vale*"),MID(H312,5,70),"")</f>
        <v> daiana villanueva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5" t="s">
        <v>170</v>
      </c>
      <c r="I313" s="65">
        <v>20000.0</v>
      </c>
      <c r="J313" s="35"/>
      <c r="K313" s="34"/>
      <c r="L313" s="83"/>
      <c r="M313" s="84"/>
      <c r="N313" s="10"/>
      <c r="O313" s="10"/>
      <c r="P313" s="48"/>
      <c r="Q313" s="37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55" t="s">
        <v>171</v>
      </c>
      <c r="I314" s="65">
        <v>5000.0</v>
      </c>
      <c r="J314" s="35"/>
      <c r="K314" s="34"/>
      <c r="L314" s="83"/>
      <c r="M314" s="84"/>
      <c r="N314" s="10"/>
      <c r="O314" s="10"/>
      <c r="P314" s="48">
        <f t="shared" ref="P314:P319" si="49">IF(COUNTIF(H314,"*vale*"),I314,"")</f>
        <v>5000</v>
      </c>
      <c r="Q314" s="37" t="str">
        <f t="shared" ref="Q314:Q319" si="50">IF(COUNTIF(H314,"*vale*"),MID(H314,5,70),"")</f>
        <v> luis wissner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245"/>
      <c r="H315" s="55" t="s">
        <v>172</v>
      </c>
      <c r="I315" s="65">
        <v>5000.0</v>
      </c>
      <c r="J315" s="35"/>
      <c r="K315" s="34"/>
      <c r="L315" s="83"/>
      <c r="M315" s="84"/>
      <c r="N315" s="10"/>
      <c r="O315" s="10"/>
      <c r="P315" s="48">
        <f t="shared" si="49"/>
        <v>5000</v>
      </c>
      <c r="Q315" s="37" t="str">
        <f t="shared" si="50"/>
        <v> ramon quiroz</v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55" t="s">
        <v>85</v>
      </c>
      <c r="I316" s="65">
        <v>2500.0</v>
      </c>
      <c r="J316" s="35"/>
      <c r="K316" s="34"/>
      <c r="L316" s="83"/>
      <c r="M316" s="84"/>
      <c r="N316" s="10"/>
      <c r="O316" s="10"/>
      <c r="P316" s="48" t="str">
        <f t="shared" si="49"/>
        <v/>
      </c>
      <c r="Q316" s="37" t="str">
        <f t="shared" si="50"/>
        <v/>
      </c>
      <c r="R316" s="11">
        <v>775100.0</v>
      </c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55" t="s">
        <v>173</v>
      </c>
      <c r="I317" s="65">
        <v>4500.0</v>
      </c>
      <c r="J317" s="35"/>
      <c r="K317" s="34"/>
      <c r="L317" s="83"/>
      <c r="M317" s="84"/>
      <c r="N317" s="10"/>
      <c r="O317" s="10"/>
      <c r="P317" s="48" t="str">
        <f t="shared" si="49"/>
        <v/>
      </c>
      <c r="Q317" s="37" t="str">
        <f t="shared" si="50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55" t="s">
        <v>38</v>
      </c>
      <c r="I318" s="35"/>
      <c r="J318" s="35"/>
      <c r="K318" s="34"/>
      <c r="L318" s="105">
        <v>83200.0</v>
      </c>
      <c r="M318" s="84"/>
      <c r="N318" s="10"/>
      <c r="O318" s="10"/>
      <c r="P318" s="48" t="str">
        <f t="shared" si="49"/>
        <v/>
      </c>
      <c r="Q318" s="37" t="str">
        <f t="shared" si="50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64">
        <v>45071.0</v>
      </c>
      <c r="H319" s="55" t="s">
        <v>28</v>
      </c>
      <c r="I319" s="65">
        <v>3000.0</v>
      </c>
      <c r="J319" s="35"/>
      <c r="K319" s="34"/>
      <c r="L319" s="83"/>
      <c r="M319" s="84"/>
      <c r="N319" s="10"/>
      <c r="O319" s="10"/>
      <c r="P319" s="48">
        <f t="shared" si="49"/>
        <v>3000</v>
      </c>
      <c r="Q319" s="37" t="str">
        <f t="shared" si="50"/>
        <v> jorge birraglia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55" t="s">
        <v>174</v>
      </c>
      <c r="I320" s="65">
        <v>3000.0</v>
      </c>
      <c r="J320" s="35"/>
      <c r="K320" s="34"/>
      <c r="L320" s="83"/>
      <c r="M320" s="84"/>
      <c r="N320" s="10"/>
      <c r="O320" s="10"/>
      <c r="P320" s="48"/>
      <c r="Q320" s="37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55" t="s">
        <v>175</v>
      </c>
      <c r="I321" s="65">
        <v>10000.0</v>
      </c>
      <c r="J321" s="35"/>
      <c r="K321" s="34"/>
      <c r="L321" s="83"/>
      <c r="M321" s="84"/>
      <c r="N321" s="10"/>
      <c r="O321" s="10"/>
      <c r="P321" s="48">
        <f t="shared" ref="P321:P334" si="51">IF(COUNTIF(H321,"*vale*"),I321,"")</f>
        <v>10000</v>
      </c>
      <c r="Q321" s="37" t="str">
        <f t="shared" ref="Q321:Q334" si="52">IF(COUNTIF(H321,"*vale*"),MID(H321,5,70),"")</f>
        <v> jorge carril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55" t="s">
        <v>23</v>
      </c>
      <c r="I322" s="65">
        <v>5000.0</v>
      </c>
      <c r="J322" s="35"/>
      <c r="K322" s="34"/>
      <c r="L322" s="83"/>
      <c r="M322" s="84"/>
      <c r="N322" s="10"/>
      <c r="O322" s="10"/>
      <c r="P322" s="48">
        <f t="shared" si="51"/>
        <v>5000</v>
      </c>
      <c r="Q322" s="37" t="str">
        <f t="shared" si="52"/>
        <v> david corbalan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55" t="s">
        <v>142</v>
      </c>
      <c r="I323" s="65">
        <v>4000.0</v>
      </c>
      <c r="J323" s="35"/>
      <c r="K323" s="34"/>
      <c r="L323" s="83"/>
      <c r="M323" s="84"/>
      <c r="N323" s="10"/>
      <c r="O323" s="10"/>
      <c r="P323" s="48">
        <f t="shared" si="51"/>
        <v>4000</v>
      </c>
      <c r="Q323" s="37" t="str">
        <f t="shared" si="52"/>
        <v> luciana bechardo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5" t="s">
        <v>28</v>
      </c>
      <c r="I324" s="65">
        <v>3000.0</v>
      </c>
      <c r="J324" s="35"/>
      <c r="K324" s="34"/>
      <c r="L324" s="83"/>
      <c r="M324" s="84"/>
      <c r="N324" s="10"/>
      <c r="O324" s="10"/>
      <c r="P324" s="48">
        <f t="shared" si="51"/>
        <v>3000</v>
      </c>
      <c r="Q324" s="37" t="str">
        <f t="shared" si="52"/>
        <v> jorge birraglia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55" t="s">
        <v>65</v>
      </c>
      <c r="I325" s="65">
        <v>4500.0</v>
      </c>
      <c r="J325" s="35"/>
      <c r="K325" s="34"/>
      <c r="L325" s="83"/>
      <c r="M325" s="84"/>
      <c r="N325" s="10"/>
      <c r="O325" s="10"/>
      <c r="P325" s="48" t="str">
        <f t="shared" si="51"/>
        <v/>
      </c>
      <c r="Q325" s="37" t="str">
        <f t="shared" si="52"/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119"/>
      <c r="H326" s="232" t="s">
        <v>53</v>
      </c>
      <c r="I326" s="181">
        <v>3000.0</v>
      </c>
      <c r="J326" s="140"/>
      <c r="K326" s="141"/>
      <c r="L326" s="83"/>
      <c r="M326" s="84"/>
      <c r="N326" s="10"/>
      <c r="O326" s="10"/>
      <c r="P326" s="48">
        <f t="shared" si="51"/>
        <v>3000</v>
      </c>
      <c r="Q326" s="37" t="str">
        <f t="shared" si="52"/>
        <v> carlos reyes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246">
        <v>45072.0</v>
      </c>
      <c r="H327" s="232" t="s">
        <v>118</v>
      </c>
      <c r="I327" s="181">
        <v>5000.0</v>
      </c>
      <c r="J327" s="140"/>
      <c r="K327" s="141"/>
      <c r="L327" s="83"/>
      <c r="M327" s="84"/>
      <c r="N327" s="10"/>
      <c r="O327" s="10"/>
      <c r="P327" s="48">
        <f t="shared" si="51"/>
        <v>5000</v>
      </c>
      <c r="Q327" s="37" t="str">
        <f t="shared" si="52"/>
        <v> osvaldo peruzzi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119"/>
      <c r="H328" s="232" t="s">
        <v>28</v>
      </c>
      <c r="I328" s="181">
        <v>4000.0</v>
      </c>
      <c r="J328" s="140"/>
      <c r="K328" s="141"/>
      <c r="L328" s="83"/>
      <c r="M328" s="84"/>
      <c r="N328" s="10"/>
      <c r="O328" s="10"/>
      <c r="P328" s="48">
        <f t="shared" si="51"/>
        <v>4000</v>
      </c>
      <c r="Q328" s="37" t="str">
        <f t="shared" si="52"/>
        <v> jorge birraglia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247"/>
      <c r="H329" s="55" t="s">
        <v>66</v>
      </c>
      <c r="I329" s="65">
        <v>5000.0</v>
      </c>
      <c r="J329" s="35"/>
      <c r="K329" s="34"/>
      <c r="L329" s="83"/>
      <c r="M329" s="84"/>
      <c r="N329" s="10"/>
      <c r="O329" s="10"/>
      <c r="P329" s="48">
        <f t="shared" si="51"/>
        <v>5000</v>
      </c>
      <c r="Q329" s="37" t="str">
        <f t="shared" si="52"/>
        <v> jose lopez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240"/>
      <c r="H330" s="55" t="s">
        <v>65</v>
      </c>
      <c r="I330" s="65">
        <v>4500.0</v>
      </c>
      <c r="J330" s="35"/>
      <c r="K330" s="34"/>
      <c r="L330" s="83"/>
      <c r="M330" s="84"/>
      <c r="N330" s="10"/>
      <c r="O330" s="10"/>
      <c r="P330" s="48" t="str">
        <f t="shared" si="51"/>
        <v/>
      </c>
      <c r="Q330" s="37" t="str">
        <f t="shared" si="52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5" t="s">
        <v>142</v>
      </c>
      <c r="I331" s="65">
        <v>5000.0</v>
      </c>
      <c r="J331" s="35"/>
      <c r="K331" s="34"/>
      <c r="L331" s="83"/>
      <c r="M331" s="84"/>
      <c r="N331" s="10"/>
      <c r="O331" s="10"/>
      <c r="P331" s="48">
        <f t="shared" si="51"/>
        <v>5000</v>
      </c>
      <c r="Q331" s="37" t="str">
        <f t="shared" si="52"/>
        <v> luciana bechardo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232" t="s">
        <v>176</v>
      </c>
      <c r="I332" s="65">
        <v>2300.0</v>
      </c>
      <c r="J332" s="35"/>
      <c r="K332" s="34"/>
      <c r="L332" s="83"/>
      <c r="M332" s="84"/>
      <c r="N332" s="10"/>
      <c r="O332" s="10"/>
      <c r="P332" s="48" t="str">
        <f t="shared" si="51"/>
        <v/>
      </c>
      <c r="Q332" s="37" t="str">
        <f t="shared" si="52"/>
        <v/>
      </c>
      <c r="R332" s="11" t="s">
        <v>177</v>
      </c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55" t="s">
        <v>160</v>
      </c>
      <c r="I333" s="65">
        <v>5000.0</v>
      </c>
      <c r="J333" s="35"/>
      <c r="K333" s="34"/>
      <c r="L333" s="83"/>
      <c r="M333" s="84"/>
      <c r="N333" s="10"/>
      <c r="O333" s="10"/>
      <c r="P333" s="48">
        <f t="shared" si="51"/>
        <v>5000</v>
      </c>
      <c r="Q333" s="37" t="str">
        <f t="shared" si="52"/>
        <v> leandro resico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64">
        <v>45073.0</v>
      </c>
      <c r="H334" s="55" t="s">
        <v>121</v>
      </c>
      <c r="I334" s="65">
        <v>5000.0</v>
      </c>
      <c r="J334" s="35"/>
      <c r="K334" s="34"/>
      <c r="L334" s="83"/>
      <c r="M334" s="84"/>
      <c r="N334" s="10"/>
      <c r="O334" s="10"/>
      <c r="P334" s="48">
        <f t="shared" si="51"/>
        <v>5000</v>
      </c>
      <c r="Q334" s="37" t="str">
        <f t="shared" si="52"/>
        <v> alejo monge</v>
      </c>
      <c r="R334" s="216"/>
      <c r="S334" s="216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55" t="s">
        <v>28</v>
      </c>
      <c r="I335" s="65">
        <v>4000.0</v>
      </c>
      <c r="J335" s="35"/>
      <c r="K335" s="34"/>
      <c r="L335" s="83"/>
      <c r="M335" s="84"/>
      <c r="N335" s="10"/>
      <c r="O335" s="10"/>
      <c r="P335" s="48"/>
      <c r="Q335" s="37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55" t="s">
        <v>51</v>
      </c>
      <c r="I336" s="65">
        <v>5000.0</v>
      </c>
      <c r="J336" s="35"/>
      <c r="K336" s="34"/>
      <c r="L336" s="83"/>
      <c r="M336" s="84"/>
      <c r="N336" s="10"/>
      <c r="O336" s="10"/>
      <c r="P336" s="48">
        <f>IF(COUNTIF(H336,"*vale*"),I336,"")</f>
        <v>5000</v>
      </c>
      <c r="Q336" s="37" t="str">
        <f>IF(COUNTIF(H336,"*vale*"),MID(H336,5,70),"")</f>
        <v> ramon segovia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55" t="s">
        <v>65</v>
      </c>
      <c r="I337" s="65">
        <v>4500.0</v>
      </c>
      <c r="J337" s="35"/>
      <c r="K337" s="34"/>
      <c r="L337" s="83"/>
      <c r="M337" s="84"/>
      <c r="N337" s="10"/>
      <c r="O337" s="10"/>
      <c r="P337" s="48" t="str">
        <f>IF(COUNTIF(#REF!,"*vale*"),#REF!,"")</f>
        <v>#REF!</v>
      </c>
      <c r="Q337" s="37" t="str">
        <f>IF(COUNTIF(#REF!,"*vale*"),MID(#REF!,5,70),"")</f>
        <v>#REF!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55" t="s">
        <v>178</v>
      </c>
      <c r="I338" s="65">
        <v>5000.0</v>
      </c>
      <c r="J338" s="35"/>
      <c r="K338" s="34"/>
      <c r="L338" s="83"/>
      <c r="M338" s="84"/>
      <c r="N338" s="10"/>
      <c r="O338" s="10"/>
      <c r="P338" s="48" t="str">
        <f t="shared" ref="P338:P340" si="53">IF(COUNTIF(H337,"*vale*"),I337,"")</f>
        <v/>
      </c>
      <c r="Q338" s="37" t="str">
        <f t="shared" ref="Q338:Q340" si="54">IF(COUNTIF(H337,"*vale*"),MID(H337,5,70),"")</f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55" t="s">
        <v>179</v>
      </c>
      <c r="I339" s="65">
        <v>2300.0</v>
      </c>
      <c r="J339" s="35"/>
      <c r="K339" s="34"/>
      <c r="L339" s="83"/>
      <c r="M339" s="84"/>
      <c r="N339" s="10"/>
      <c r="O339" s="10"/>
      <c r="P339" s="48" t="str">
        <f t="shared" si="53"/>
        <v/>
      </c>
      <c r="Q339" s="37" t="str">
        <f t="shared" si="54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44"/>
      <c r="H340" s="55" t="s">
        <v>142</v>
      </c>
      <c r="I340" s="65">
        <v>8000.0</v>
      </c>
      <c r="J340" s="35"/>
      <c r="K340" s="34"/>
      <c r="L340" s="83"/>
      <c r="M340" s="84"/>
      <c r="N340" s="10"/>
      <c r="O340" s="10"/>
      <c r="P340" s="48" t="str">
        <f t="shared" si="53"/>
        <v/>
      </c>
      <c r="Q340" s="37" t="str">
        <f t="shared" si="54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64">
        <v>45074.0</v>
      </c>
      <c r="H341" s="55" t="s">
        <v>66</v>
      </c>
      <c r="I341" s="65">
        <v>5000.0</v>
      </c>
      <c r="J341" s="35"/>
      <c r="K341" s="34"/>
      <c r="L341" s="83"/>
      <c r="M341" s="84"/>
      <c r="N341" s="10"/>
      <c r="O341" s="10"/>
      <c r="P341" s="48">
        <f t="shared" ref="P341:P344" si="55">IF(COUNTIF(H341,"*vale*"),I341,"")</f>
        <v>5000</v>
      </c>
      <c r="Q341" s="37" t="str">
        <f t="shared" ref="Q341:Q491" si="56">IF(COUNTIF(H341,"*vale*"),MID(H341,5,70),"")</f>
        <v> jose lopez</v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44"/>
      <c r="H342" s="55" t="s">
        <v>118</v>
      </c>
      <c r="I342" s="65">
        <v>5000.0</v>
      </c>
      <c r="J342" s="35"/>
      <c r="K342" s="34"/>
      <c r="L342" s="83"/>
      <c r="M342" s="84"/>
      <c r="N342" s="10"/>
      <c r="O342" s="10"/>
      <c r="P342" s="48">
        <f t="shared" si="55"/>
        <v>5000</v>
      </c>
      <c r="Q342" s="37" t="str">
        <f t="shared" si="56"/>
        <v> osvaldo peruzzi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44"/>
      <c r="H343" s="232" t="s">
        <v>53</v>
      </c>
      <c r="I343" s="65">
        <v>4000.0</v>
      </c>
      <c r="J343" s="35"/>
      <c r="K343" s="34"/>
      <c r="L343" s="83"/>
      <c r="M343" s="84"/>
      <c r="N343" s="10"/>
      <c r="O343" s="10"/>
      <c r="P343" s="48">
        <f t="shared" si="55"/>
        <v>4000</v>
      </c>
      <c r="Q343" s="37" t="str">
        <f t="shared" si="56"/>
        <v> carlos reyes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44"/>
      <c r="H344" s="232" t="s">
        <v>156</v>
      </c>
      <c r="I344" s="65">
        <v>5000.0</v>
      </c>
      <c r="J344" s="35"/>
      <c r="K344" s="34"/>
      <c r="L344" s="83"/>
      <c r="M344" s="84"/>
      <c r="N344" s="10"/>
      <c r="O344" s="10"/>
      <c r="P344" s="48">
        <f t="shared" si="55"/>
        <v>5000</v>
      </c>
      <c r="Q344" s="37" t="str">
        <f t="shared" si="56"/>
        <v> facundo luna</v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55" t="s">
        <v>28</v>
      </c>
      <c r="I345" s="65">
        <v>4000.0</v>
      </c>
      <c r="J345" s="35"/>
      <c r="K345" s="34"/>
      <c r="L345" s="83"/>
      <c r="M345" s="84"/>
      <c r="N345" s="10"/>
      <c r="O345" s="10"/>
      <c r="P345" s="48">
        <f>IF(COUNTIF(H345,"*vale*"),I348,"")</f>
        <v>4500</v>
      </c>
      <c r="Q345" s="37" t="str">
        <f t="shared" si="56"/>
        <v> jorge birraglia</v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55" t="s">
        <v>121</v>
      </c>
      <c r="I346" s="65">
        <v>5000.0</v>
      </c>
      <c r="J346" s="35"/>
      <c r="K346" s="34"/>
      <c r="L346" s="83"/>
      <c r="M346" s="84"/>
      <c r="N346" s="10"/>
      <c r="O346" s="10"/>
      <c r="P346" s="48">
        <f t="shared" ref="P346:P491" si="57">IF(COUNTIF(H346,"*vale*"),I346,"")</f>
        <v>5000</v>
      </c>
      <c r="Q346" s="37" t="str">
        <f t="shared" si="56"/>
        <v> alejo monge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55" t="s">
        <v>180</v>
      </c>
      <c r="I347" s="65">
        <v>4000.0</v>
      </c>
      <c r="J347" s="35"/>
      <c r="K347" s="34"/>
      <c r="L347" s="83"/>
      <c r="M347" s="84"/>
      <c r="N347" s="10"/>
      <c r="O347" s="10"/>
      <c r="P347" s="48">
        <f t="shared" si="57"/>
        <v>4000</v>
      </c>
      <c r="Q347" s="37" t="str">
        <f t="shared" si="56"/>
        <v> hilda diaz 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90" t="s">
        <v>65</v>
      </c>
      <c r="I348" s="65">
        <v>4500.0</v>
      </c>
      <c r="J348" s="35"/>
      <c r="K348" s="34"/>
      <c r="L348" s="83"/>
      <c r="M348" s="84"/>
      <c r="N348" s="10"/>
      <c r="O348" s="10"/>
      <c r="P348" s="48" t="str">
        <f t="shared" si="57"/>
        <v/>
      </c>
      <c r="Q348" s="37" t="str">
        <f t="shared" si="56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248" t="s">
        <v>181</v>
      </c>
      <c r="I349" s="65">
        <v>6900.0</v>
      </c>
      <c r="J349" s="35"/>
      <c r="K349" s="34"/>
      <c r="L349" s="83"/>
      <c r="M349" s="84"/>
      <c r="N349" s="10"/>
      <c r="O349" s="10"/>
      <c r="P349" s="48" t="str">
        <f t="shared" si="57"/>
        <v/>
      </c>
      <c r="Q349" s="37" t="str">
        <f t="shared" si="56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64">
        <v>45073.0</v>
      </c>
      <c r="H350" s="55" t="s">
        <v>41</v>
      </c>
      <c r="I350" s="65">
        <v>146202.0</v>
      </c>
      <c r="J350" s="35"/>
      <c r="K350" s="34"/>
      <c r="L350" s="83"/>
      <c r="M350" s="84"/>
      <c r="N350" s="10"/>
      <c r="O350" s="10"/>
      <c r="P350" s="48" t="str">
        <f t="shared" si="57"/>
        <v/>
      </c>
      <c r="Q350" s="37" t="str">
        <f t="shared" si="56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55" t="s">
        <v>42</v>
      </c>
      <c r="I351" s="65">
        <v>83600.0</v>
      </c>
      <c r="J351" s="35"/>
      <c r="K351" s="34"/>
      <c r="L351" s="83"/>
      <c r="M351" s="84"/>
      <c r="N351" s="10"/>
      <c r="O351" s="10"/>
      <c r="P351" s="48" t="str">
        <f t="shared" si="57"/>
        <v/>
      </c>
      <c r="Q351" s="37" t="str">
        <f t="shared" si="56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5" t="s">
        <v>86</v>
      </c>
      <c r="I352" s="65">
        <v>91446.0</v>
      </c>
      <c r="J352" s="35"/>
      <c r="K352" s="34"/>
      <c r="L352" s="83"/>
      <c r="M352" s="84"/>
      <c r="N352" s="10"/>
      <c r="O352" s="10"/>
      <c r="P352" s="48" t="str">
        <f t="shared" si="57"/>
        <v/>
      </c>
      <c r="Q352" s="37" t="str">
        <f t="shared" si="56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55" t="s">
        <v>72</v>
      </c>
      <c r="I353" s="65">
        <v>37450.0</v>
      </c>
      <c r="J353" s="35"/>
      <c r="K353" s="34"/>
      <c r="L353" s="83"/>
      <c r="M353" s="84"/>
      <c r="N353" s="10"/>
      <c r="O353" s="10"/>
      <c r="P353" s="48" t="str">
        <f t="shared" si="57"/>
        <v/>
      </c>
      <c r="Q353" s="37" t="str">
        <f t="shared" si="56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55" t="s">
        <v>48</v>
      </c>
      <c r="I354" s="65">
        <v>7000.0</v>
      </c>
      <c r="J354" s="35"/>
      <c r="K354" s="34"/>
      <c r="L354" s="83"/>
      <c r="M354" s="84"/>
      <c r="N354" s="10"/>
      <c r="O354" s="10"/>
      <c r="P354" s="48" t="str">
        <f t="shared" si="57"/>
        <v/>
      </c>
      <c r="Q354" s="37" t="str">
        <f t="shared" si="56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64">
        <v>45071.0</v>
      </c>
      <c r="H355" s="55" t="s">
        <v>110</v>
      </c>
      <c r="I355" s="65">
        <v>34400.0</v>
      </c>
      <c r="J355" s="35"/>
      <c r="K355" s="34"/>
      <c r="L355" s="83"/>
      <c r="M355" s="84"/>
      <c r="N355" s="10"/>
      <c r="O355" s="10"/>
      <c r="P355" s="48" t="str">
        <f t="shared" si="57"/>
        <v/>
      </c>
      <c r="Q355" s="37" t="str">
        <f t="shared" si="56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64">
        <v>45075.0</v>
      </c>
      <c r="H356" s="55" t="s">
        <v>140</v>
      </c>
      <c r="I356" s="65">
        <v>275.0</v>
      </c>
      <c r="J356" s="35"/>
      <c r="K356" s="34"/>
      <c r="L356" s="83"/>
      <c r="M356" s="84"/>
      <c r="N356" s="10"/>
      <c r="O356" s="10"/>
      <c r="P356" s="48" t="str">
        <f t="shared" si="57"/>
        <v/>
      </c>
      <c r="Q356" s="37" t="str">
        <f t="shared" si="56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55" t="s">
        <v>42</v>
      </c>
      <c r="I357" s="65">
        <v>20700.0</v>
      </c>
      <c r="J357" s="35"/>
      <c r="K357" s="34"/>
      <c r="L357" s="83"/>
      <c r="M357" s="84"/>
      <c r="N357" s="10"/>
      <c r="O357" s="10"/>
      <c r="P357" s="48" t="str">
        <f t="shared" si="57"/>
        <v/>
      </c>
      <c r="Q357" s="37" t="str">
        <f t="shared" si="56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55" t="s">
        <v>58</v>
      </c>
      <c r="I358" s="65">
        <v>76090.5</v>
      </c>
      <c r="J358" s="35"/>
      <c r="K358" s="34"/>
      <c r="L358" s="83"/>
      <c r="M358" s="84"/>
      <c r="N358" s="10"/>
      <c r="O358" s="10"/>
      <c r="P358" s="48" t="str">
        <f t="shared" si="57"/>
        <v/>
      </c>
      <c r="Q358" s="37" t="str">
        <f t="shared" si="56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55" t="s">
        <v>72</v>
      </c>
      <c r="I359" s="65">
        <v>29650.0</v>
      </c>
      <c r="J359" s="35"/>
      <c r="K359" s="34"/>
      <c r="L359" s="83"/>
      <c r="M359" s="84"/>
      <c r="N359" s="10"/>
      <c r="O359" s="10"/>
      <c r="P359" s="48" t="str">
        <f t="shared" si="57"/>
        <v/>
      </c>
      <c r="Q359" s="37" t="str">
        <f t="shared" si="56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5" t="s">
        <v>182</v>
      </c>
      <c r="I360" s="65">
        <v>3399.15</v>
      </c>
      <c r="J360" s="35"/>
      <c r="K360" s="34"/>
      <c r="L360" s="83"/>
      <c r="M360" s="84"/>
      <c r="N360" s="10"/>
      <c r="O360" s="10"/>
      <c r="P360" s="48" t="str">
        <f t="shared" si="57"/>
        <v/>
      </c>
      <c r="Q360" s="37" t="str">
        <f t="shared" si="56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64">
        <v>45071.0</v>
      </c>
      <c r="H361" s="55" t="s">
        <v>183</v>
      </c>
      <c r="I361" s="65">
        <v>3500.0</v>
      </c>
      <c r="J361" s="35"/>
      <c r="K361" s="34"/>
      <c r="L361" s="83"/>
      <c r="M361" s="84"/>
      <c r="N361" s="10"/>
      <c r="O361" s="10"/>
      <c r="P361" s="48" t="str">
        <f t="shared" si="57"/>
        <v/>
      </c>
      <c r="Q361" s="37" t="str">
        <f t="shared" si="56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55" t="s">
        <v>184</v>
      </c>
      <c r="I362" s="65">
        <v>21500.0</v>
      </c>
      <c r="J362" s="35"/>
      <c r="K362" s="34"/>
      <c r="L362" s="83"/>
      <c r="M362" s="84"/>
      <c r="N362" s="10"/>
      <c r="O362" s="10"/>
      <c r="P362" s="48" t="str">
        <f t="shared" si="57"/>
        <v/>
      </c>
      <c r="Q362" s="37" t="str">
        <f t="shared" si="56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249">
        <v>45075.0</v>
      </c>
      <c r="H363" s="90" t="s">
        <v>89</v>
      </c>
      <c r="I363" s="91">
        <v>107800.0</v>
      </c>
      <c r="J363" s="35"/>
      <c r="K363" s="34"/>
      <c r="L363" s="83"/>
      <c r="M363" s="84"/>
      <c r="N363" s="10"/>
      <c r="O363" s="10"/>
      <c r="P363" s="48" t="str">
        <f t="shared" si="57"/>
        <v/>
      </c>
      <c r="Q363" s="37" t="str">
        <f t="shared" si="56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64">
        <v>45075.0</v>
      </c>
      <c r="H364" s="55" t="s">
        <v>40</v>
      </c>
      <c r="I364" s="65">
        <v>963334.0</v>
      </c>
      <c r="J364" s="35"/>
      <c r="K364" s="34"/>
      <c r="L364" s="83"/>
      <c r="M364" s="84"/>
      <c r="N364" s="10"/>
      <c r="O364" s="10"/>
      <c r="P364" s="48" t="str">
        <f t="shared" si="57"/>
        <v/>
      </c>
      <c r="Q364" s="37" t="str">
        <f t="shared" si="56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64">
        <v>45076.0</v>
      </c>
      <c r="H365" s="55" t="s">
        <v>58</v>
      </c>
      <c r="I365" s="65">
        <v>70960.0</v>
      </c>
      <c r="J365" s="35"/>
      <c r="K365" s="34"/>
      <c r="L365" s="83"/>
      <c r="M365" s="84"/>
      <c r="N365" s="10"/>
      <c r="O365" s="10"/>
      <c r="P365" s="48" t="str">
        <f t="shared" si="57"/>
        <v/>
      </c>
      <c r="Q365" s="37" t="str">
        <f t="shared" si="56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64">
        <v>45075.0</v>
      </c>
      <c r="H366" s="55" t="s">
        <v>98</v>
      </c>
      <c r="I366" s="65">
        <v>3300.0</v>
      </c>
      <c r="J366" s="35"/>
      <c r="K366" s="34"/>
      <c r="L366" s="83"/>
      <c r="M366" s="84"/>
      <c r="N366" s="10"/>
      <c r="O366" s="10"/>
      <c r="P366" s="48" t="str">
        <f t="shared" si="57"/>
        <v/>
      </c>
      <c r="Q366" s="37" t="str">
        <f t="shared" si="56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5" t="s">
        <v>28</v>
      </c>
      <c r="I367" s="65">
        <v>3000.0</v>
      </c>
      <c r="J367" s="35"/>
      <c r="K367" s="34"/>
      <c r="L367" s="83"/>
      <c r="M367" s="84"/>
      <c r="N367" s="10"/>
      <c r="O367" s="10"/>
      <c r="P367" s="48">
        <f t="shared" si="57"/>
        <v>3000</v>
      </c>
      <c r="Q367" s="37" t="str">
        <f t="shared" si="56"/>
        <v> jorge birraglia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247"/>
      <c r="H368" s="55" t="s">
        <v>174</v>
      </c>
      <c r="I368" s="65">
        <v>5000.0</v>
      </c>
      <c r="J368" s="35"/>
      <c r="K368" s="34"/>
      <c r="L368" s="83"/>
      <c r="M368" s="84"/>
      <c r="N368" s="10"/>
      <c r="O368" s="10"/>
      <c r="P368" s="48">
        <f t="shared" si="57"/>
        <v>5000</v>
      </c>
      <c r="Q368" s="37" t="str">
        <f t="shared" si="56"/>
        <v> eli moringo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44"/>
      <c r="H369" s="55" t="s">
        <v>175</v>
      </c>
      <c r="I369" s="65">
        <v>5000.0</v>
      </c>
      <c r="J369" s="35"/>
      <c r="K369" s="34"/>
      <c r="L369" s="83"/>
      <c r="M369" s="84"/>
      <c r="N369" s="10"/>
      <c r="O369" s="10"/>
      <c r="P369" s="48">
        <f t="shared" si="57"/>
        <v>5000</v>
      </c>
      <c r="Q369" s="37" t="str">
        <f t="shared" si="56"/>
        <v> jorge carril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55" t="s">
        <v>185</v>
      </c>
      <c r="I370" s="65">
        <v>4600.0</v>
      </c>
      <c r="J370" s="35"/>
      <c r="K370" s="34"/>
      <c r="L370" s="83"/>
      <c r="M370" s="84"/>
      <c r="N370" s="10"/>
      <c r="O370" s="10"/>
      <c r="P370" s="48" t="str">
        <f t="shared" si="57"/>
        <v/>
      </c>
      <c r="Q370" s="37" t="str">
        <f t="shared" si="56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5" t="s">
        <v>152</v>
      </c>
      <c r="I371" s="65">
        <v>4000.0</v>
      </c>
      <c r="J371" s="35"/>
      <c r="K371" s="34"/>
      <c r="L371" s="83"/>
      <c r="M371" s="84"/>
      <c r="N371" s="10"/>
      <c r="O371" s="10"/>
      <c r="P371" s="48" t="str">
        <f t="shared" si="57"/>
        <v/>
      </c>
      <c r="Q371" s="37" t="str">
        <f t="shared" si="56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55" t="s">
        <v>36</v>
      </c>
      <c r="I372" s="65">
        <v>4000.0</v>
      </c>
      <c r="J372" s="35"/>
      <c r="K372" s="34"/>
      <c r="L372" s="83"/>
      <c r="M372" s="84"/>
      <c r="N372" s="10"/>
      <c r="O372" s="10"/>
      <c r="P372" s="48">
        <f t="shared" si="57"/>
        <v>4000</v>
      </c>
      <c r="Q372" s="37" t="str">
        <f t="shared" si="56"/>
        <v> hilda diaz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5" t="s">
        <v>38</v>
      </c>
      <c r="I373" s="35"/>
      <c r="J373" s="35"/>
      <c r="K373" s="34"/>
      <c r="L373" s="105">
        <v>105600.0</v>
      </c>
      <c r="M373" s="84"/>
      <c r="N373" s="10"/>
      <c r="O373" s="10"/>
      <c r="P373" s="48" t="str">
        <f t="shared" si="57"/>
        <v/>
      </c>
      <c r="Q373" s="37" t="str">
        <f t="shared" si="56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64">
        <v>45076.0</v>
      </c>
      <c r="H374" s="55" t="s">
        <v>42</v>
      </c>
      <c r="I374" s="65">
        <v>38800.0</v>
      </c>
      <c r="J374" s="35"/>
      <c r="K374" s="34"/>
      <c r="L374" s="83"/>
      <c r="M374" s="84"/>
      <c r="N374" s="10"/>
      <c r="O374" s="10"/>
      <c r="P374" s="48" t="str">
        <f t="shared" si="57"/>
        <v/>
      </c>
      <c r="Q374" s="37" t="str">
        <f t="shared" si="56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55" t="s">
        <v>102</v>
      </c>
      <c r="I375" s="65">
        <v>3000.0</v>
      </c>
      <c r="J375" s="35"/>
      <c r="K375" s="34"/>
      <c r="L375" s="83"/>
      <c r="M375" s="84"/>
      <c r="N375" s="10"/>
      <c r="O375" s="10"/>
      <c r="P375" s="48" t="str">
        <f t="shared" si="57"/>
        <v/>
      </c>
      <c r="Q375" s="37" t="str">
        <f t="shared" si="56"/>
        <v/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55" t="s">
        <v>41</v>
      </c>
      <c r="I376" s="65">
        <v>121561.0</v>
      </c>
      <c r="J376" s="35"/>
      <c r="K376" s="34"/>
      <c r="L376" s="83"/>
      <c r="M376" s="84"/>
      <c r="N376" s="10"/>
      <c r="O376" s="10"/>
      <c r="P376" s="48" t="str">
        <f t="shared" si="57"/>
        <v/>
      </c>
      <c r="Q376" s="37" t="str">
        <f t="shared" si="56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55" t="s">
        <v>56</v>
      </c>
      <c r="I377" s="65">
        <v>42500.0</v>
      </c>
      <c r="J377" s="35"/>
      <c r="K377" s="34"/>
      <c r="L377" s="83"/>
      <c r="M377" s="84"/>
      <c r="N377" s="10"/>
      <c r="O377" s="10"/>
      <c r="P377" s="48" t="str">
        <f t="shared" si="57"/>
        <v/>
      </c>
      <c r="Q377" s="37" t="str">
        <f t="shared" si="56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55" t="s">
        <v>101</v>
      </c>
      <c r="I378" s="65">
        <v>10400.0</v>
      </c>
      <c r="J378" s="35"/>
      <c r="K378" s="34"/>
      <c r="L378" s="83"/>
      <c r="M378" s="84"/>
      <c r="N378" s="10"/>
      <c r="O378" s="10"/>
      <c r="P378" s="48" t="str">
        <f t="shared" si="57"/>
        <v/>
      </c>
      <c r="Q378" s="37" t="str">
        <f t="shared" si="56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64">
        <v>45076.0</v>
      </c>
      <c r="H379" s="55" t="s">
        <v>186</v>
      </c>
      <c r="I379" s="65">
        <v>320000.0</v>
      </c>
      <c r="J379" s="35"/>
      <c r="K379" s="34"/>
      <c r="L379" s="83"/>
      <c r="M379" s="84"/>
      <c r="N379" s="10"/>
      <c r="O379" s="10"/>
      <c r="P379" s="48" t="str">
        <f t="shared" si="57"/>
        <v/>
      </c>
      <c r="Q379" s="37" t="str">
        <f t="shared" si="56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64">
        <v>45076.0</v>
      </c>
      <c r="H380" s="55" t="s">
        <v>71</v>
      </c>
      <c r="I380" s="65">
        <v>62868.0</v>
      </c>
      <c r="J380" s="35"/>
      <c r="K380" s="34"/>
      <c r="L380" s="83"/>
      <c r="M380" s="84"/>
      <c r="N380" s="10"/>
      <c r="O380" s="10"/>
      <c r="P380" s="48" t="str">
        <f t="shared" si="57"/>
        <v/>
      </c>
      <c r="Q380" s="37" t="str">
        <f t="shared" si="56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90" t="s">
        <v>187</v>
      </c>
      <c r="I381" s="91">
        <v>883824.13</v>
      </c>
      <c r="J381" s="35"/>
      <c r="K381" s="34"/>
      <c r="L381" s="83"/>
      <c r="M381" s="84"/>
      <c r="N381" s="10"/>
      <c r="O381" s="10"/>
      <c r="P381" s="48" t="str">
        <f t="shared" si="57"/>
        <v/>
      </c>
      <c r="Q381" s="37" t="str">
        <f t="shared" si="56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55" t="s">
        <v>188</v>
      </c>
      <c r="I382" s="65">
        <v>9097.52</v>
      </c>
      <c r="J382" s="35"/>
      <c r="K382" s="34"/>
      <c r="L382" s="83"/>
      <c r="M382" s="84"/>
      <c r="N382" s="10"/>
      <c r="O382" s="10"/>
      <c r="P382" s="48" t="str">
        <f t="shared" si="57"/>
        <v/>
      </c>
      <c r="Q382" s="37" t="str">
        <f t="shared" si="56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3.5" customHeight="1">
      <c r="A383" s="22"/>
      <c r="B383" s="4"/>
      <c r="C383" s="10"/>
      <c r="D383" s="9"/>
      <c r="E383" s="9"/>
      <c r="F383" s="43"/>
      <c r="G383" s="44"/>
      <c r="H383" s="55" t="s">
        <v>189</v>
      </c>
      <c r="I383" s="65">
        <v>22016.0</v>
      </c>
      <c r="J383" s="35"/>
      <c r="K383" s="34"/>
      <c r="L383" s="83"/>
      <c r="M383" s="84"/>
      <c r="N383" s="10"/>
      <c r="O383" s="10"/>
      <c r="P383" s="48" t="str">
        <f t="shared" si="57"/>
        <v/>
      </c>
      <c r="Q383" s="37" t="str">
        <f t="shared" si="56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3.5" customHeight="1">
      <c r="A384" s="22"/>
      <c r="B384" s="4"/>
      <c r="C384" s="10"/>
      <c r="D384" s="9"/>
      <c r="E384" s="9"/>
      <c r="F384" s="43"/>
      <c r="G384" s="44"/>
      <c r="H384" s="55" t="s">
        <v>190</v>
      </c>
      <c r="I384" s="65">
        <v>152838.35</v>
      </c>
      <c r="J384" s="35"/>
      <c r="K384" s="34"/>
      <c r="L384" s="83"/>
      <c r="M384" s="84"/>
      <c r="N384" s="10"/>
      <c r="O384" s="10"/>
      <c r="P384" s="48" t="str">
        <f t="shared" si="57"/>
        <v/>
      </c>
      <c r="Q384" s="37" t="str">
        <f t="shared" si="56"/>
        <v/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3.5" customHeight="1">
      <c r="A385" s="22"/>
      <c r="B385" s="4"/>
      <c r="C385" s="10"/>
      <c r="D385" s="9"/>
      <c r="E385" s="9"/>
      <c r="F385" s="43"/>
      <c r="G385" s="44"/>
      <c r="H385" s="55" t="s">
        <v>191</v>
      </c>
      <c r="I385" s="65">
        <v>33024.0</v>
      </c>
      <c r="J385" s="35"/>
      <c r="K385" s="34"/>
      <c r="L385" s="83"/>
      <c r="M385" s="84"/>
      <c r="N385" s="10"/>
      <c r="O385" s="10"/>
      <c r="P385" s="48" t="str">
        <f t="shared" si="57"/>
        <v/>
      </c>
      <c r="Q385" s="37" t="str">
        <f t="shared" si="56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3.5" customHeight="1">
      <c r="A386" s="22"/>
      <c r="B386" s="4"/>
      <c r="C386" s="10"/>
      <c r="D386" s="9"/>
      <c r="E386" s="9"/>
      <c r="F386" s="43"/>
      <c r="G386" s="64">
        <v>45076.0</v>
      </c>
      <c r="H386" s="55" t="s">
        <v>192</v>
      </c>
      <c r="I386" s="65">
        <v>12500.0</v>
      </c>
      <c r="J386" s="35"/>
      <c r="K386" s="34"/>
      <c r="L386" s="83"/>
      <c r="M386" s="84"/>
      <c r="N386" s="10"/>
      <c r="O386" s="10"/>
      <c r="P386" s="48" t="str">
        <f t="shared" si="57"/>
        <v/>
      </c>
      <c r="Q386" s="37" t="str">
        <f t="shared" si="56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3.5" customHeight="1">
      <c r="A387" s="22"/>
      <c r="B387" s="4"/>
      <c r="C387" s="10"/>
      <c r="D387" s="9"/>
      <c r="E387" s="9"/>
      <c r="F387" s="43"/>
      <c r="G387" s="44"/>
      <c r="H387" s="55" t="s">
        <v>141</v>
      </c>
      <c r="I387" s="65">
        <v>5100.0</v>
      </c>
      <c r="J387" s="35"/>
      <c r="K387" s="34"/>
      <c r="L387" s="83"/>
      <c r="M387" s="84"/>
      <c r="N387" s="10"/>
      <c r="O387" s="10"/>
      <c r="P387" s="48" t="str">
        <f t="shared" si="57"/>
        <v/>
      </c>
      <c r="Q387" s="37" t="str">
        <f t="shared" si="56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5" t="s">
        <v>193</v>
      </c>
      <c r="I388" s="65">
        <v>2600.0</v>
      </c>
      <c r="J388" s="35"/>
      <c r="K388" s="34"/>
      <c r="L388" s="83"/>
      <c r="M388" s="84"/>
      <c r="N388" s="10"/>
      <c r="O388" s="10"/>
      <c r="P388" s="48" t="str">
        <f t="shared" si="57"/>
        <v/>
      </c>
      <c r="Q388" s="37" t="str">
        <f t="shared" si="56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55" t="s">
        <v>194</v>
      </c>
      <c r="I389" s="65">
        <v>11413.53</v>
      </c>
      <c r="J389" s="35"/>
      <c r="K389" s="34"/>
      <c r="L389" s="83"/>
      <c r="M389" s="84"/>
      <c r="N389" s="10"/>
      <c r="O389" s="10"/>
      <c r="P389" s="48" t="str">
        <f t="shared" si="57"/>
        <v/>
      </c>
      <c r="Q389" s="37" t="str">
        <f t="shared" si="56"/>
        <v/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55" t="s">
        <v>64</v>
      </c>
      <c r="I390" s="65">
        <v>24356.0</v>
      </c>
      <c r="J390" s="35"/>
      <c r="K390" s="34"/>
      <c r="L390" s="83"/>
      <c r="M390" s="84"/>
      <c r="N390" s="10"/>
      <c r="O390" s="10"/>
      <c r="P390" s="48" t="str">
        <f t="shared" si="57"/>
        <v/>
      </c>
      <c r="Q390" s="37" t="str">
        <f t="shared" si="56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5" t="s">
        <v>98</v>
      </c>
      <c r="I391" s="65">
        <v>4300.0</v>
      </c>
      <c r="J391" s="35"/>
      <c r="K391" s="34"/>
      <c r="L391" s="83"/>
      <c r="M391" s="84"/>
      <c r="N391" s="10"/>
      <c r="O391" s="10"/>
      <c r="P391" s="48" t="str">
        <f t="shared" si="57"/>
        <v/>
      </c>
      <c r="Q391" s="37" t="str">
        <f t="shared" si="56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5" t="s">
        <v>118</v>
      </c>
      <c r="I392" s="65">
        <v>10000.0</v>
      </c>
      <c r="J392" s="35"/>
      <c r="K392" s="34"/>
      <c r="L392" s="83"/>
      <c r="M392" s="84"/>
      <c r="N392" s="10"/>
      <c r="O392" s="10"/>
      <c r="P392" s="48">
        <f t="shared" si="57"/>
        <v>10000</v>
      </c>
      <c r="Q392" s="37" t="str">
        <f t="shared" si="56"/>
        <v> osvaldo peruzzi</v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55" t="s">
        <v>53</v>
      </c>
      <c r="I393" s="65">
        <v>5000.0</v>
      </c>
      <c r="J393" s="35"/>
      <c r="K393" s="34"/>
      <c r="L393" s="83"/>
      <c r="M393" s="84"/>
      <c r="N393" s="10"/>
      <c r="O393" s="10"/>
      <c r="P393" s="48">
        <f t="shared" si="57"/>
        <v>5000</v>
      </c>
      <c r="Q393" s="37" t="str">
        <f t="shared" si="56"/>
        <v> carlos reyes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55" t="s">
        <v>28</v>
      </c>
      <c r="I394" s="65">
        <v>3000.0</v>
      </c>
      <c r="J394" s="35"/>
      <c r="K394" s="34"/>
      <c r="L394" s="83"/>
      <c r="M394" s="84"/>
      <c r="N394" s="10"/>
      <c r="O394" s="10"/>
      <c r="P394" s="48">
        <f t="shared" si="57"/>
        <v>3000</v>
      </c>
      <c r="Q394" s="37" t="str">
        <f t="shared" si="56"/>
        <v> jorge birraglia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55" t="s">
        <v>195</v>
      </c>
      <c r="I395" s="65">
        <v>3400.0</v>
      </c>
      <c r="J395" s="35"/>
      <c r="K395" s="34"/>
      <c r="L395" s="83"/>
      <c r="M395" s="84"/>
      <c r="N395" s="10"/>
      <c r="O395" s="10"/>
      <c r="P395" s="48" t="str">
        <f t="shared" si="57"/>
        <v/>
      </c>
      <c r="Q395" s="37" t="str">
        <f t="shared" si="56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55" t="s">
        <v>196</v>
      </c>
      <c r="I396" s="65">
        <v>2500.0</v>
      </c>
      <c r="J396" s="35"/>
      <c r="K396" s="34"/>
      <c r="L396" s="83"/>
      <c r="M396" s="84"/>
      <c r="N396" s="10"/>
      <c r="O396" s="10"/>
      <c r="P396" s="48" t="str">
        <f t="shared" si="57"/>
        <v/>
      </c>
      <c r="Q396" s="37" t="str">
        <f t="shared" si="56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55" t="s">
        <v>66</v>
      </c>
      <c r="I397" s="65">
        <v>5000.0</v>
      </c>
      <c r="J397" s="35"/>
      <c r="K397" s="34"/>
      <c r="L397" s="83"/>
      <c r="M397" s="84"/>
      <c r="N397" s="10"/>
      <c r="O397" s="10"/>
      <c r="P397" s="48">
        <f t="shared" si="57"/>
        <v>5000</v>
      </c>
      <c r="Q397" s="37" t="str">
        <f t="shared" si="56"/>
        <v> jose lopez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55" t="s">
        <v>65</v>
      </c>
      <c r="I398" s="65">
        <v>4500.0</v>
      </c>
      <c r="J398" s="35"/>
      <c r="K398" s="34"/>
      <c r="L398" s="83"/>
      <c r="M398" s="84"/>
      <c r="N398" s="10"/>
      <c r="O398" s="10"/>
      <c r="P398" s="48" t="str">
        <f t="shared" si="57"/>
        <v/>
      </c>
      <c r="Q398" s="37" t="str">
        <f t="shared" si="56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55" t="s">
        <v>197</v>
      </c>
      <c r="I399" s="65">
        <v>5400.0</v>
      </c>
      <c r="J399" s="35"/>
      <c r="K399" s="34"/>
      <c r="L399" s="83"/>
      <c r="M399" s="84"/>
      <c r="N399" s="10"/>
      <c r="O399" s="10"/>
      <c r="P399" s="48" t="str">
        <f t="shared" si="57"/>
        <v/>
      </c>
      <c r="Q399" s="37" t="str">
        <f t="shared" si="56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55" t="s">
        <v>198</v>
      </c>
      <c r="I400" s="65">
        <v>200.0</v>
      </c>
      <c r="J400" s="35"/>
      <c r="K400" s="34"/>
      <c r="L400" s="83"/>
      <c r="M400" s="84"/>
      <c r="N400" s="10"/>
      <c r="O400" s="10"/>
      <c r="P400" s="48" t="str">
        <f t="shared" si="57"/>
        <v/>
      </c>
      <c r="Q400" s="37" t="str">
        <f t="shared" si="56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55" t="s">
        <v>199</v>
      </c>
      <c r="I401" s="65">
        <v>2500.0</v>
      </c>
      <c r="J401" s="35"/>
      <c r="K401" s="34"/>
      <c r="L401" s="83"/>
      <c r="M401" s="84"/>
      <c r="N401" s="10"/>
      <c r="O401" s="10"/>
      <c r="P401" s="48" t="str">
        <f t="shared" si="57"/>
        <v/>
      </c>
      <c r="Q401" s="37" t="str">
        <f t="shared" si="56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55" t="s">
        <v>160</v>
      </c>
      <c r="I402" s="65">
        <v>2000.0</v>
      </c>
      <c r="J402" s="35"/>
      <c r="K402" s="34"/>
      <c r="L402" s="83"/>
      <c r="M402" s="84"/>
      <c r="N402" s="10"/>
      <c r="O402" s="10"/>
      <c r="P402" s="48">
        <f t="shared" si="57"/>
        <v>2000</v>
      </c>
      <c r="Q402" s="37" t="str">
        <f t="shared" si="56"/>
        <v> leandro resico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44"/>
      <c r="H403" s="55" t="s">
        <v>36</v>
      </c>
      <c r="I403" s="65">
        <v>4000.0</v>
      </c>
      <c r="J403" s="35"/>
      <c r="K403" s="34"/>
      <c r="L403" s="83"/>
      <c r="M403" s="84"/>
      <c r="N403" s="10"/>
      <c r="O403" s="10"/>
      <c r="P403" s="48">
        <f t="shared" si="57"/>
        <v>4000</v>
      </c>
      <c r="Q403" s="37" t="str">
        <f t="shared" si="56"/>
        <v> hilda diaz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55" t="s">
        <v>38</v>
      </c>
      <c r="I404" s="35"/>
      <c r="J404" s="35"/>
      <c r="K404" s="34"/>
      <c r="L404" s="105">
        <v>137600.0</v>
      </c>
      <c r="M404" s="84"/>
      <c r="N404" s="10"/>
      <c r="O404" s="10"/>
      <c r="P404" s="48" t="str">
        <f t="shared" si="57"/>
        <v/>
      </c>
      <c r="Q404" s="37" t="str">
        <f t="shared" si="56"/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64">
        <v>45077.0</v>
      </c>
      <c r="H405" s="55" t="s">
        <v>131</v>
      </c>
      <c r="I405" s="65">
        <v>400000.0</v>
      </c>
      <c r="J405" s="35"/>
      <c r="K405" s="34"/>
      <c r="L405" s="83"/>
      <c r="M405" s="84"/>
      <c r="N405" s="10"/>
      <c r="O405" s="10"/>
      <c r="P405" s="48" t="str">
        <f t="shared" si="57"/>
        <v/>
      </c>
      <c r="Q405" s="37" t="str">
        <f t="shared" si="56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90" t="s">
        <v>200</v>
      </c>
      <c r="I406" s="250"/>
      <c r="J406" s="53"/>
      <c r="K406" s="34"/>
      <c r="L406" s="242">
        <v>135000.0</v>
      </c>
      <c r="M406" s="84"/>
      <c r="N406" s="10"/>
      <c r="O406" s="10"/>
      <c r="P406" s="48" t="str">
        <f t="shared" si="57"/>
        <v/>
      </c>
      <c r="Q406" s="37" t="str">
        <f t="shared" si="56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64">
        <v>45077.0</v>
      </c>
      <c r="H407" s="55" t="s">
        <v>58</v>
      </c>
      <c r="I407" s="65">
        <v>25200.0</v>
      </c>
      <c r="J407" s="35"/>
      <c r="K407" s="34"/>
      <c r="L407" s="83"/>
      <c r="M407" s="84"/>
      <c r="N407" s="10"/>
      <c r="O407" s="10"/>
      <c r="P407" s="48" t="str">
        <f t="shared" si="57"/>
        <v/>
      </c>
      <c r="Q407" s="37" t="str">
        <f t="shared" si="56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55" t="s">
        <v>201</v>
      </c>
      <c r="I408" s="65">
        <v>1100.0</v>
      </c>
      <c r="J408" s="35"/>
      <c r="K408" s="34"/>
      <c r="L408" s="83"/>
      <c r="M408" s="84"/>
      <c r="N408" s="10"/>
      <c r="O408" s="10"/>
      <c r="P408" s="48" t="str">
        <f t="shared" si="57"/>
        <v/>
      </c>
      <c r="Q408" s="37" t="str">
        <f t="shared" si="56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55" t="s">
        <v>42</v>
      </c>
      <c r="I409" s="65">
        <v>29500.0</v>
      </c>
      <c r="J409" s="35"/>
      <c r="K409" s="34"/>
      <c r="L409" s="83"/>
      <c r="M409" s="84"/>
      <c r="N409" s="10"/>
      <c r="O409" s="10"/>
      <c r="P409" s="48" t="str">
        <f t="shared" si="57"/>
        <v/>
      </c>
      <c r="Q409" s="37" t="str">
        <f t="shared" si="56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44"/>
      <c r="H410" s="55" t="s">
        <v>72</v>
      </c>
      <c r="I410" s="65">
        <v>29650.0</v>
      </c>
      <c r="J410" s="35"/>
      <c r="K410" s="34"/>
      <c r="L410" s="83"/>
      <c r="M410" s="84"/>
      <c r="N410" s="10"/>
      <c r="O410" s="10"/>
      <c r="P410" s="48" t="str">
        <f t="shared" si="57"/>
        <v/>
      </c>
      <c r="Q410" s="37" t="str">
        <f t="shared" si="56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55" t="s">
        <v>202</v>
      </c>
      <c r="I411" s="65">
        <v>3534.02</v>
      </c>
      <c r="J411" s="35"/>
      <c r="K411" s="34"/>
      <c r="L411" s="83"/>
      <c r="M411" s="84"/>
      <c r="N411" s="10"/>
      <c r="O411" s="10"/>
      <c r="P411" s="48" t="str">
        <f t="shared" si="57"/>
        <v/>
      </c>
      <c r="Q411" s="37" t="str">
        <f t="shared" si="56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55" t="s">
        <v>203</v>
      </c>
      <c r="I412" s="65">
        <v>1800.0</v>
      </c>
      <c r="J412" s="35"/>
      <c r="K412" s="34"/>
      <c r="L412" s="83"/>
      <c r="M412" s="84"/>
      <c r="N412" s="10"/>
      <c r="O412" s="10"/>
      <c r="P412" s="48" t="str">
        <f t="shared" si="57"/>
        <v/>
      </c>
      <c r="Q412" s="37" t="str">
        <f t="shared" si="56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55" t="s">
        <v>204</v>
      </c>
      <c r="I413" s="65">
        <v>100.0</v>
      </c>
      <c r="J413" s="35"/>
      <c r="K413" s="34"/>
      <c r="L413" s="83"/>
      <c r="M413" s="84"/>
      <c r="N413" s="10"/>
      <c r="O413" s="10"/>
      <c r="P413" s="48" t="str">
        <f t="shared" si="57"/>
        <v/>
      </c>
      <c r="Q413" s="37" t="str">
        <f t="shared" si="56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64">
        <v>45077.0</v>
      </c>
      <c r="H414" s="55" t="s">
        <v>49</v>
      </c>
      <c r="I414" s="65">
        <v>2800.0</v>
      </c>
      <c r="J414" s="35"/>
      <c r="K414" s="34"/>
      <c r="L414" s="83"/>
      <c r="M414" s="84"/>
      <c r="N414" s="10"/>
      <c r="O414" s="10"/>
      <c r="P414" s="48" t="str">
        <f t="shared" si="57"/>
        <v/>
      </c>
      <c r="Q414" s="37" t="str">
        <f t="shared" si="56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55" t="s">
        <v>48</v>
      </c>
      <c r="I415" s="65">
        <v>7000.0</v>
      </c>
      <c r="J415" s="35"/>
      <c r="K415" s="34"/>
      <c r="L415" s="83"/>
      <c r="M415" s="84"/>
      <c r="N415" s="10"/>
      <c r="O415" s="10"/>
      <c r="P415" s="48" t="str">
        <f t="shared" si="57"/>
        <v/>
      </c>
      <c r="Q415" s="37" t="str">
        <f t="shared" si="56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55" t="s">
        <v>205</v>
      </c>
      <c r="I416" s="65">
        <v>2200.0</v>
      </c>
      <c r="J416" s="35"/>
      <c r="K416" s="34"/>
      <c r="L416" s="83"/>
      <c r="M416" s="84"/>
      <c r="N416" s="10"/>
      <c r="O416" s="10"/>
      <c r="P416" s="48" t="str">
        <f t="shared" si="57"/>
        <v/>
      </c>
      <c r="Q416" s="37" t="str">
        <f t="shared" si="56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55" t="s">
        <v>142</v>
      </c>
      <c r="I417" s="65">
        <v>4000.0</v>
      </c>
      <c r="J417" s="35"/>
      <c r="K417" s="34"/>
      <c r="L417" s="83"/>
      <c r="M417" s="84"/>
      <c r="N417" s="10"/>
      <c r="O417" s="10"/>
      <c r="P417" s="48">
        <f t="shared" si="57"/>
        <v>4000</v>
      </c>
      <c r="Q417" s="37" t="str">
        <f t="shared" si="56"/>
        <v> luciana bechardo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55" t="s">
        <v>206</v>
      </c>
      <c r="I418" s="65">
        <v>3000.0</v>
      </c>
      <c r="J418" s="35"/>
      <c r="K418" s="34"/>
      <c r="L418" s="83"/>
      <c r="M418" s="84"/>
      <c r="N418" s="10"/>
      <c r="O418" s="10"/>
      <c r="P418" s="48" t="str">
        <f t="shared" si="57"/>
        <v/>
      </c>
      <c r="Q418" s="37" t="str">
        <f t="shared" si="56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55" t="s">
        <v>171</v>
      </c>
      <c r="I419" s="65">
        <v>5000.0</v>
      </c>
      <c r="J419" s="35"/>
      <c r="K419" s="34"/>
      <c r="L419" s="83"/>
      <c r="M419" s="84"/>
      <c r="N419" s="10"/>
      <c r="O419" s="10"/>
      <c r="P419" s="48">
        <f t="shared" si="57"/>
        <v>5000</v>
      </c>
      <c r="Q419" s="37" t="str">
        <f t="shared" si="56"/>
        <v> luis wissner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55" t="s">
        <v>207</v>
      </c>
      <c r="I420" s="65">
        <v>2500.0</v>
      </c>
      <c r="J420" s="35"/>
      <c r="K420" s="34"/>
      <c r="L420" s="83"/>
      <c r="M420" s="84"/>
      <c r="N420" s="10"/>
      <c r="O420" s="10"/>
      <c r="P420" s="48" t="str">
        <f t="shared" si="57"/>
        <v/>
      </c>
      <c r="Q420" s="37" t="str">
        <f t="shared" si="56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55" t="s">
        <v>38</v>
      </c>
      <c r="I421" s="35"/>
      <c r="J421" s="35"/>
      <c r="K421" s="34"/>
      <c r="L421" s="105">
        <v>89600.0</v>
      </c>
      <c r="M421" s="84"/>
      <c r="N421" s="10"/>
      <c r="O421" s="10"/>
      <c r="P421" s="48" t="str">
        <f t="shared" si="57"/>
        <v/>
      </c>
      <c r="Q421" s="37" t="str">
        <f t="shared" si="56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64">
        <v>45078.0</v>
      </c>
      <c r="H422" s="55" t="s">
        <v>41</v>
      </c>
      <c r="I422" s="65">
        <v>182001.0</v>
      </c>
      <c r="J422" s="35"/>
      <c r="K422" s="34"/>
      <c r="L422" s="83"/>
      <c r="M422" s="84"/>
      <c r="N422" s="10"/>
      <c r="O422" s="10"/>
      <c r="P422" s="48" t="str">
        <f t="shared" si="57"/>
        <v/>
      </c>
      <c r="Q422" s="37" t="str">
        <f t="shared" si="56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55" t="s">
        <v>42</v>
      </c>
      <c r="I423" s="65">
        <v>33500.0</v>
      </c>
      <c r="J423" s="35"/>
      <c r="K423" s="34"/>
      <c r="L423" s="83"/>
      <c r="M423" s="84"/>
      <c r="N423" s="10"/>
      <c r="O423" s="10"/>
      <c r="P423" s="48" t="str">
        <f t="shared" si="57"/>
        <v/>
      </c>
      <c r="Q423" s="37" t="str">
        <f t="shared" si="56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55" t="s">
        <v>110</v>
      </c>
      <c r="I424" s="65">
        <v>32500.0</v>
      </c>
      <c r="J424" s="35"/>
      <c r="K424" s="34"/>
      <c r="L424" s="83"/>
      <c r="M424" s="84"/>
      <c r="N424" s="10"/>
      <c r="O424" s="10"/>
      <c r="P424" s="48" t="str">
        <f t="shared" si="57"/>
        <v/>
      </c>
      <c r="Q424" s="37" t="str">
        <f t="shared" si="56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55" t="s">
        <v>208</v>
      </c>
      <c r="I425" s="65">
        <v>5000.0</v>
      </c>
      <c r="J425" s="35"/>
      <c r="K425" s="34"/>
      <c r="L425" s="83"/>
      <c r="M425" s="84"/>
      <c r="N425" s="10"/>
      <c r="O425" s="10"/>
      <c r="P425" s="48" t="str">
        <f t="shared" si="57"/>
        <v/>
      </c>
      <c r="Q425" s="37" t="str">
        <f t="shared" si="56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55" t="s">
        <v>58</v>
      </c>
      <c r="I426" s="65">
        <v>84689.5</v>
      </c>
      <c r="J426" s="35"/>
      <c r="K426" s="34"/>
      <c r="L426" s="83"/>
      <c r="M426" s="84"/>
      <c r="N426" s="10"/>
      <c r="O426" s="10"/>
      <c r="P426" s="48" t="str">
        <f t="shared" si="57"/>
        <v/>
      </c>
      <c r="Q426" s="37" t="str">
        <f t="shared" si="56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64"/>
      <c r="H427" s="55"/>
      <c r="I427" s="65"/>
      <c r="J427" s="35"/>
      <c r="K427" s="34"/>
      <c r="L427" s="83"/>
      <c r="M427" s="84"/>
      <c r="N427" s="10"/>
      <c r="O427" s="10"/>
      <c r="P427" s="48" t="str">
        <f t="shared" si="57"/>
        <v/>
      </c>
      <c r="Q427" s="37" t="str">
        <f t="shared" si="56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58"/>
      <c r="I428" s="35"/>
      <c r="J428" s="35"/>
      <c r="K428" s="34"/>
      <c r="L428" s="83"/>
      <c r="M428" s="84"/>
      <c r="N428" s="10"/>
      <c r="O428" s="10"/>
      <c r="P428" s="48" t="str">
        <f t="shared" si="57"/>
        <v/>
      </c>
      <c r="Q428" s="37" t="str">
        <f t="shared" si="56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58"/>
      <c r="I429" s="35"/>
      <c r="J429" s="35"/>
      <c r="K429" s="34"/>
      <c r="L429" s="83"/>
      <c r="M429" s="84"/>
      <c r="N429" s="10"/>
      <c r="O429" s="10"/>
      <c r="P429" s="48" t="str">
        <f t="shared" si="57"/>
        <v/>
      </c>
      <c r="Q429" s="37" t="str">
        <f t="shared" si="56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58"/>
      <c r="I430" s="35"/>
      <c r="J430" s="35"/>
      <c r="K430" s="34"/>
      <c r="L430" s="83"/>
      <c r="M430" s="84"/>
      <c r="N430" s="10"/>
      <c r="O430" s="10"/>
      <c r="P430" s="48" t="str">
        <f t="shared" si="57"/>
        <v/>
      </c>
      <c r="Q430" s="37" t="str">
        <f t="shared" si="56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58"/>
      <c r="I431" s="35"/>
      <c r="J431" s="35"/>
      <c r="K431" s="34"/>
      <c r="L431" s="83"/>
      <c r="M431" s="84"/>
      <c r="N431" s="10"/>
      <c r="O431" s="10"/>
      <c r="P431" s="48" t="str">
        <f t="shared" si="57"/>
        <v/>
      </c>
      <c r="Q431" s="37" t="str">
        <f t="shared" si="56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58"/>
      <c r="I432" s="35"/>
      <c r="J432" s="35"/>
      <c r="K432" s="34"/>
      <c r="L432" s="83"/>
      <c r="M432" s="84"/>
      <c r="N432" s="10"/>
      <c r="O432" s="10"/>
      <c r="P432" s="48" t="str">
        <f t="shared" si="57"/>
        <v/>
      </c>
      <c r="Q432" s="37" t="str">
        <f t="shared" si="56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58"/>
      <c r="I433" s="35"/>
      <c r="J433" s="35"/>
      <c r="K433" s="34"/>
      <c r="L433" s="83"/>
      <c r="M433" s="84"/>
      <c r="N433" s="10"/>
      <c r="O433" s="10"/>
      <c r="P433" s="48" t="str">
        <f t="shared" si="57"/>
        <v/>
      </c>
      <c r="Q433" s="37" t="str">
        <f t="shared" si="56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58"/>
      <c r="I434" s="35"/>
      <c r="J434" s="35"/>
      <c r="K434" s="34"/>
      <c r="L434" s="83"/>
      <c r="M434" s="84"/>
      <c r="N434" s="10"/>
      <c r="O434" s="10"/>
      <c r="P434" s="48" t="str">
        <f t="shared" si="57"/>
        <v/>
      </c>
      <c r="Q434" s="37" t="str">
        <f t="shared" si="56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58"/>
      <c r="I435" s="35"/>
      <c r="J435" s="35"/>
      <c r="K435" s="34"/>
      <c r="L435" s="83"/>
      <c r="M435" s="84"/>
      <c r="N435" s="10"/>
      <c r="O435" s="10"/>
      <c r="P435" s="48" t="str">
        <f t="shared" si="57"/>
        <v/>
      </c>
      <c r="Q435" s="37" t="str">
        <f t="shared" si="56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58"/>
      <c r="I436" s="35"/>
      <c r="J436" s="35"/>
      <c r="K436" s="34"/>
      <c r="L436" s="83"/>
      <c r="M436" s="84"/>
      <c r="N436" s="10"/>
      <c r="O436" s="10"/>
      <c r="P436" s="48" t="str">
        <f t="shared" si="57"/>
        <v/>
      </c>
      <c r="Q436" s="37" t="str">
        <f t="shared" si="56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58"/>
      <c r="I437" s="35"/>
      <c r="J437" s="35"/>
      <c r="K437" s="34"/>
      <c r="L437" s="83"/>
      <c r="M437" s="84"/>
      <c r="N437" s="10"/>
      <c r="O437" s="10"/>
      <c r="P437" s="48" t="str">
        <f t="shared" si="57"/>
        <v/>
      </c>
      <c r="Q437" s="37" t="str">
        <f t="shared" si="56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58"/>
      <c r="I438" s="35"/>
      <c r="J438" s="35"/>
      <c r="K438" s="34"/>
      <c r="L438" s="83"/>
      <c r="M438" s="84"/>
      <c r="N438" s="10"/>
      <c r="O438" s="10"/>
      <c r="P438" s="48" t="str">
        <f t="shared" si="57"/>
        <v/>
      </c>
      <c r="Q438" s="37" t="str">
        <f t="shared" si="56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58"/>
      <c r="I439" s="35"/>
      <c r="J439" s="35"/>
      <c r="K439" s="34"/>
      <c r="L439" s="83"/>
      <c r="M439" s="84"/>
      <c r="N439" s="10"/>
      <c r="O439" s="10"/>
      <c r="P439" s="48" t="str">
        <f t="shared" si="57"/>
        <v/>
      </c>
      <c r="Q439" s="37" t="str">
        <f t="shared" si="56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58"/>
      <c r="I440" s="35"/>
      <c r="J440" s="35"/>
      <c r="K440" s="34"/>
      <c r="L440" s="83"/>
      <c r="M440" s="84"/>
      <c r="N440" s="10"/>
      <c r="O440" s="10"/>
      <c r="P440" s="48" t="str">
        <f t="shared" si="57"/>
        <v/>
      </c>
      <c r="Q440" s="37" t="str">
        <f t="shared" si="56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58"/>
      <c r="I441" s="35"/>
      <c r="J441" s="35"/>
      <c r="K441" s="34"/>
      <c r="L441" s="83"/>
      <c r="M441" s="84"/>
      <c r="N441" s="10"/>
      <c r="O441" s="10"/>
      <c r="P441" s="48" t="str">
        <f t="shared" si="57"/>
        <v/>
      </c>
      <c r="Q441" s="37" t="str">
        <f t="shared" si="56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58"/>
      <c r="I442" s="35"/>
      <c r="J442" s="35"/>
      <c r="K442" s="34"/>
      <c r="L442" s="83"/>
      <c r="M442" s="84"/>
      <c r="N442" s="10"/>
      <c r="O442" s="10"/>
      <c r="P442" s="48" t="str">
        <f t="shared" si="57"/>
        <v/>
      </c>
      <c r="Q442" s="37" t="str">
        <f t="shared" si="56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58"/>
      <c r="I443" s="35"/>
      <c r="J443" s="35"/>
      <c r="K443" s="34"/>
      <c r="L443" s="83"/>
      <c r="M443" s="84"/>
      <c r="N443" s="10"/>
      <c r="O443" s="10"/>
      <c r="P443" s="48" t="str">
        <f t="shared" si="57"/>
        <v/>
      </c>
      <c r="Q443" s="37" t="str">
        <f t="shared" si="56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58"/>
      <c r="I444" s="35"/>
      <c r="J444" s="35"/>
      <c r="K444" s="34"/>
      <c r="L444" s="83"/>
      <c r="M444" s="84"/>
      <c r="N444" s="10"/>
      <c r="O444" s="10"/>
      <c r="P444" s="48" t="str">
        <f t="shared" si="57"/>
        <v/>
      </c>
      <c r="Q444" s="37" t="str">
        <f t="shared" si="56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58"/>
      <c r="I445" s="35"/>
      <c r="J445" s="35"/>
      <c r="K445" s="34"/>
      <c r="L445" s="83"/>
      <c r="M445" s="84"/>
      <c r="N445" s="10"/>
      <c r="O445" s="10"/>
      <c r="P445" s="48" t="str">
        <f t="shared" si="57"/>
        <v/>
      </c>
      <c r="Q445" s="37" t="str">
        <f t="shared" si="56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58"/>
      <c r="I446" s="35"/>
      <c r="J446" s="35"/>
      <c r="K446" s="34"/>
      <c r="L446" s="83"/>
      <c r="M446" s="84"/>
      <c r="N446" s="10"/>
      <c r="O446" s="10"/>
      <c r="P446" s="48" t="str">
        <f t="shared" si="57"/>
        <v/>
      </c>
      <c r="Q446" s="37" t="str">
        <f t="shared" si="56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58"/>
      <c r="I447" s="35"/>
      <c r="J447" s="35"/>
      <c r="K447" s="34"/>
      <c r="L447" s="83"/>
      <c r="M447" s="84"/>
      <c r="N447" s="10"/>
      <c r="O447" s="10"/>
      <c r="P447" s="48" t="str">
        <f t="shared" si="57"/>
        <v/>
      </c>
      <c r="Q447" s="37" t="str">
        <f t="shared" si="56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58"/>
      <c r="I448" s="35"/>
      <c r="J448" s="35"/>
      <c r="K448" s="34"/>
      <c r="L448" s="83"/>
      <c r="M448" s="84"/>
      <c r="N448" s="10"/>
      <c r="O448" s="10"/>
      <c r="P448" s="48" t="str">
        <f t="shared" si="57"/>
        <v/>
      </c>
      <c r="Q448" s="37" t="str">
        <f t="shared" si="56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58"/>
      <c r="I449" s="35"/>
      <c r="J449" s="35"/>
      <c r="K449" s="34"/>
      <c r="L449" s="83"/>
      <c r="M449" s="84"/>
      <c r="N449" s="10"/>
      <c r="O449" s="10"/>
      <c r="P449" s="48" t="str">
        <f t="shared" si="57"/>
        <v/>
      </c>
      <c r="Q449" s="37" t="str">
        <f t="shared" si="56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58"/>
      <c r="I450" s="35"/>
      <c r="J450" s="35"/>
      <c r="K450" s="34"/>
      <c r="L450" s="83"/>
      <c r="M450" s="84"/>
      <c r="N450" s="10"/>
      <c r="O450" s="10"/>
      <c r="P450" s="48" t="str">
        <f t="shared" si="57"/>
        <v/>
      </c>
      <c r="Q450" s="37" t="str">
        <f t="shared" si="56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58"/>
      <c r="I451" s="35"/>
      <c r="J451" s="35"/>
      <c r="K451" s="34"/>
      <c r="L451" s="83"/>
      <c r="M451" s="84"/>
      <c r="N451" s="10"/>
      <c r="O451" s="10"/>
      <c r="P451" s="48" t="str">
        <f t="shared" si="57"/>
        <v/>
      </c>
      <c r="Q451" s="37" t="str">
        <f t="shared" si="56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58"/>
      <c r="I452" s="35"/>
      <c r="J452" s="35"/>
      <c r="K452" s="34"/>
      <c r="L452" s="83"/>
      <c r="M452" s="84"/>
      <c r="N452" s="10"/>
      <c r="O452" s="10"/>
      <c r="P452" s="48" t="str">
        <f t="shared" si="57"/>
        <v/>
      </c>
      <c r="Q452" s="37" t="str">
        <f t="shared" si="56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58"/>
      <c r="I453" s="35"/>
      <c r="J453" s="35"/>
      <c r="K453" s="34"/>
      <c r="L453" s="83"/>
      <c r="M453" s="84"/>
      <c r="N453" s="10"/>
      <c r="O453" s="10"/>
      <c r="P453" s="48" t="str">
        <f t="shared" si="57"/>
        <v/>
      </c>
      <c r="Q453" s="37" t="str">
        <f t="shared" si="56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58"/>
      <c r="I454" s="35"/>
      <c r="J454" s="35"/>
      <c r="K454" s="34"/>
      <c r="L454" s="83"/>
      <c r="M454" s="84"/>
      <c r="N454" s="10"/>
      <c r="O454" s="10"/>
      <c r="P454" s="48" t="str">
        <f t="shared" si="57"/>
        <v/>
      </c>
      <c r="Q454" s="37" t="str">
        <f t="shared" si="56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58"/>
      <c r="I455" s="35"/>
      <c r="J455" s="35"/>
      <c r="K455" s="34"/>
      <c r="L455" s="83"/>
      <c r="M455" s="84"/>
      <c r="N455" s="10"/>
      <c r="O455" s="10"/>
      <c r="P455" s="48" t="str">
        <f t="shared" si="57"/>
        <v/>
      </c>
      <c r="Q455" s="37" t="str">
        <f t="shared" si="56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58"/>
      <c r="I456" s="35"/>
      <c r="J456" s="35"/>
      <c r="K456" s="34"/>
      <c r="L456" s="83"/>
      <c r="M456" s="84"/>
      <c r="N456" s="10"/>
      <c r="O456" s="10"/>
      <c r="P456" s="48" t="str">
        <f t="shared" si="57"/>
        <v/>
      </c>
      <c r="Q456" s="37" t="str">
        <f t="shared" si="56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58"/>
      <c r="I457" s="35"/>
      <c r="J457" s="35"/>
      <c r="K457" s="34"/>
      <c r="L457" s="83"/>
      <c r="M457" s="84"/>
      <c r="N457" s="10"/>
      <c r="O457" s="10"/>
      <c r="P457" s="48" t="str">
        <f t="shared" si="57"/>
        <v/>
      </c>
      <c r="Q457" s="37" t="str">
        <f t="shared" si="56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58"/>
      <c r="I458" s="35"/>
      <c r="J458" s="35"/>
      <c r="K458" s="34"/>
      <c r="L458" s="83"/>
      <c r="M458" s="84"/>
      <c r="N458" s="10"/>
      <c r="O458" s="10"/>
      <c r="P458" s="48" t="str">
        <f t="shared" si="57"/>
        <v/>
      </c>
      <c r="Q458" s="37" t="str">
        <f t="shared" si="56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58"/>
      <c r="I459" s="35"/>
      <c r="J459" s="35"/>
      <c r="K459" s="34"/>
      <c r="L459" s="83"/>
      <c r="M459" s="84"/>
      <c r="N459" s="10"/>
      <c r="O459" s="10"/>
      <c r="P459" s="48" t="str">
        <f t="shared" si="57"/>
        <v/>
      </c>
      <c r="Q459" s="37" t="str">
        <f t="shared" si="56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58"/>
      <c r="I460" s="35"/>
      <c r="J460" s="35"/>
      <c r="K460" s="34"/>
      <c r="L460" s="83"/>
      <c r="M460" s="84"/>
      <c r="N460" s="10"/>
      <c r="O460" s="10"/>
      <c r="P460" s="48" t="str">
        <f t="shared" si="57"/>
        <v/>
      </c>
      <c r="Q460" s="37" t="str">
        <f t="shared" si="56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58"/>
      <c r="I461" s="35"/>
      <c r="J461" s="35"/>
      <c r="K461" s="34"/>
      <c r="L461" s="83"/>
      <c r="M461" s="84"/>
      <c r="N461" s="10"/>
      <c r="O461" s="10"/>
      <c r="P461" s="48" t="str">
        <f t="shared" si="57"/>
        <v/>
      </c>
      <c r="Q461" s="37" t="str">
        <f t="shared" si="56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58"/>
      <c r="I462" s="35"/>
      <c r="J462" s="35"/>
      <c r="K462" s="34"/>
      <c r="L462" s="83"/>
      <c r="M462" s="84"/>
      <c r="N462" s="10"/>
      <c r="O462" s="10"/>
      <c r="P462" s="48" t="str">
        <f t="shared" si="57"/>
        <v/>
      </c>
      <c r="Q462" s="37" t="str">
        <f t="shared" si="56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58"/>
      <c r="I463" s="35"/>
      <c r="J463" s="35"/>
      <c r="K463" s="34"/>
      <c r="L463" s="83"/>
      <c r="M463" s="84"/>
      <c r="N463" s="10"/>
      <c r="O463" s="10"/>
      <c r="P463" s="48" t="str">
        <f t="shared" si="57"/>
        <v/>
      </c>
      <c r="Q463" s="37" t="str">
        <f t="shared" si="56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58"/>
      <c r="I464" s="35"/>
      <c r="J464" s="35"/>
      <c r="K464" s="34"/>
      <c r="L464" s="83"/>
      <c r="M464" s="84"/>
      <c r="N464" s="10"/>
      <c r="O464" s="10"/>
      <c r="P464" s="48" t="str">
        <f t="shared" si="57"/>
        <v/>
      </c>
      <c r="Q464" s="37" t="str">
        <f t="shared" si="56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58"/>
      <c r="I465" s="35"/>
      <c r="J465" s="35"/>
      <c r="K465" s="34"/>
      <c r="L465" s="83"/>
      <c r="M465" s="84"/>
      <c r="N465" s="10"/>
      <c r="O465" s="10"/>
      <c r="P465" s="48" t="str">
        <f t="shared" si="57"/>
        <v/>
      </c>
      <c r="Q465" s="37" t="str">
        <f t="shared" si="56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58"/>
      <c r="I466" s="35"/>
      <c r="J466" s="35"/>
      <c r="K466" s="34"/>
      <c r="L466" s="83"/>
      <c r="M466" s="84"/>
      <c r="N466" s="10"/>
      <c r="O466" s="10"/>
      <c r="P466" s="48" t="str">
        <f t="shared" si="57"/>
        <v/>
      </c>
      <c r="Q466" s="37" t="str">
        <f t="shared" si="56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58"/>
      <c r="I467" s="35"/>
      <c r="J467" s="35"/>
      <c r="K467" s="34"/>
      <c r="L467" s="83"/>
      <c r="M467" s="84"/>
      <c r="N467" s="10"/>
      <c r="O467" s="10"/>
      <c r="P467" s="48" t="str">
        <f t="shared" si="57"/>
        <v/>
      </c>
      <c r="Q467" s="37" t="str">
        <f t="shared" si="56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58"/>
      <c r="I468" s="35"/>
      <c r="J468" s="35"/>
      <c r="K468" s="34"/>
      <c r="L468" s="83"/>
      <c r="M468" s="84"/>
      <c r="N468" s="10"/>
      <c r="O468" s="10"/>
      <c r="P468" s="48" t="str">
        <f t="shared" si="57"/>
        <v/>
      </c>
      <c r="Q468" s="37" t="str">
        <f t="shared" si="56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247"/>
      <c r="H469" s="251"/>
      <c r="I469" s="53"/>
      <c r="J469" s="53"/>
      <c r="K469" s="34"/>
      <c r="L469" s="83"/>
      <c r="M469" s="84"/>
      <c r="N469" s="10"/>
      <c r="O469" s="10"/>
      <c r="P469" s="48" t="str">
        <f t="shared" si="57"/>
        <v/>
      </c>
      <c r="Q469" s="37" t="str">
        <f t="shared" si="56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58"/>
      <c r="I470" s="35"/>
      <c r="J470" s="35"/>
      <c r="K470" s="34"/>
      <c r="L470" s="83"/>
      <c r="M470" s="84"/>
      <c r="N470" s="10"/>
      <c r="O470" s="10"/>
      <c r="P470" s="48" t="str">
        <f t="shared" si="57"/>
        <v/>
      </c>
      <c r="Q470" s="37" t="str">
        <f t="shared" si="56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58"/>
      <c r="I471" s="35"/>
      <c r="J471" s="35"/>
      <c r="K471" s="34"/>
      <c r="L471" s="83"/>
      <c r="M471" s="84"/>
      <c r="N471" s="10"/>
      <c r="O471" s="10"/>
      <c r="P471" s="48" t="str">
        <f t="shared" si="57"/>
        <v/>
      </c>
      <c r="Q471" s="37" t="str">
        <f t="shared" si="56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58"/>
      <c r="I472" s="35"/>
      <c r="J472" s="35"/>
      <c r="K472" s="34"/>
      <c r="L472" s="83"/>
      <c r="M472" s="84"/>
      <c r="N472" s="10"/>
      <c r="O472" s="10"/>
      <c r="P472" s="48" t="str">
        <f t="shared" si="57"/>
        <v/>
      </c>
      <c r="Q472" s="37" t="str">
        <f t="shared" si="56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58"/>
      <c r="I473" s="35"/>
      <c r="J473" s="35"/>
      <c r="K473" s="34"/>
      <c r="L473" s="83"/>
      <c r="M473" s="84"/>
      <c r="N473" s="10"/>
      <c r="O473" s="10"/>
      <c r="P473" s="48" t="str">
        <f t="shared" si="57"/>
        <v/>
      </c>
      <c r="Q473" s="37" t="str">
        <f t="shared" si="56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58"/>
      <c r="I474" s="35"/>
      <c r="J474" s="35"/>
      <c r="K474" s="34"/>
      <c r="L474" s="83"/>
      <c r="M474" s="84"/>
      <c r="N474" s="10"/>
      <c r="O474" s="10"/>
      <c r="P474" s="48" t="str">
        <f t="shared" si="57"/>
        <v/>
      </c>
      <c r="Q474" s="37" t="str">
        <f t="shared" si="56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58"/>
      <c r="I475" s="35"/>
      <c r="J475" s="35"/>
      <c r="K475" s="34"/>
      <c r="L475" s="83"/>
      <c r="M475" s="84"/>
      <c r="N475" s="10"/>
      <c r="O475" s="10"/>
      <c r="P475" s="48" t="str">
        <f t="shared" si="57"/>
        <v/>
      </c>
      <c r="Q475" s="37" t="str">
        <f t="shared" si="56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58"/>
      <c r="I476" s="35"/>
      <c r="J476" s="35"/>
      <c r="K476" s="34"/>
      <c r="L476" s="83"/>
      <c r="M476" s="84"/>
      <c r="N476" s="10"/>
      <c r="O476" s="10"/>
      <c r="P476" s="48" t="str">
        <f t="shared" si="57"/>
        <v/>
      </c>
      <c r="Q476" s="37" t="str">
        <f t="shared" si="56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251"/>
      <c r="I477" s="53"/>
      <c r="J477" s="53"/>
      <c r="K477" s="34"/>
      <c r="L477" s="83"/>
      <c r="M477" s="84"/>
      <c r="N477" s="10"/>
      <c r="O477" s="10"/>
      <c r="P477" s="48" t="str">
        <f t="shared" si="57"/>
        <v/>
      </c>
      <c r="Q477" s="37" t="str">
        <f t="shared" si="56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58"/>
      <c r="I478" s="35"/>
      <c r="J478" s="35"/>
      <c r="K478" s="34"/>
      <c r="L478" s="83"/>
      <c r="M478" s="84"/>
      <c r="N478" s="10"/>
      <c r="O478" s="10"/>
      <c r="P478" s="48" t="str">
        <f t="shared" si="57"/>
        <v/>
      </c>
      <c r="Q478" s="37" t="str">
        <f t="shared" si="56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58"/>
      <c r="I479" s="35"/>
      <c r="J479" s="35"/>
      <c r="K479" s="34"/>
      <c r="L479" s="83"/>
      <c r="M479" s="84"/>
      <c r="N479" s="10"/>
      <c r="O479" s="10"/>
      <c r="P479" s="48" t="str">
        <f t="shared" si="57"/>
        <v/>
      </c>
      <c r="Q479" s="37" t="str">
        <f t="shared" si="56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58"/>
      <c r="I480" s="35"/>
      <c r="J480" s="35"/>
      <c r="K480" s="34"/>
      <c r="L480" s="83"/>
      <c r="M480" s="84"/>
      <c r="N480" s="10"/>
      <c r="O480" s="10"/>
      <c r="P480" s="48" t="str">
        <f t="shared" si="57"/>
        <v/>
      </c>
      <c r="Q480" s="37" t="str">
        <f t="shared" si="56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58"/>
      <c r="I481" s="35"/>
      <c r="J481" s="35"/>
      <c r="K481" s="34"/>
      <c r="L481" s="83"/>
      <c r="M481" s="84"/>
      <c r="N481" s="10"/>
      <c r="O481" s="10"/>
      <c r="P481" s="48" t="str">
        <f t="shared" si="57"/>
        <v/>
      </c>
      <c r="Q481" s="37" t="str">
        <f t="shared" si="56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58"/>
      <c r="I482" s="35"/>
      <c r="J482" s="35"/>
      <c r="K482" s="34"/>
      <c r="L482" s="83"/>
      <c r="M482" s="84"/>
      <c r="N482" s="10"/>
      <c r="O482" s="10"/>
      <c r="P482" s="48" t="str">
        <f t="shared" si="57"/>
        <v/>
      </c>
      <c r="Q482" s="37" t="str">
        <f t="shared" si="56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58"/>
      <c r="I483" s="35"/>
      <c r="J483" s="35"/>
      <c r="K483" s="34"/>
      <c r="L483" s="83"/>
      <c r="M483" s="84"/>
      <c r="N483" s="10"/>
      <c r="O483" s="10"/>
      <c r="P483" s="48" t="str">
        <f t="shared" si="57"/>
        <v/>
      </c>
      <c r="Q483" s="37" t="str">
        <f t="shared" si="56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58"/>
      <c r="I484" s="35"/>
      <c r="J484" s="35"/>
      <c r="K484" s="34"/>
      <c r="L484" s="83"/>
      <c r="M484" s="84"/>
      <c r="N484" s="10"/>
      <c r="O484" s="10"/>
      <c r="P484" s="48" t="str">
        <f t="shared" si="57"/>
        <v/>
      </c>
      <c r="Q484" s="37" t="str">
        <f t="shared" si="56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58"/>
      <c r="I485" s="35"/>
      <c r="J485" s="35"/>
      <c r="K485" s="34"/>
      <c r="L485" s="83"/>
      <c r="M485" s="84"/>
      <c r="N485" s="10"/>
      <c r="O485" s="10"/>
      <c r="P485" s="48" t="str">
        <f t="shared" si="57"/>
        <v/>
      </c>
      <c r="Q485" s="37" t="str">
        <f t="shared" si="56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58"/>
      <c r="I486" s="35"/>
      <c r="J486" s="35"/>
      <c r="K486" s="34"/>
      <c r="L486" s="83"/>
      <c r="M486" s="84"/>
      <c r="N486" s="10"/>
      <c r="O486" s="10"/>
      <c r="P486" s="48" t="str">
        <f t="shared" si="57"/>
        <v/>
      </c>
      <c r="Q486" s="37" t="str">
        <f t="shared" si="56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58"/>
      <c r="I487" s="35"/>
      <c r="J487" s="35"/>
      <c r="K487" s="34"/>
      <c r="L487" s="83"/>
      <c r="M487" s="84"/>
      <c r="N487" s="10"/>
      <c r="O487" s="10"/>
      <c r="P487" s="48" t="str">
        <f t="shared" si="57"/>
        <v/>
      </c>
      <c r="Q487" s="37" t="str">
        <f t="shared" si="56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58"/>
      <c r="I488" s="35"/>
      <c r="J488" s="35"/>
      <c r="K488" s="34"/>
      <c r="L488" s="83"/>
      <c r="M488" s="84"/>
      <c r="N488" s="10"/>
      <c r="O488" s="10"/>
      <c r="P488" s="48" t="str">
        <f t="shared" si="57"/>
        <v/>
      </c>
      <c r="Q488" s="37" t="str">
        <f t="shared" si="56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58"/>
      <c r="I489" s="35"/>
      <c r="J489" s="35"/>
      <c r="K489" s="34"/>
      <c r="L489" s="83"/>
      <c r="M489" s="84"/>
      <c r="N489" s="10"/>
      <c r="O489" s="10"/>
      <c r="P489" s="48" t="str">
        <f t="shared" si="57"/>
        <v/>
      </c>
      <c r="Q489" s="37" t="str">
        <f t="shared" si="56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75" customHeight="1">
      <c r="A490" s="22"/>
      <c r="B490" s="4"/>
      <c r="C490" s="10"/>
      <c r="D490" s="9"/>
      <c r="E490" s="9"/>
      <c r="F490" s="31"/>
      <c r="G490" s="44"/>
      <c r="H490" s="58"/>
      <c r="I490" s="252">
        <f>SUM(I6:I489)</f>
        <v>16294054.26</v>
      </c>
      <c r="J490" s="253"/>
      <c r="K490" s="253"/>
      <c r="L490" s="83"/>
      <c r="M490" s="84"/>
      <c r="N490" s="10"/>
      <c r="O490" s="10"/>
      <c r="P490" s="48" t="str">
        <f t="shared" si="57"/>
        <v/>
      </c>
      <c r="Q490" s="37" t="str">
        <f t="shared" si="56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11"/>
      <c r="G491" s="15"/>
      <c r="H491" s="11"/>
      <c r="I491" s="9"/>
      <c r="J491" s="9"/>
      <c r="K491" s="9"/>
      <c r="L491" s="83"/>
      <c r="M491" s="84"/>
      <c r="N491" s="10"/>
      <c r="O491" s="10"/>
      <c r="P491" s="48" t="str">
        <f t="shared" si="57"/>
        <v/>
      </c>
      <c r="Q491" s="37" t="str">
        <f t="shared" si="56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11"/>
      <c r="G492" s="15"/>
      <c r="H492" s="10"/>
      <c r="J492" s="10"/>
      <c r="K492" s="10"/>
      <c r="L492" s="83"/>
      <c r="M492" s="84"/>
      <c r="N492" s="10"/>
      <c r="O492" s="10"/>
      <c r="P492" s="254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11"/>
      <c r="G493" s="15"/>
      <c r="H493" s="11"/>
      <c r="I493" s="9"/>
      <c r="J493" s="9"/>
      <c r="K493" s="9"/>
      <c r="L493" s="83"/>
      <c r="M493" s="84"/>
      <c r="N493" s="10"/>
      <c r="O493" s="10"/>
      <c r="P493" s="255" t="str">
        <f>SUM(P6:P492)</f>
        <v>#REF!</v>
      </c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11"/>
      <c r="G494" s="15"/>
      <c r="H494" s="256">
        <f>E173-I490-L495</f>
        <v>161519.95</v>
      </c>
      <c r="I494" s="9"/>
      <c r="J494" s="9"/>
      <c r="K494" s="9"/>
      <c r="L494" s="83"/>
      <c r="M494" s="9"/>
      <c r="N494" s="10"/>
      <c r="O494" s="10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11"/>
      <c r="G495" s="15"/>
      <c r="H495" s="11"/>
      <c r="I495" s="9"/>
      <c r="J495" s="9"/>
      <c r="K495" s="9"/>
      <c r="L495" s="83">
        <f>SUM(L6:L492)</f>
        <v>1696600</v>
      </c>
      <c r="M495" s="9"/>
      <c r="N495" s="10"/>
      <c r="O495" s="10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11"/>
      <c r="G496" s="15"/>
      <c r="H496" s="11"/>
      <c r="I496" s="9"/>
      <c r="J496" s="9"/>
      <c r="K496" s="9"/>
      <c r="L496" s="10"/>
      <c r="M496" s="9"/>
      <c r="N496" s="10"/>
      <c r="O496" s="10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11"/>
      <c r="G497" s="15"/>
      <c r="H497" s="11"/>
      <c r="I497" s="9"/>
      <c r="J497" s="9"/>
      <c r="K497" s="9"/>
      <c r="L497" s="10"/>
      <c r="M497" s="9"/>
      <c r="N497" s="10"/>
      <c r="O497" s="10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11"/>
      <c r="G498" s="15"/>
      <c r="H498" s="11"/>
      <c r="I498" s="9"/>
      <c r="J498" s="9"/>
      <c r="K498" s="9"/>
      <c r="L498" s="10"/>
      <c r="M498" s="9"/>
      <c r="N498" s="10"/>
      <c r="O498" s="10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11"/>
      <c r="G499" s="15"/>
      <c r="H499" s="11"/>
      <c r="I499" s="9"/>
      <c r="J499" s="9"/>
      <c r="K499" s="9"/>
      <c r="L499" s="10"/>
      <c r="M499" s="9"/>
      <c r="N499" s="10"/>
      <c r="O499" s="10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11"/>
      <c r="G500" s="15"/>
      <c r="H500" s="11"/>
      <c r="I500" s="9"/>
      <c r="J500" s="9"/>
      <c r="K500" s="9"/>
      <c r="L500" s="10"/>
      <c r="M500" s="9"/>
      <c r="N500" s="10"/>
      <c r="O500" s="10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11"/>
      <c r="G501" s="15"/>
      <c r="H501" s="11"/>
      <c r="I501" s="9"/>
      <c r="J501" s="9"/>
      <c r="K501" s="9"/>
      <c r="L501" s="10"/>
      <c r="M501" s="9"/>
      <c r="N501" s="10"/>
      <c r="O501" s="10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11"/>
      <c r="G502" s="15"/>
      <c r="H502" s="11"/>
      <c r="I502" s="9"/>
      <c r="J502" s="9"/>
      <c r="K502" s="9"/>
      <c r="L502" s="10"/>
      <c r="M502" s="9"/>
      <c r="N502" s="10"/>
      <c r="O502" s="10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11"/>
      <c r="G503" s="15"/>
      <c r="H503" s="11"/>
      <c r="I503" s="9"/>
      <c r="J503" s="9"/>
      <c r="K503" s="9"/>
      <c r="L503" s="10"/>
      <c r="M503" s="9"/>
      <c r="N503" s="10"/>
      <c r="O503" s="10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11"/>
      <c r="G504" s="15"/>
      <c r="H504" s="11"/>
      <c r="I504" s="9"/>
      <c r="J504" s="9"/>
      <c r="K504" s="9"/>
      <c r="L504" s="10"/>
      <c r="M504" s="9"/>
      <c r="N504" s="10"/>
      <c r="O504" s="10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11"/>
      <c r="G505" s="15"/>
      <c r="H505" s="11"/>
      <c r="I505" s="9"/>
      <c r="J505" s="9"/>
      <c r="K505" s="9"/>
      <c r="L505" s="10"/>
      <c r="M505" s="9"/>
      <c r="N505" s="10"/>
      <c r="O505" s="10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11"/>
      <c r="G506" s="15"/>
      <c r="H506" s="11"/>
      <c r="I506" s="9"/>
      <c r="J506" s="9"/>
      <c r="K506" s="9"/>
      <c r="L506" s="10"/>
      <c r="M506" s="9"/>
      <c r="N506" s="10"/>
      <c r="O506" s="10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11"/>
      <c r="G507" s="15"/>
      <c r="H507" s="11"/>
      <c r="I507" s="9"/>
      <c r="J507" s="9"/>
      <c r="K507" s="9"/>
      <c r="L507" s="10"/>
      <c r="M507" s="9"/>
      <c r="N507" s="10"/>
      <c r="O507" s="10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11"/>
      <c r="G508" s="15"/>
      <c r="H508" s="11"/>
      <c r="I508" s="9"/>
      <c r="J508" s="9"/>
      <c r="K508" s="9"/>
      <c r="L508" s="10"/>
      <c r="M508" s="9"/>
      <c r="N508" s="10"/>
      <c r="O508" s="10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11"/>
      <c r="G509" s="15"/>
      <c r="H509" s="11"/>
      <c r="I509" s="9"/>
      <c r="J509" s="9"/>
      <c r="K509" s="9"/>
      <c r="L509" s="10"/>
      <c r="M509" s="9"/>
      <c r="N509" s="10"/>
      <c r="O509" s="10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11"/>
      <c r="G510" s="15"/>
      <c r="H510" s="11"/>
      <c r="I510" s="9"/>
      <c r="J510" s="9"/>
      <c r="K510" s="9"/>
      <c r="L510" s="10"/>
      <c r="M510" s="9"/>
      <c r="N510" s="10"/>
      <c r="O510" s="10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11"/>
      <c r="G511" s="15"/>
      <c r="H511" s="11"/>
      <c r="I511" s="9"/>
      <c r="J511" s="9"/>
      <c r="K511" s="9"/>
      <c r="L511" s="10"/>
      <c r="M511" s="9"/>
      <c r="N511" s="10"/>
      <c r="O511" s="10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11"/>
      <c r="G512" s="15"/>
      <c r="H512" s="11"/>
      <c r="I512" s="9"/>
      <c r="J512" s="9"/>
      <c r="K512" s="9"/>
      <c r="L512" s="10"/>
      <c r="M512" s="9"/>
      <c r="N512" s="10"/>
      <c r="O512" s="10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11"/>
      <c r="G513" s="15"/>
      <c r="H513" s="11"/>
      <c r="I513" s="9"/>
      <c r="J513" s="9"/>
      <c r="K513" s="9"/>
      <c r="L513" s="10"/>
      <c r="M513" s="9"/>
      <c r="N513" s="10"/>
      <c r="O513" s="10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11"/>
      <c r="G514" s="15"/>
      <c r="H514" s="11"/>
      <c r="I514" s="9"/>
      <c r="J514" s="9"/>
      <c r="K514" s="9"/>
      <c r="L514" s="10"/>
      <c r="M514" s="9"/>
      <c r="N514" s="10"/>
      <c r="O514" s="10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11"/>
      <c r="G515" s="15"/>
      <c r="H515" s="11"/>
      <c r="I515" s="9"/>
      <c r="J515" s="9"/>
      <c r="K515" s="9"/>
      <c r="L515" s="10"/>
      <c r="M515" s="9"/>
      <c r="N515" s="10"/>
      <c r="O515" s="10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11"/>
      <c r="G516" s="15"/>
      <c r="H516" s="11"/>
      <c r="I516" s="9"/>
      <c r="J516" s="9"/>
      <c r="K516" s="9"/>
      <c r="L516" s="10"/>
      <c r="M516" s="9"/>
      <c r="N516" s="10"/>
      <c r="O516" s="10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11"/>
      <c r="G517" s="15"/>
      <c r="H517" s="11"/>
      <c r="I517" s="9"/>
      <c r="J517" s="9"/>
      <c r="K517" s="9"/>
      <c r="L517" s="10"/>
      <c r="M517" s="9"/>
      <c r="N517" s="10"/>
      <c r="O517" s="10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10"/>
      <c r="M518" s="9"/>
      <c r="N518" s="10"/>
      <c r="O518" s="10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10"/>
      <c r="M519" s="9"/>
      <c r="N519" s="10"/>
      <c r="O519" s="10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10"/>
      <c r="M520" s="9"/>
      <c r="N520" s="10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10"/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10"/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257"/>
      <c r="C695" s="258"/>
      <c r="G695" s="19"/>
    </row>
    <row r="696" ht="15.75" customHeight="1">
      <c r="A696" s="257"/>
      <c r="C696" s="258"/>
      <c r="G696" s="19"/>
    </row>
    <row r="697" ht="15.75" customHeight="1">
      <c r="A697" s="257"/>
      <c r="C697" s="258"/>
      <c r="G697" s="19"/>
    </row>
    <row r="698" ht="15.75" customHeight="1">
      <c r="A698" s="257"/>
      <c r="C698" s="258"/>
      <c r="G698" s="19"/>
    </row>
    <row r="699" ht="15.75" customHeight="1">
      <c r="A699" s="257"/>
      <c r="C699" s="258"/>
      <c r="G699" s="19"/>
    </row>
    <row r="700" ht="15.75" customHeight="1">
      <c r="A700" s="257"/>
      <c r="C700" s="258"/>
      <c r="G700" s="19"/>
    </row>
    <row r="701" ht="15.75" customHeight="1">
      <c r="A701" s="257"/>
      <c r="C701" s="258"/>
      <c r="G701" s="19"/>
    </row>
    <row r="702" ht="15.75" customHeight="1">
      <c r="A702" s="257"/>
      <c r="C702" s="258"/>
      <c r="G702" s="19"/>
    </row>
    <row r="703" ht="15.75" customHeight="1">
      <c r="A703" s="257"/>
      <c r="C703" s="258"/>
      <c r="G703" s="19"/>
    </row>
    <row r="704" ht="15.75" customHeight="1">
      <c r="A704" s="257"/>
      <c r="C704" s="258"/>
      <c r="G704" s="19"/>
    </row>
    <row r="705" ht="15.75" customHeight="1">
      <c r="A705" s="257"/>
      <c r="C705" s="258"/>
      <c r="G705" s="19"/>
    </row>
    <row r="706" ht="15.75" customHeight="1">
      <c r="A706" s="257"/>
      <c r="C706" s="258"/>
      <c r="G706" s="19"/>
    </row>
    <row r="707" ht="15.75" customHeight="1">
      <c r="A707" s="257"/>
      <c r="C707" s="258"/>
      <c r="G707" s="19"/>
    </row>
    <row r="708" ht="15.75" customHeight="1">
      <c r="A708" s="257"/>
      <c r="C708" s="258"/>
      <c r="G708" s="19"/>
    </row>
    <row r="709" ht="15.75" customHeight="1">
      <c r="A709" s="257"/>
      <c r="C709" s="258"/>
      <c r="G709" s="19"/>
    </row>
    <row r="710" ht="15.75" customHeight="1">
      <c r="A710" s="257"/>
      <c r="C710" s="258"/>
      <c r="G710" s="19"/>
    </row>
    <row r="711" ht="15.75" customHeight="1">
      <c r="A711" s="257"/>
      <c r="C711" s="258"/>
      <c r="G711" s="19"/>
    </row>
    <row r="712" ht="15.75" customHeight="1">
      <c r="A712" s="257"/>
      <c r="C712" s="258"/>
      <c r="G712" s="19"/>
    </row>
    <row r="713" ht="15.75" customHeight="1">
      <c r="A713" s="257"/>
      <c r="C713" s="258"/>
      <c r="G713" s="19"/>
    </row>
    <row r="714" ht="15.75" customHeight="1">
      <c r="A714" s="257"/>
      <c r="C714" s="258"/>
      <c r="G714" s="19"/>
    </row>
    <row r="715" ht="15.75" customHeight="1">
      <c r="A715" s="257"/>
      <c r="C715" s="258"/>
      <c r="G715" s="19"/>
    </row>
    <row r="716" ht="15.75" customHeight="1">
      <c r="A716" s="257"/>
      <c r="C716" s="258"/>
      <c r="G716" s="19"/>
    </row>
    <row r="717" ht="15.75" customHeight="1">
      <c r="A717" s="257"/>
      <c r="C717" s="258"/>
      <c r="G717" s="19"/>
    </row>
    <row r="718" ht="15.75" customHeight="1">
      <c r="A718" s="257"/>
      <c r="C718" s="258"/>
      <c r="G718" s="19"/>
    </row>
    <row r="719" ht="15.75" customHeight="1">
      <c r="A719" s="257"/>
      <c r="C719" s="258"/>
      <c r="G719" s="19"/>
    </row>
    <row r="720" ht="15.75" customHeight="1">
      <c r="A720" s="257"/>
      <c r="C720" s="258"/>
      <c r="G720" s="19"/>
    </row>
    <row r="721" ht="15.75" customHeight="1">
      <c r="A721" s="257"/>
      <c r="C721" s="258"/>
      <c r="G721" s="19"/>
    </row>
    <row r="722" ht="15.75" customHeight="1">
      <c r="A722" s="257"/>
      <c r="C722" s="258"/>
      <c r="G722" s="19"/>
    </row>
    <row r="723" ht="15.75" customHeight="1">
      <c r="A723" s="257"/>
      <c r="C723" s="258"/>
      <c r="G723" s="19"/>
    </row>
    <row r="724" ht="15.75" customHeight="1">
      <c r="A724" s="257"/>
      <c r="C724" s="258"/>
      <c r="G724" s="19"/>
    </row>
    <row r="725" ht="15.75" customHeight="1">
      <c r="A725" s="257"/>
      <c r="C725" s="258"/>
      <c r="G725" s="19"/>
    </row>
    <row r="726" ht="15.75" customHeight="1">
      <c r="A726" s="257"/>
      <c r="C726" s="258"/>
      <c r="G726" s="19"/>
    </row>
    <row r="727" ht="15.75" customHeight="1">
      <c r="A727" s="257"/>
      <c r="C727" s="258"/>
      <c r="G727" s="19"/>
    </row>
    <row r="728" ht="15.75" customHeight="1">
      <c r="A728" s="257"/>
      <c r="C728" s="258"/>
      <c r="G728" s="19"/>
    </row>
    <row r="729" ht="15.75" customHeight="1">
      <c r="A729" s="257"/>
      <c r="C729" s="258"/>
      <c r="G729" s="19"/>
    </row>
    <row r="730" ht="15.75" customHeight="1">
      <c r="A730" s="257"/>
      <c r="C730" s="258"/>
      <c r="G730" s="19"/>
    </row>
    <row r="731" ht="15.75" customHeight="1">
      <c r="A731" s="257"/>
      <c r="C731" s="258"/>
      <c r="G731" s="19"/>
    </row>
    <row r="732" ht="15.75" customHeight="1">
      <c r="A732" s="257"/>
      <c r="C732" s="258"/>
      <c r="G732" s="19"/>
    </row>
    <row r="733" ht="15.75" customHeight="1">
      <c r="A733" s="257"/>
      <c r="C733" s="258"/>
      <c r="G733" s="19"/>
    </row>
    <row r="734" ht="15.75" customHeight="1">
      <c r="A734" s="257"/>
      <c r="C734" s="258"/>
      <c r="G734" s="19"/>
    </row>
    <row r="735" ht="15.75" customHeight="1">
      <c r="A735" s="257"/>
      <c r="C735" s="258"/>
      <c r="G735" s="19"/>
    </row>
    <row r="736" ht="15.75" customHeight="1">
      <c r="A736" s="257"/>
      <c r="C736" s="258"/>
      <c r="G736" s="19"/>
    </row>
    <row r="737" ht="15.75" customHeight="1">
      <c r="A737" s="257"/>
      <c r="C737" s="258"/>
      <c r="G737" s="19"/>
    </row>
    <row r="738" ht="15.75" customHeight="1">
      <c r="A738" s="257"/>
      <c r="C738" s="258"/>
      <c r="G738" s="19"/>
    </row>
    <row r="739" ht="15.75" customHeight="1">
      <c r="A739" s="257"/>
      <c r="C739" s="258"/>
      <c r="G739" s="19"/>
    </row>
    <row r="740" ht="15.75" customHeight="1">
      <c r="A740" s="257"/>
      <c r="C740" s="258"/>
      <c r="G740" s="19"/>
    </row>
    <row r="741" ht="15.75" customHeight="1">
      <c r="A741" s="257"/>
      <c r="C741" s="258"/>
      <c r="G741" s="19"/>
    </row>
    <row r="742" ht="15.75" customHeight="1">
      <c r="A742" s="257"/>
      <c r="C742" s="258"/>
      <c r="G742" s="19"/>
    </row>
    <row r="743" ht="15.75" customHeight="1">
      <c r="A743" s="257"/>
      <c r="C743" s="258"/>
      <c r="G743" s="19"/>
    </row>
    <row r="744" ht="15.75" customHeight="1">
      <c r="A744" s="257"/>
      <c r="C744" s="258"/>
      <c r="G744" s="19"/>
    </row>
    <row r="745" ht="15.75" customHeight="1">
      <c r="A745" s="257"/>
      <c r="C745" s="258"/>
      <c r="G745" s="19"/>
    </row>
    <row r="746" ht="15.75" customHeight="1">
      <c r="A746" s="257"/>
      <c r="C746" s="258"/>
      <c r="G746" s="19"/>
    </row>
    <row r="747" ht="15.75" customHeight="1">
      <c r="A747" s="257"/>
      <c r="C747" s="258"/>
      <c r="G747" s="19"/>
    </row>
    <row r="748" ht="15.75" customHeight="1">
      <c r="A748" s="257"/>
      <c r="C748" s="258"/>
      <c r="G748" s="19"/>
    </row>
    <row r="749" ht="15.75" customHeight="1">
      <c r="A749" s="257"/>
      <c r="C749" s="258"/>
      <c r="G749" s="19"/>
    </row>
    <row r="750" ht="15.75" customHeight="1">
      <c r="A750" s="257"/>
      <c r="C750" s="258"/>
      <c r="G750" s="19"/>
    </row>
    <row r="751" ht="15.75" customHeight="1">
      <c r="A751" s="257"/>
      <c r="C751" s="258"/>
      <c r="G751" s="19"/>
    </row>
    <row r="752" ht="15.75" customHeight="1">
      <c r="A752" s="257"/>
      <c r="C752" s="258"/>
      <c r="G752" s="19"/>
    </row>
    <row r="753" ht="15.75" customHeight="1">
      <c r="A753" s="257"/>
      <c r="C753" s="258"/>
      <c r="G753" s="19"/>
    </row>
    <row r="754" ht="15.75" customHeight="1">
      <c r="A754" s="257"/>
      <c r="C754" s="258"/>
      <c r="G754" s="19"/>
    </row>
    <row r="755" ht="15.75" customHeight="1">
      <c r="A755" s="257"/>
      <c r="C755" s="258"/>
      <c r="G755" s="19"/>
    </row>
    <row r="756" ht="15.75" customHeight="1">
      <c r="A756" s="257"/>
      <c r="C756" s="258"/>
      <c r="G756" s="19"/>
    </row>
    <row r="757" ht="15.75" customHeight="1">
      <c r="A757" s="257"/>
      <c r="C757" s="258"/>
      <c r="G757" s="19"/>
    </row>
    <row r="758" ht="15.75" customHeight="1">
      <c r="A758" s="257"/>
      <c r="C758" s="258"/>
      <c r="G758" s="19"/>
    </row>
    <row r="759" ht="15.75" customHeight="1">
      <c r="A759" s="257"/>
      <c r="C759" s="258"/>
      <c r="G759" s="19"/>
    </row>
    <row r="760" ht="15.75" customHeight="1">
      <c r="A760" s="257"/>
      <c r="C760" s="258"/>
      <c r="G760" s="19"/>
    </row>
    <row r="761" ht="15.75" customHeight="1">
      <c r="A761" s="257"/>
      <c r="C761" s="258"/>
      <c r="G761" s="19"/>
    </row>
    <row r="762" ht="15.75" customHeight="1">
      <c r="A762" s="257"/>
      <c r="C762" s="258"/>
      <c r="G762" s="19"/>
    </row>
    <row r="763" ht="15.75" customHeight="1">
      <c r="A763" s="257"/>
      <c r="C763" s="258"/>
      <c r="G763" s="19"/>
    </row>
    <row r="764" ht="15.75" customHeight="1">
      <c r="A764" s="257"/>
      <c r="C764" s="258"/>
      <c r="G764" s="19"/>
    </row>
    <row r="765" ht="15.75" customHeight="1">
      <c r="A765" s="257"/>
      <c r="C765" s="258"/>
      <c r="G765" s="19"/>
    </row>
    <row r="766" ht="15.75" customHeight="1">
      <c r="A766" s="257"/>
      <c r="C766" s="258"/>
      <c r="G766" s="19"/>
    </row>
    <row r="767" ht="15.75" customHeight="1">
      <c r="A767" s="257"/>
      <c r="C767" s="258"/>
      <c r="G767" s="19"/>
    </row>
    <row r="768" ht="15.75" customHeight="1">
      <c r="A768" s="257"/>
      <c r="C768" s="258"/>
      <c r="G768" s="19"/>
    </row>
    <row r="769" ht="15.75" customHeight="1">
      <c r="A769" s="257"/>
      <c r="C769" s="258"/>
      <c r="G769" s="19"/>
    </row>
    <row r="770" ht="15.75" customHeight="1">
      <c r="A770" s="257"/>
      <c r="C770" s="258"/>
      <c r="G770" s="19"/>
    </row>
    <row r="771" ht="15.75" customHeight="1">
      <c r="A771" s="257"/>
      <c r="C771" s="258"/>
      <c r="G771" s="19"/>
    </row>
    <row r="772" ht="15.75" customHeight="1">
      <c r="A772" s="257"/>
      <c r="C772" s="258"/>
      <c r="G772" s="19"/>
    </row>
    <row r="773" ht="15.75" customHeight="1">
      <c r="A773" s="257"/>
      <c r="C773" s="258"/>
      <c r="G773" s="19"/>
    </row>
    <row r="774" ht="15.75" customHeight="1">
      <c r="A774" s="257"/>
      <c r="C774" s="258"/>
      <c r="G774" s="19"/>
    </row>
    <row r="775" ht="15.75" customHeight="1">
      <c r="A775" s="257"/>
      <c r="C775" s="258"/>
      <c r="G775" s="19"/>
    </row>
    <row r="776" ht="15.75" customHeight="1">
      <c r="A776" s="257"/>
      <c r="C776" s="258"/>
      <c r="G776" s="19"/>
    </row>
    <row r="777" ht="15.75" customHeight="1">
      <c r="A777" s="257"/>
      <c r="C777" s="258"/>
      <c r="G777" s="19"/>
    </row>
    <row r="778" ht="15.75" customHeight="1">
      <c r="A778" s="257"/>
      <c r="C778" s="258"/>
      <c r="G778" s="19"/>
    </row>
    <row r="779" ht="15.75" customHeight="1">
      <c r="A779" s="257"/>
      <c r="C779" s="258"/>
      <c r="G779" s="19"/>
    </row>
    <row r="780" ht="15.75" customHeight="1">
      <c r="A780" s="257"/>
      <c r="C780" s="258"/>
      <c r="G780" s="19"/>
    </row>
    <row r="781" ht="15.75" customHeight="1">
      <c r="A781" s="257"/>
      <c r="C781" s="258"/>
      <c r="G781" s="19"/>
    </row>
    <row r="782" ht="15.75" customHeight="1">
      <c r="A782" s="257"/>
      <c r="C782" s="258"/>
      <c r="G782" s="19"/>
    </row>
    <row r="783" ht="15.75" customHeight="1">
      <c r="A783" s="257"/>
      <c r="C783" s="258"/>
      <c r="G783" s="19"/>
    </row>
    <row r="784" ht="15.75" customHeight="1">
      <c r="A784" s="257"/>
      <c r="C784" s="258"/>
      <c r="G784" s="19"/>
    </row>
    <row r="785" ht="15.75" customHeight="1">
      <c r="A785" s="257"/>
      <c r="C785" s="258"/>
      <c r="G785" s="19"/>
    </row>
    <row r="786" ht="15.75" customHeight="1">
      <c r="A786" s="257"/>
      <c r="C786" s="258"/>
      <c r="G786" s="19"/>
    </row>
    <row r="787" ht="15.75" customHeight="1">
      <c r="A787" s="257"/>
      <c r="C787" s="258"/>
      <c r="G787" s="19"/>
    </row>
    <row r="788" ht="15.75" customHeight="1">
      <c r="A788" s="257"/>
      <c r="C788" s="258"/>
      <c r="G788" s="19"/>
    </row>
    <row r="789" ht="15.75" customHeight="1">
      <c r="A789" s="257"/>
      <c r="C789" s="258"/>
      <c r="G789" s="19"/>
    </row>
    <row r="790" ht="15.75" customHeight="1">
      <c r="A790" s="257"/>
      <c r="C790" s="258"/>
      <c r="G790" s="19"/>
    </row>
    <row r="791" ht="15.75" customHeight="1">
      <c r="A791" s="257"/>
      <c r="C791" s="258"/>
      <c r="G791" s="19"/>
    </row>
    <row r="792" ht="15.75" customHeight="1">
      <c r="A792" s="257"/>
      <c r="C792" s="258"/>
      <c r="G792" s="19"/>
    </row>
    <row r="793" ht="15.75" customHeight="1">
      <c r="A793" s="257"/>
      <c r="C793" s="258"/>
      <c r="G793" s="19"/>
    </row>
    <row r="794" ht="15.75" customHeight="1">
      <c r="A794" s="257"/>
      <c r="C794" s="258"/>
      <c r="G794" s="19"/>
    </row>
    <row r="795" ht="15.75" customHeight="1">
      <c r="A795" s="257"/>
      <c r="C795" s="258"/>
      <c r="G795" s="19"/>
    </row>
    <row r="796" ht="15.75" customHeight="1">
      <c r="A796" s="257"/>
      <c r="C796" s="258"/>
      <c r="G796" s="19"/>
    </row>
    <row r="797" ht="15.75" customHeight="1">
      <c r="A797" s="257"/>
      <c r="C797" s="258"/>
      <c r="G797" s="19"/>
    </row>
    <row r="798" ht="15.75" customHeight="1">
      <c r="A798" s="257"/>
      <c r="C798" s="258"/>
      <c r="G798" s="19"/>
    </row>
    <row r="799" ht="15.75" customHeight="1">
      <c r="A799" s="257"/>
      <c r="C799" s="258"/>
      <c r="G799" s="19"/>
    </row>
    <row r="800" ht="15.75" customHeight="1">
      <c r="A800" s="257"/>
      <c r="C800" s="258"/>
      <c r="G800" s="19"/>
    </row>
    <row r="801" ht="15.75" customHeight="1">
      <c r="A801" s="257"/>
      <c r="C801" s="258"/>
      <c r="G801" s="19"/>
    </row>
    <row r="802" ht="15.75" customHeight="1">
      <c r="A802" s="257"/>
      <c r="C802" s="258"/>
      <c r="G802" s="19"/>
    </row>
    <row r="803" ht="15.75" customHeight="1">
      <c r="A803" s="257"/>
      <c r="C803" s="258"/>
      <c r="G803" s="19"/>
    </row>
    <row r="804" ht="15.75" customHeight="1">
      <c r="A804" s="257"/>
      <c r="C804" s="258"/>
      <c r="G804" s="19"/>
    </row>
    <row r="805" ht="15.75" customHeight="1">
      <c r="A805" s="257"/>
      <c r="C805" s="258"/>
      <c r="G805" s="19"/>
    </row>
    <row r="806" ht="15.75" customHeight="1">
      <c r="A806" s="257"/>
      <c r="C806" s="258"/>
      <c r="G806" s="19"/>
    </row>
    <row r="807" ht="15.75" customHeight="1">
      <c r="A807" s="257"/>
      <c r="C807" s="258"/>
      <c r="G807" s="19"/>
    </row>
    <row r="808" ht="15.75" customHeight="1">
      <c r="A808" s="257"/>
      <c r="C808" s="258"/>
      <c r="G808" s="19"/>
    </row>
    <row r="809" ht="15.75" customHeight="1">
      <c r="A809" s="257"/>
      <c r="C809" s="258"/>
      <c r="G809" s="19"/>
    </row>
    <row r="810" ht="15.75" customHeight="1">
      <c r="A810" s="257"/>
      <c r="C810" s="258"/>
      <c r="G810" s="19"/>
    </row>
    <row r="811" ht="15.75" customHeight="1">
      <c r="A811" s="257"/>
      <c r="C811" s="258"/>
      <c r="G811" s="19"/>
    </row>
    <row r="812" ht="15.75" customHeight="1">
      <c r="A812" s="257"/>
      <c r="C812" s="258"/>
      <c r="G812" s="19"/>
    </row>
    <row r="813" ht="15.75" customHeight="1">
      <c r="A813" s="257"/>
      <c r="C813" s="258"/>
      <c r="G813" s="19"/>
    </row>
    <row r="814" ht="15.75" customHeight="1">
      <c r="A814" s="257"/>
      <c r="C814" s="258"/>
      <c r="G814" s="19"/>
    </row>
    <row r="815" ht="15.75" customHeight="1">
      <c r="A815" s="257"/>
      <c r="C815" s="258"/>
      <c r="G815" s="19"/>
    </row>
    <row r="816" ht="15.75" customHeight="1">
      <c r="A816" s="257"/>
      <c r="C816" s="258"/>
      <c r="G816" s="19"/>
    </row>
    <row r="817" ht="15.75" customHeight="1">
      <c r="A817" s="257"/>
      <c r="C817" s="258"/>
      <c r="G817" s="19"/>
    </row>
    <row r="818" ht="15.75" customHeight="1">
      <c r="A818" s="257"/>
      <c r="C818" s="258"/>
      <c r="G818" s="19"/>
    </row>
    <row r="819" ht="15.75" customHeight="1">
      <c r="A819" s="257"/>
      <c r="C819" s="258"/>
      <c r="G819" s="19"/>
    </row>
    <row r="820" ht="15.75" customHeight="1">
      <c r="A820" s="257"/>
      <c r="C820" s="258"/>
      <c r="G820" s="19"/>
    </row>
    <row r="821" ht="15.75" customHeight="1">
      <c r="A821" s="257"/>
      <c r="C821" s="258"/>
      <c r="G821" s="19"/>
    </row>
    <row r="822" ht="15.75" customHeight="1">
      <c r="A822" s="257"/>
      <c r="C822" s="258"/>
      <c r="G822" s="19"/>
    </row>
    <row r="823" ht="15.75" customHeight="1">
      <c r="A823" s="257"/>
      <c r="C823" s="258"/>
      <c r="G823" s="19"/>
    </row>
    <row r="824" ht="15.75" customHeight="1">
      <c r="A824" s="257"/>
      <c r="C824" s="258"/>
      <c r="G824" s="19"/>
    </row>
    <row r="825" ht="15.75" customHeight="1">
      <c r="A825" s="257"/>
      <c r="C825" s="258"/>
      <c r="G825" s="19"/>
    </row>
    <row r="826" ht="15.75" customHeight="1">
      <c r="A826" s="257"/>
      <c r="C826" s="258"/>
      <c r="G826" s="19"/>
    </row>
    <row r="827" ht="15.75" customHeight="1">
      <c r="A827" s="257"/>
      <c r="C827" s="258"/>
      <c r="G827" s="19"/>
    </row>
    <row r="828" ht="15.75" customHeight="1">
      <c r="A828" s="257"/>
      <c r="C828" s="258"/>
      <c r="G828" s="19"/>
    </row>
    <row r="829" ht="15.75" customHeight="1">
      <c r="A829" s="257"/>
      <c r="C829" s="258"/>
      <c r="G829" s="19"/>
    </row>
    <row r="830" ht="15.75" customHeight="1">
      <c r="A830" s="257"/>
      <c r="C830" s="258"/>
      <c r="G830" s="19"/>
    </row>
    <row r="831" ht="15.75" customHeight="1">
      <c r="A831" s="257"/>
      <c r="C831" s="258"/>
      <c r="G831" s="19"/>
    </row>
    <row r="832" ht="15.75" customHeight="1">
      <c r="A832" s="257"/>
      <c r="C832" s="258"/>
      <c r="G832" s="19"/>
    </row>
    <row r="833" ht="15.75" customHeight="1">
      <c r="A833" s="257"/>
      <c r="C833" s="258"/>
      <c r="G833" s="19"/>
    </row>
    <row r="834" ht="15.75" customHeight="1">
      <c r="A834" s="257"/>
      <c r="C834" s="258"/>
      <c r="G834" s="19"/>
    </row>
    <row r="835" ht="15.75" customHeight="1">
      <c r="A835" s="257"/>
      <c r="C835" s="258"/>
      <c r="G835" s="19"/>
    </row>
    <row r="836" ht="15.75" customHeight="1">
      <c r="A836" s="257"/>
      <c r="C836" s="258"/>
      <c r="G836" s="19"/>
    </row>
    <row r="837" ht="15.75" customHeight="1">
      <c r="A837" s="257"/>
      <c r="C837" s="258"/>
      <c r="G837" s="19"/>
    </row>
    <row r="838" ht="15.75" customHeight="1">
      <c r="A838" s="257"/>
      <c r="C838" s="258"/>
      <c r="G838" s="19"/>
    </row>
    <row r="839" ht="15.75" customHeight="1">
      <c r="A839" s="257"/>
      <c r="C839" s="258"/>
      <c r="G839" s="19"/>
    </row>
    <row r="840" ht="15.75" customHeight="1">
      <c r="A840" s="257"/>
      <c r="C840" s="258"/>
      <c r="G840" s="19"/>
    </row>
    <row r="841" ht="15.75" customHeight="1">
      <c r="A841" s="257"/>
      <c r="C841" s="258"/>
      <c r="G841" s="19"/>
    </row>
    <row r="842" ht="15.75" customHeight="1">
      <c r="A842" s="257"/>
      <c r="C842" s="258"/>
      <c r="G842" s="19"/>
    </row>
    <row r="843" ht="15.75" customHeight="1">
      <c r="A843" s="257"/>
      <c r="C843" s="258"/>
      <c r="G843" s="19"/>
    </row>
    <row r="844" ht="15.75" customHeight="1">
      <c r="A844" s="257"/>
      <c r="C844" s="258"/>
      <c r="G844" s="19"/>
    </row>
    <row r="845" ht="15.75" customHeight="1">
      <c r="A845" s="257"/>
      <c r="C845" s="258"/>
      <c r="G845" s="19"/>
    </row>
    <row r="846" ht="15.75" customHeight="1">
      <c r="A846" s="257"/>
      <c r="C846" s="258"/>
      <c r="G846" s="19"/>
    </row>
    <row r="847" ht="15.75" customHeight="1">
      <c r="A847" s="257"/>
      <c r="C847" s="258"/>
      <c r="G847" s="19"/>
    </row>
    <row r="848" ht="15.75" customHeight="1">
      <c r="A848" s="257"/>
      <c r="C848" s="258"/>
      <c r="G848" s="19"/>
    </row>
    <row r="849" ht="15.75" customHeight="1">
      <c r="A849" s="257"/>
      <c r="C849" s="258"/>
      <c r="G849" s="19"/>
    </row>
    <row r="850" ht="15.75" customHeight="1">
      <c r="A850" s="257"/>
      <c r="C850" s="258"/>
      <c r="G850" s="19"/>
    </row>
    <row r="851" ht="15.75" customHeight="1">
      <c r="A851" s="257"/>
      <c r="C851" s="258"/>
      <c r="G851" s="19"/>
    </row>
    <row r="852" ht="15.75" customHeight="1">
      <c r="A852" s="257"/>
      <c r="C852" s="258"/>
      <c r="G852" s="19"/>
    </row>
    <row r="853" ht="15.75" customHeight="1">
      <c r="A853" s="257"/>
      <c r="C853" s="258"/>
      <c r="G853" s="19"/>
    </row>
    <row r="854" ht="15.75" customHeight="1">
      <c r="A854" s="257"/>
      <c r="C854" s="258"/>
      <c r="G854" s="19"/>
    </row>
    <row r="855" ht="15.75" customHeight="1">
      <c r="A855" s="257"/>
      <c r="C855" s="258"/>
      <c r="G855" s="19"/>
    </row>
    <row r="856" ht="15.75" customHeight="1">
      <c r="A856" s="257"/>
      <c r="C856" s="258"/>
      <c r="G856" s="19"/>
    </row>
    <row r="857" ht="15.75" customHeight="1">
      <c r="A857" s="257"/>
      <c r="C857" s="258"/>
      <c r="G857" s="19"/>
    </row>
    <row r="858" ht="15.75" customHeight="1">
      <c r="A858" s="257"/>
      <c r="C858" s="258"/>
      <c r="G858" s="19"/>
    </row>
    <row r="859" ht="15.75" customHeight="1">
      <c r="A859" s="257"/>
      <c r="C859" s="258"/>
      <c r="G859" s="19"/>
    </row>
    <row r="860" ht="15.75" customHeight="1">
      <c r="A860" s="257"/>
      <c r="C860" s="258"/>
      <c r="G860" s="19"/>
    </row>
    <row r="861" ht="15.75" customHeight="1">
      <c r="A861" s="257"/>
      <c r="C861" s="258"/>
      <c r="G861" s="19"/>
    </row>
    <row r="862" ht="15.75" customHeight="1">
      <c r="A862" s="257"/>
      <c r="C862" s="258"/>
      <c r="G862" s="19"/>
    </row>
    <row r="863" ht="15.75" customHeight="1">
      <c r="A863" s="257"/>
      <c r="C863" s="258"/>
      <c r="G863" s="19"/>
    </row>
    <row r="864" ht="15.75" customHeight="1">
      <c r="A864" s="257"/>
      <c r="C864" s="258"/>
      <c r="G864" s="19"/>
    </row>
    <row r="865" ht="15.75" customHeight="1">
      <c r="A865" s="257"/>
      <c r="C865" s="258"/>
      <c r="G865" s="19"/>
    </row>
    <row r="866" ht="15.75" customHeight="1">
      <c r="A866" s="257"/>
      <c r="C866" s="258"/>
      <c r="G866" s="19"/>
    </row>
    <row r="867" ht="15.75" customHeight="1">
      <c r="A867" s="257"/>
      <c r="C867" s="258"/>
      <c r="G867" s="19"/>
    </row>
    <row r="868" ht="15.75" customHeight="1">
      <c r="A868" s="257"/>
      <c r="C868" s="258"/>
      <c r="G868" s="19"/>
    </row>
    <row r="869" ht="15.75" customHeight="1">
      <c r="A869" s="257"/>
      <c r="C869" s="258"/>
      <c r="G869" s="19"/>
    </row>
    <row r="870" ht="15.75" customHeight="1">
      <c r="A870" s="257"/>
      <c r="C870" s="258"/>
      <c r="G870" s="19"/>
    </row>
    <row r="871" ht="15.75" customHeight="1">
      <c r="A871" s="257"/>
      <c r="C871" s="258"/>
      <c r="G871" s="19"/>
    </row>
    <row r="872" ht="15.75" customHeight="1">
      <c r="A872" s="257"/>
      <c r="C872" s="258"/>
      <c r="G872" s="19"/>
    </row>
    <row r="873" ht="15.75" customHeight="1">
      <c r="A873" s="257"/>
      <c r="C873" s="258"/>
      <c r="G873" s="19"/>
    </row>
    <row r="874" ht="15.75" customHeight="1">
      <c r="A874" s="257"/>
      <c r="C874" s="258"/>
      <c r="G874" s="19"/>
    </row>
    <row r="875" ht="15.75" customHeight="1">
      <c r="A875" s="257"/>
      <c r="C875" s="258"/>
      <c r="G875" s="19"/>
    </row>
    <row r="876" ht="15.75" customHeight="1">
      <c r="A876" s="257"/>
      <c r="C876" s="258"/>
      <c r="G876" s="19"/>
    </row>
    <row r="877" ht="15.75" customHeight="1">
      <c r="A877" s="257"/>
      <c r="C877" s="258"/>
      <c r="G877" s="19"/>
    </row>
    <row r="878" ht="15.75" customHeight="1">
      <c r="A878" s="257"/>
      <c r="C878" s="258"/>
      <c r="G878" s="19"/>
    </row>
    <row r="879" ht="15.75" customHeight="1">
      <c r="A879" s="257"/>
      <c r="C879" s="258"/>
      <c r="G879" s="19"/>
    </row>
    <row r="880" ht="15.75" customHeight="1">
      <c r="A880" s="257"/>
      <c r="C880" s="258"/>
      <c r="G880" s="19"/>
    </row>
    <row r="881" ht="15.75" customHeight="1">
      <c r="A881" s="257"/>
      <c r="C881" s="258"/>
      <c r="G881" s="19"/>
    </row>
    <row r="882" ht="15.75" customHeight="1">
      <c r="A882" s="257"/>
      <c r="C882" s="258"/>
      <c r="G882" s="19"/>
    </row>
    <row r="883" ht="15.75" customHeight="1">
      <c r="A883" s="257"/>
      <c r="C883" s="258"/>
      <c r="G883" s="19"/>
    </row>
    <row r="884" ht="15.75" customHeight="1">
      <c r="A884" s="257"/>
      <c r="C884" s="258"/>
      <c r="G884" s="19"/>
    </row>
    <row r="885" ht="15.75" customHeight="1">
      <c r="A885" s="257"/>
      <c r="C885" s="258"/>
      <c r="G885" s="19"/>
    </row>
    <row r="886" ht="15.75" customHeight="1">
      <c r="A886" s="257"/>
      <c r="C886" s="258"/>
      <c r="G886" s="19"/>
    </row>
    <row r="887" ht="15.75" customHeight="1">
      <c r="A887" s="257"/>
      <c r="C887" s="258"/>
      <c r="G887" s="19"/>
    </row>
    <row r="888" ht="15.75" customHeight="1">
      <c r="A888" s="257"/>
      <c r="C888" s="258"/>
      <c r="G888" s="19"/>
    </row>
    <row r="889" ht="15.75" customHeight="1">
      <c r="A889" s="257"/>
      <c r="C889" s="258"/>
      <c r="G889" s="19"/>
    </row>
    <row r="890" ht="15.75" customHeight="1">
      <c r="A890" s="257"/>
      <c r="C890" s="258"/>
      <c r="G890" s="19"/>
    </row>
    <row r="891" ht="15.75" customHeight="1">
      <c r="A891" s="257"/>
      <c r="C891" s="258"/>
      <c r="G891" s="19"/>
    </row>
    <row r="892" ht="15.75" customHeight="1">
      <c r="A892" s="257"/>
      <c r="C892" s="258"/>
      <c r="G892" s="19"/>
    </row>
    <row r="893" ht="15.75" customHeight="1">
      <c r="A893" s="257"/>
      <c r="C893" s="258"/>
      <c r="G893" s="19"/>
    </row>
    <row r="894" ht="15.75" customHeight="1">
      <c r="A894" s="257"/>
      <c r="C894" s="258"/>
      <c r="G894" s="19"/>
    </row>
    <row r="895" ht="15.75" customHeight="1">
      <c r="A895" s="257"/>
      <c r="C895" s="258"/>
      <c r="G895" s="19"/>
    </row>
    <row r="896" ht="15.75" customHeight="1">
      <c r="A896" s="257"/>
      <c r="C896" s="258"/>
      <c r="G896" s="19"/>
    </row>
    <row r="897" ht="15.75" customHeight="1">
      <c r="A897" s="257"/>
      <c r="C897" s="258"/>
      <c r="G897" s="19"/>
    </row>
    <row r="898" ht="15.75" customHeight="1">
      <c r="A898" s="257"/>
      <c r="C898" s="258"/>
      <c r="G898" s="19"/>
    </row>
    <row r="899" ht="15.75" customHeight="1">
      <c r="A899" s="257"/>
      <c r="C899" s="258"/>
      <c r="G899" s="19"/>
    </row>
    <row r="900" ht="15.75" customHeight="1">
      <c r="A900" s="257"/>
      <c r="C900" s="258"/>
      <c r="G900" s="19"/>
    </row>
    <row r="901" ht="15.75" customHeight="1">
      <c r="A901" s="257"/>
      <c r="C901" s="258"/>
      <c r="G901" s="19"/>
    </row>
    <row r="902" ht="15.75" customHeight="1">
      <c r="A902" s="257"/>
      <c r="C902" s="258"/>
      <c r="G902" s="19"/>
    </row>
    <row r="903" ht="15.75" customHeight="1">
      <c r="A903" s="257"/>
      <c r="C903" s="258"/>
      <c r="G903" s="19"/>
    </row>
    <row r="904" ht="15.75" customHeight="1">
      <c r="A904" s="257"/>
      <c r="C904" s="258"/>
      <c r="G904" s="19"/>
    </row>
    <row r="905" ht="15.75" customHeight="1">
      <c r="A905" s="257"/>
      <c r="C905" s="258"/>
      <c r="G905" s="19"/>
    </row>
    <row r="906" ht="15.75" customHeight="1">
      <c r="A906" s="257"/>
      <c r="C906" s="258"/>
      <c r="G906" s="19"/>
    </row>
    <row r="907" ht="15.75" customHeight="1">
      <c r="A907" s="257"/>
      <c r="C907" s="258"/>
      <c r="G907" s="19"/>
    </row>
    <row r="908" ht="15.75" customHeight="1">
      <c r="A908" s="257"/>
      <c r="C908" s="258"/>
      <c r="G908" s="19"/>
    </row>
    <row r="909" ht="15.75" customHeight="1">
      <c r="A909" s="257"/>
      <c r="C909" s="258"/>
      <c r="G909" s="19"/>
    </row>
    <row r="910" ht="15.75" customHeight="1">
      <c r="A910" s="257"/>
      <c r="C910" s="258"/>
      <c r="G910" s="19"/>
    </row>
    <row r="911" ht="15.75" customHeight="1">
      <c r="A911" s="257"/>
      <c r="C911" s="258"/>
      <c r="G911" s="19"/>
    </row>
    <row r="912" ht="15.75" customHeight="1">
      <c r="A912" s="257"/>
      <c r="C912" s="258"/>
      <c r="G912" s="19"/>
    </row>
    <row r="913" ht="15.75" customHeight="1">
      <c r="A913" s="257"/>
      <c r="C913" s="258"/>
      <c r="G913" s="19"/>
    </row>
    <row r="914" ht="15.75" customHeight="1">
      <c r="A914" s="257"/>
      <c r="C914" s="258"/>
      <c r="G914" s="19"/>
    </row>
    <row r="915" ht="15.75" customHeight="1">
      <c r="A915" s="257"/>
      <c r="C915" s="258"/>
      <c r="G915" s="19"/>
    </row>
    <row r="916" ht="15.75" customHeight="1">
      <c r="A916" s="257"/>
      <c r="C916" s="258"/>
      <c r="G916" s="19"/>
    </row>
    <row r="917" ht="15.75" customHeight="1">
      <c r="A917" s="257"/>
      <c r="C917" s="258"/>
      <c r="G917" s="19"/>
    </row>
    <row r="918" ht="15.75" customHeight="1">
      <c r="A918" s="257"/>
      <c r="C918" s="258"/>
      <c r="G918" s="19"/>
    </row>
    <row r="919" ht="15.75" customHeight="1">
      <c r="A919" s="257"/>
      <c r="C919" s="258"/>
      <c r="G919" s="19"/>
    </row>
    <row r="920" ht="15.75" customHeight="1">
      <c r="A920" s="257"/>
      <c r="C920" s="258"/>
      <c r="G920" s="19"/>
    </row>
    <row r="921" ht="15.75" customHeight="1">
      <c r="A921" s="257"/>
      <c r="C921" s="258"/>
      <c r="G921" s="19"/>
    </row>
    <row r="922" ht="15.75" customHeight="1">
      <c r="A922" s="257"/>
      <c r="C922" s="258"/>
      <c r="G922" s="19"/>
    </row>
    <row r="923" ht="15.75" customHeight="1">
      <c r="A923" s="257"/>
      <c r="C923" s="258"/>
      <c r="G923" s="19"/>
    </row>
    <row r="924" ht="15.75" customHeight="1">
      <c r="A924" s="257"/>
      <c r="C924" s="258"/>
      <c r="G924" s="19"/>
    </row>
    <row r="925" ht="15.75" customHeight="1">
      <c r="A925" s="257"/>
      <c r="C925" s="258"/>
      <c r="G925" s="19"/>
    </row>
    <row r="926" ht="15.75" customHeight="1">
      <c r="A926" s="257"/>
      <c r="C926" s="258"/>
      <c r="G926" s="19"/>
    </row>
    <row r="927" ht="15.75" customHeight="1">
      <c r="A927" s="257"/>
      <c r="C927" s="258"/>
      <c r="G927" s="19"/>
    </row>
    <row r="928" ht="15.75" customHeight="1">
      <c r="A928" s="257"/>
      <c r="C928" s="258"/>
      <c r="G928" s="19"/>
    </row>
    <row r="929" ht="15.75" customHeight="1">
      <c r="A929" s="257"/>
      <c r="C929" s="258"/>
      <c r="G929" s="19"/>
    </row>
    <row r="930" ht="15.75" customHeight="1">
      <c r="A930" s="257"/>
      <c r="C930" s="258"/>
      <c r="G930" s="19"/>
    </row>
    <row r="931" ht="15.75" customHeight="1">
      <c r="A931" s="257"/>
      <c r="C931" s="258"/>
      <c r="G931" s="19"/>
    </row>
    <row r="932" ht="15.75" customHeight="1">
      <c r="A932" s="257"/>
      <c r="C932" s="258"/>
      <c r="G932" s="19"/>
    </row>
    <row r="933" ht="15.75" customHeight="1">
      <c r="A933" s="257"/>
      <c r="C933" s="258"/>
      <c r="G933" s="19"/>
    </row>
    <row r="934" ht="15.75" customHeight="1">
      <c r="A934" s="257"/>
      <c r="C934" s="258"/>
      <c r="G934" s="19"/>
    </row>
    <row r="935" ht="15.75" customHeight="1">
      <c r="A935" s="257"/>
      <c r="C935" s="258"/>
      <c r="G935" s="19"/>
    </row>
    <row r="936" ht="15.75" customHeight="1">
      <c r="A936" s="257"/>
      <c r="C936" s="258"/>
      <c r="G936" s="19"/>
    </row>
    <row r="937" ht="15.75" customHeight="1">
      <c r="A937" s="257"/>
      <c r="C937" s="258"/>
      <c r="G937" s="19"/>
    </row>
    <row r="938" ht="15.75" customHeight="1">
      <c r="A938" s="257"/>
      <c r="C938" s="258"/>
      <c r="G938" s="19"/>
    </row>
    <row r="939" ht="15.75" customHeight="1">
      <c r="A939" s="257"/>
      <c r="C939" s="258"/>
      <c r="G939" s="19"/>
    </row>
    <row r="940" ht="15.75" customHeight="1">
      <c r="A940" s="257"/>
      <c r="C940" s="258"/>
      <c r="G940" s="19"/>
    </row>
    <row r="941" ht="15.75" customHeight="1">
      <c r="A941" s="257"/>
      <c r="C941" s="258"/>
      <c r="G941" s="19"/>
    </row>
    <row r="942" ht="15.75" customHeight="1">
      <c r="A942" s="257"/>
      <c r="C942" s="258"/>
      <c r="G942" s="19"/>
    </row>
    <row r="943" ht="15.75" customHeight="1">
      <c r="A943" s="257"/>
      <c r="C943" s="258"/>
      <c r="G943" s="19"/>
    </row>
    <row r="944" ht="15.75" customHeight="1">
      <c r="A944" s="257"/>
      <c r="C944" s="258"/>
      <c r="G944" s="19"/>
    </row>
    <row r="945" ht="15.75" customHeight="1">
      <c r="A945" s="257"/>
      <c r="C945" s="258"/>
      <c r="G945" s="19"/>
    </row>
    <row r="946" ht="15.75" customHeight="1">
      <c r="A946" s="257"/>
      <c r="C946" s="258"/>
      <c r="G946" s="19"/>
    </row>
    <row r="947" ht="15.75" customHeight="1">
      <c r="A947" s="257"/>
      <c r="C947" s="258"/>
      <c r="G947" s="19"/>
    </row>
    <row r="948" ht="15.75" customHeight="1">
      <c r="A948" s="257"/>
      <c r="C948" s="258"/>
      <c r="G948" s="19"/>
    </row>
    <row r="949" ht="15.75" customHeight="1">
      <c r="A949" s="257"/>
      <c r="C949" s="258"/>
      <c r="G949" s="19"/>
    </row>
    <row r="950" ht="15.75" customHeight="1">
      <c r="A950" s="257"/>
      <c r="C950" s="258"/>
      <c r="G950" s="19"/>
    </row>
    <row r="951" ht="15.75" customHeight="1">
      <c r="A951" s="257"/>
      <c r="C951" s="258"/>
      <c r="G951" s="19"/>
    </row>
    <row r="952" ht="15.75" customHeight="1">
      <c r="A952" s="257"/>
      <c r="C952" s="258"/>
      <c r="G952" s="19"/>
    </row>
    <row r="953" ht="15.75" customHeight="1">
      <c r="A953" s="257"/>
      <c r="C953" s="258"/>
      <c r="G953" s="19"/>
    </row>
    <row r="954" ht="15.75" customHeight="1">
      <c r="A954" s="257"/>
      <c r="C954" s="258"/>
      <c r="G954" s="19"/>
    </row>
    <row r="955" ht="15.75" customHeight="1">
      <c r="A955" s="257"/>
      <c r="C955" s="258"/>
      <c r="G955" s="19"/>
    </row>
    <row r="956" ht="15.75" customHeight="1">
      <c r="A956" s="257"/>
      <c r="C956" s="258"/>
      <c r="G956" s="19"/>
    </row>
    <row r="957" ht="15.75" customHeight="1">
      <c r="A957" s="257"/>
      <c r="C957" s="258"/>
      <c r="G957" s="19"/>
    </row>
    <row r="958" ht="15.75" customHeight="1">
      <c r="A958" s="257"/>
      <c r="C958" s="258"/>
      <c r="G958" s="19"/>
    </row>
    <row r="959" ht="15.75" customHeight="1">
      <c r="A959" s="257"/>
      <c r="C959" s="258"/>
      <c r="G959" s="19"/>
    </row>
    <row r="960" ht="15.75" customHeight="1">
      <c r="A960" s="257"/>
      <c r="C960" s="258"/>
      <c r="G960" s="19"/>
    </row>
    <row r="961" ht="15.75" customHeight="1">
      <c r="A961" s="257"/>
      <c r="C961" s="258"/>
      <c r="G961" s="19"/>
    </row>
    <row r="962" ht="15.75" customHeight="1">
      <c r="A962" s="257"/>
      <c r="C962" s="258"/>
      <c r="G962" s="19"/>
    </row>
    <row r="963" ht="15.75" customHeight="1">
      <c r="A963" s="257"/>
      <c r="C963" s="258"/>
      <c r="G963" s="19"/>
    </row>
    <row r="964" ht="15.75" customHeight="1">
      <c r="A964" s="257"/>
      <c r="C964" s="258"/>
      <c r="G964" s="19"/>
    </row>
    <row r="965" ht="15.75" customHeight="1">
      <c r="A965" s="257"/>
      <c r="C965" s="258"/>
      <c r="G965" s="19"/>
    </row>
    <row r="966" ht="15.75" customHeight="1">
      <c r="A966" s="257"/>
      <c r="C966" s="258"/>
      <c r="G966" s="19"/>
    </row>
    <row r="967" ht="15.75" customHeight="1">
      <c r="A967" s="257"/>
      <c r="C967" s="258"/>
      <c r="G967" s="19"/>
    </row>
    <row r="968" ht="15.75" customHeight="1">
      <c r="A968" s="257"/>
      <c r="C968" s="258"/>
      <c r="G968" s="19"/>
    </row>
    <row r="969" ht="15.75" customHeight="1">
      <c r="A969" s="257"/>
      <c r="C969" s="258"/>
      <c r="G969" s="19"/>
    </row>
    <row r="970" ht="15.75" customHeight="1">
      <c r="A970" s="257"/>
      <c r="C970" s="258"/>
      <c r="G970" s="19"/>
    </row>
    <row r="971" ht="15.75" customHeight="1">
      <c r="A971" s="257"/>
      <c r="C971" s="258"/>
      <c r="G971" s="19"/>
    </row>
    <row r="972" ht="15.75" customHeight="1">
      <c r="A972" s="257"/>
      <c r="C972" s="258"/>
      <c r="G972" s="19"/>
    </row>
    <row r="973" ht="15.75" customHeight="1">
      <c r="A973" s="257"/>
      <c r="C973" s="258"/>
      <c r="G973" s="19"/>
    </row>
    <row r="974" ht="15.75" customHeight="1">
      <c r="A974" s="257"/>
      <c r="C974" s="258"/>
      <c r="G974" s="19"/>
    </row>
    <row r="975" ht="15.75" customHeight="1">
      <c r="A975" s="257"/>
      <c r="C975" s="258"/>
      <c r="G975" s="19"/>
    </row>
    <row r="976" ht="15.75" customHeight="1">
      <c r="A976" s="257"/>
      <c r="C976" s="258"/>
      <c r="G976" s="19"/>
    </row>
    <row r="977" ht="15.75" customHeight="1">
      <c r="A977" s="257"/>
      <c r="C977" s="258"/>
      <c r="G977" s="19"/>
    </row>
    <row r="978" ht="15.75" customHeight="1">
      <c r="A978" s="257"/>
      <c r="C978" s="258"/>
      <c r="G978" s="19"/>
    </row>
    <row r="979" ht="15.75" customHeight="1">
      <c r="A979" s="257"/>
      <c r="C979" s="258"/>
      <c r="G979" s="19"/>
    </row>
    <row r="980" ht="15.75" customHeight="1">
      <c r="A980" s="257"/>
      <c r="C980" s="258"/>
      <c r="G980" s="19"/>
    </row>
    <row r="981" ht="15.75" customHeight="1">
      <c r="A981" s="257"/>
      <c r="C981" s="258"/>
      <c r="G981" s="19"/>
    </row>
    <row r="982" ht="15.75" customHeight="1">
      <c r="A982" s="257"/>
      <c r="C982" s="258"/>
      <c r="G982" s="19"/>
    </row>
    <row r="983" ht="15.75" customHeight="1">
      <c r="A983" s="257"/>
      <c r="C983" s="258"/>
      <c r="G983" s="19"/>
    </row>
    <row r="984" ht="15.75" customHeight="1">
      <c r="A984" s="257"/>
      <c r="C984" s="258"/>
      <c r="G984" s="19"/>
    </row>
    <row r="985" ht="15.75" customHeight="1">
      <c r="A985" s="257"/>
      <c r="C985" s="258"/>
      <c r="G985" s="19"/>
    </row>
    <row r="986" ht="15.75" customHeight="1">
      <c r="A986" s="257"/>
      <c r="C986" s="258"/>
      <c r="G986" s="19"/>
    </row>
    <row r="987" ht="15.75" customHeight="1">
      <c r="A987" s="257"/>
      <c r="C987" s="258"/>
      <c r="G987" s="19"/>
    </row>
    <row r="988" ht="15.75" customHeight="1">
      <c r="A988" s="257"/>
      <c r="C988" s="258"/>
      <c r="G988" s="19"/>
    </row>
    <row r="989" ht="15.75" customHeight="1">
      <c r="A989" s="257"/>
      <c r="C989" s="258"/>
      <c r="G989" s="19"/>
    </row>
    <row r="990" ht="15.75" customHeight="1">
      <c r="A990" s="257"/>
      <c r="C990" s="258"/>
      <c r="G990" s="19"/>
    </row>
    <row r="991" ht="15.75" customHeight="1">
      <c r="A991" s="257"/>
      <c r="C991" s="258"/>
      <c r="G991" s="19"/>
    </row>
    <row r="992" ht="15.75" customHeight="1">
      <c r="A992" s="257"/>
      <c r="C992" s="258"/>
      <c r="G992" s="19"/>
    </row>
    <row r="993" ht="15.75" customHeight="1">
      <c r="A993" s="257"/>
      <c r="C993" s="258"/>
      <c r="G993" s="19"/>
    </row>
    <row r="994" ht="15.75" customHeight="1">
      <c r="A994" s="257"/>
      <c r="C994" s="258"/>
      <c r="G994" s="19"/>
    </row>
    <row r="995" ht="15.75" customHeight="1">
      <c r="A995" s="257"/>
      <c r="C995" s="258"/>
      <c r="G995" s="19"/>
    </row>
    <row r="996" ht="15.75" customHeight="1">
      <c r="A996" s="257"/>
      <c r="C996" s="258"/>
      <c r="G996" s="19"/>
    </row>
    <row r="997" ht="15.75" customHeight="1">
      <c r="A997" s="257"/>
      <c r="C997" s="258"/>
      <c r="G997" s="19"/>
    </row>
    <row r="998" ht="15.75" customHeight="1">
      <c r="A998" s="257"/>
      <c r="C998" s="258"/>
      <c r="G998" s="19"/>
    </row>
    <row r="999" ht="15.75" customHeight="1">
      <c r="A999" s="257"/>
      <c r="C999" s="258"/>
      <c r="G999" s="19"/>
    </row>
    <row r="1000" ht="15.75" customHeight="1">
      <c r="A1000" s="257"/>
      <c r="C1000" s="258"/>
      <c r="G1000" s="19"/>
    </row>
    <row r="1001" ht="15.75" customHeight="1">
      <c r="A1001" s="257"/>
      <c r="C1001" s="258"/>
      <c r="G1001" s="19"/>
    </row>
    <row r="1002" ht="15.75" customHeight="1">
      <c r="A1002" s="257"/>
      <c r="C1002" s="258"/>
      <c r="G1002" s="19"/>
    </row>
    <row r="1003" ht="15.75" customHeight="1">
      <c r="A1003" s="257"/>
      <c r="C1003" s="258"/>
      <c r="G1003" s="19"/>
    </row>
    <row r="1004" ht="15.75" customHeight="1">
      <c r="A1004" s="257"/>
      <c r="C1004" s="258"/>
      <c r="G1004" s="19"/>
    </row>
    <row r="1005" ht="15.75" customHeight="1">
      <c r="A1005" s="257"/>
      <c r="C1005" s="258"/>
      <c r="G1005" s="19"/>
    </row>
    <row r="1006" ht="15.75" customHeight="1">
      <c r="A1006" s="257"/>
      <c r="C1006" s="258"/>
      <c r="G1006" s="19"/>
    </row>
    <row r="1007" ht="15.75" customHeight="1">
      <c r="A1007" s="257"/>
      <c r="C1007" s="258"/>
      <c r="G1007" s="19"/>
    </row>
    <row r="1008" ht="15.75" customHeight="1">
      <c r="A1008" s="257"/>
      <c r="C1008" s="258"/>
      <c r="G1008" s="19"/>
    </row>
    <row r="1009" ht="15.75" customHeight="1">
      <c r="A1009" s="257"/>
      <c r="C1009" s="258"/>
      <c r="G1009" s="19"/>
    </row>
    <row r="1010" ht="15.75" customHeight="1">
      <c r="A1010" s="257"/>
      <c r="C1010" s="258"/>
      <c r="G1010" s="19"/>
    </row>
    <row r="1011" ht="15.75" customHeight="1">
      <c r="A1011" s="257"/>
      <c r="C1011" s="258"/>
      <c r="G1011" s="19"/>
    </row>
  </sheetData>
  <mergeCells count="1">
    <mergeCell ref="H492:I492"/>
  </mergeCells>
  <conditionalFormatting sqref="G1:G2 G4:G5 G7:G101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59"/>
      <c r="B1" s="260"/>
      <c r="C1" s="261"/>
      <c r="D1" s="262"/>
      <c r="E1" s="263"/>
      <c r="F1" s="264" t="s">
        <v>1</v>
      </c>
      <c r="G1" s="265"/>
      <c r="H1" s="265" t="s">
        <v>209</v>
      </c>
      <c r="I1" s="266"/>
      <c r="J1" s="263"/>
      <c r="K1" s="267"/>
      <c r="L1" s="268"/>
      <c r="M1" s="263"/>
      <c r="N1" s="263"/>
      <c r="O1" s="263"/>
    </row>
    <row r="2" ht="12.0" customHeight="1">
      <c r="A2" s="269"/>
      <c r="B2" s="263"/>
      <c r="C2" s="261"/>
      <c r="D2" s="262"/>
      <c r="E2" s="263"/>
      <c r="F2" s="263"/>
      <c r="G2" s="263"/>
      <c r="H2" s="263"/>
      <c r="I2" s="263"/>
      <c r="J2" s="263"/>
      <c r="K2" s="270">
        <f>K38</f>
        <v>14713697.01</v>
      </c>
      <c r="L2" s="268"/>
      <c r="M2" s="263"/>
      <c r="N2" s="263"/>
      <c r="O2" s="263"/>
    </row>
    <row r="3" ht="12.0" customHeight="1">
      <c r="A3" s="271" t="s">
        <v>210</v>
      </c>
      <c r="B3" s="271" t="s">
        <v>8</v>
      </c>
      <c r="C3" s="271" t="s">
        <v>211</v>
      </c>
      <c r="D3" s="272" t="s">
        <v>212</v>
      </c>
      <c r="E3" s="273" t="s">
        <v>213</v>
      </c>
      <c r="F3" s="273" t="s">
        <v>214</v>
      </c>
      <c r="G3" s="273" t="s">
        <v>215</v>
      </c>
      <c r="H3" s="273" t="s">
        <v>216</v>
      </c>
      <c r="I3" s="273" t="s">
        <v>217</v>
      </c>
      <c r="J3" s="273" t="s">
        <v>218</v>
      </c>
      <c r="K3" s="274" t="s">
        <v>219</v>
      </c>
      <c r="L3" s="275"/>
      <c r="M3" s="276" t="s">
        <v>220</v>
      </c>
      <c r="N3" s="276" t="s">
        <v>221</v>
      </c>
      <c r="O3" s="276" t="s">
        <v>8</v>
      </c>
    </row>
    <row r="4" ht="13.5" customHeight="1">
      <c r="A4" s="277" t="s">
        <v>222</v>
      </c>
      <c r="B4" s="278">
        <v>45047.0</v>
      </c>
      <c r="C4" s="279"/>
      <c r="D4" s="280"/>
      <c r="E4" s="279"/>
      <c r="F4" s="279"/>
      <c r="G4" s="279"/>
      <c r="H4" s="279"/>
      <c r="I4" s="279"/>
      <c r="J4" s="279"/>
      <c r="K4" s="279">
        <f t="shared" ref="K4:K6" si="1">SUM(C4:I4)</f>
        <v>0</v>
      </c>
      <c r="L4" s="281"/>
      <c r="M4" s="282"/>
      <c r="N4" s="282"/>
      <c r="O4" s="283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</row>
    <row r="5" ht="12.0" customHeight="1">
      <c r="A5" s="277" t="s">
        <v>223</v>
      </c>
      <c r="B5" s="278">
        <v>45048.0</v>
      </c>
      <c r="C5" s="284">
        <v>117900.0</v>
      </c>
      <c r="D5" s="285">
        <v>36100.0</v>
      </c>
      <c r="E5" s="284">
        <v>54500.0</v>
      </c>
      <c r="F5" s="279"/>
      <c r="G5" s="284">
        <v>77750.0</v>
      </c>
      <c r="H5" s="284">
        <v>17800.0</v>
      </c>
      <c r="I5" s="279"/>
      <c r="J5" s="279"/>
      <c r="K5" s="282">
        <f t="shared" si="1"/>
        <v>304050</v>
      </c>
      <c r="L5" s="281"/>
      <c r="M5" s="282"/>
      <c r="N5" s="282"/>
      <c r="O5" s="283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</row>
    <row r="6" ht="12.0" customHeight="1">
      <c r="A6" s="277" t="s">
        <v>224</v>
      </c>
      <c r="B6" s="278">
        <v>45049.0</v>
      </c>
      <c r="C6" s="286">
        <v>161325.0</v>
      </c>
      <c r="D6" s="287">
        <v>167525.0</v>
      </c>
      <c r="E6" s="288">
        <v>55450.0</v>
      </c>
      <c r="F6" s="289"/>
      <c r="G6" s="288">
        <v>37100.0</v>
      </c>
      <c r="H6" s="288">
        <v>39450.0</v>
      </c>
      <c r="I6" s="289"/>
      <c r="J6" s="289"/>
      <c r="K6" s="282">
        <f t="shared" si="1"/>
        <v>460850</v>
      </c>
      <c r="L6" s="281"/>
      <c r="M6" s="282"/>
      <c r="N6" s="282"/>
      <c r="O6" s="283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</row>
    <row r="7" ht="12.0" customHeight="1">
      <c r="A7" s="277" t="s">
        <v>225</v>
      </c>
      <c r="B7" s="278">
        <v>45050.0</v>
      </c>
      <c r="C7" s="288">
        <v>119516.0</v>
      </c>
      <c r="D7" s="287">
        <v>151000.0</v>
      </c>
      <c r="E7" s="288">
        <v>58050.0</v>
      </c>
      <c r="F7" s="289"/>
      <c r="G7" s="288">
        <v>95066.0</v>
      </c>
      <c r="H7" s="288">
        <v>6700.0</v>
      </c>
      <c r="I7" s="289"/>
      <c r="J7" s="289"/>
      <c r="K7" s="282">
        <f>SUM(C7:J7)</f>
        <v>430332</v>
      </c>
      <c r="L7" s="281"/>
      <c r="M7" s="282"/>
      <c r="N7" s="282"/>
      <c r="O7" s="290"/>
    </row>
    <row r="8" ht="12.0" customHeight="1">
      <c r="A8" s="277" t="s">
        <v>226</v>
      </c>
      <c r="B8" s="278">
        <v>45051.0</v>
      </c>
      <c r="C8" s="288">
        <v>272550.0</v>
      </c>
      <c r="D8" s="287">
        <v>224525.0</v>
      </c>
      <c r="E8" s="289"/>
      <c r="F8" s="289"/>
      <c r="G8" s="288">
        <v>62200.0</v>
      </c>
      <c r="H8" s="288">
        <v>58450.0</v>
      </c>
      <c r="I8" s="288">
        <v>24800.0</v>
      </c>
      <c r="J8" s="289"/>
      <c r="K8" s="282">
        <f>SUM(C8:I8)</f>
        <v>642525</v>
      </c>
      <c r="L8" s="281"/>
      <c r="M8" s="282"/>
      <c r="N8" s="282"/>
      <c r="O8" s="290"/>
    </row>
    <row r="9" ht="12.0" customHeight="1">
      <c r="A9" s="277" t="s">
        <v>227</v>
      </c>
      <c r="B9" s="278">
        <v>45052.0</v>
      </c>
      <c r="C9" s="288">
        <v>173325.0</v>
      </c>
      <c r="D9" s="287">
        <v>262275.0</v>
      </c>
      <c r="E9" s="288">
        <v>101790.0</v>
      </c>
      <c r="F9" s="288">
        <v>12250.0</v>
      </c>
      <c r="G9" s="288">
        <v>28000.0</v>
      </c>
      <c r="H9" s="288">
        <v>95500.0</v>
      </c>
      <c r="I9" s="288">
        <v>7125.0</v>
      </c>
      <c r="J9" s="289"/>
      <c r="K9" s="282">
        <f t="shared" ref="K9:K10" si="2">SUM(C9:J9)</f>
        <v>680265</v>
      </c>
      <c r="L9" s="281"/>
      <c r="M9" s="282"/>
      <c r="N9" s="282"/>
      <c r="O9" s="290"/>
    </row>
    <row r="10" ht="12.0" customHeight="1">
      <c r="A10" s="277" t="s">
        <v>228</v>
      </c>
      <c r="B10" s="278">
        <v>45053.0</v>
      </c>
      <c r="C10" s="288">
        <v>288775.0</v>
      </c>
      <c r="D10" s="287">
        <v>170945.0</v>
      </c>
      <c r="E10" s="288">
        <v>110295.0</v>
      </c>
      <c r="F10" s="289"/>
      <c r="G10" s="288">
        <v>100375.0</v>
      </c>
      <c r="H10" s="288">
        <v>83950.0</v>
      </c>
      <c r="I10" s="288">
        <v>7500.0</v>
      </c>
      <c r="J10" s="289"/>
      <c r="K10" s="282">
        <f t="shared" si="2"/>
        <v>761840</v>
      </c>
      <c r="L10" s="281"/>
      <c r="M10" s="282"/>
      <c r="N10" s="282"/>
      <c r="O10" s="290"/>
    </row>
    <row r="11" ht="12.0" customHeight="1">
      <c r="A11" s="277" t="s">
        <v>222</v>
      </c>
      <c r="B11" s="278">
        <v>45054.0</v>
      </c>
      <c r="C11" s="288">
        <v>104850.0</v>
      </c>
      <c r="D11" s="287">
        <v>107050.0</v>
      </c>
      <c r="E11" s="288">
        <v>35550.0</v>
      </c>
      <c r="F11" s="289"/>
      <c r="G11" s="288">
        <v>36750.0</v>
      </c>
      <c r="H11" s="288">
        <v>39750.0</v>
      </c>
      <c r="I11" s="289"/>
      <c r="J11" s="289"/>
      <c r="K11" s="282">
        <f t="shared" ref="K11:K12" si="3">SUM(C11:I11)</f>
        <v>323950</v>
      </c>
      <c r="L11" s="281"/>
      <c r="M11" s="282"/>
      <c r="N11" s="282"/>
      <c r="O11" s="290"/>
    </row>
    <row r="12" ht="12.0" customHeight="1">
      <c r="A12" s="277" t="s">
        <v>223</v>
      </c>
      <c r="B12" s="278">
        <v>45055.0</v>
      </c>
      <c r="C12" s="288">
        <v>94400.0</v>
      </c>
      <c r="D12" s="287">
        <v>169600.0</v>
      </c>
      <c r="E12" s="288">
        <v>79500.0</v>
      </c>
      <c r="F12" s="289"/>
      <c r="G12" s="288">
        <v>17000.0</v>
      </c>
      <c r="H12" s="288">
        <v>11050.0</v>
      </c>
      <c r="I12" s="289"/>
      <c r="J12" s="289"/>
      <c r="K12" s="282">
        <f t="shared" si="3"/>
        <v>371550</v>
      </c>
      <c r="L12" s="281"/>
      <c r="M12" s="282"/>
      <c r="N12" s="282"/>
      <c r="O12" s="290"/>
    </row>
    <row r="13" ht="12.0" customHeight="1">
      <c r="A13" s="277" t="s">
        <v>224</v>
      </c>
      <c r="B13" s="278">
        <v>45056.0</v>
      </c>
      <c r="C13" s="288">
        <v>205650.0</v>
      </c>
      <c r="D13" s="287">
        <v>114900.0</v>
      </c>
      <c r="E13" s="288">
        <v>142300.0</v>
      </c>
      <c r="F13" s="289"/>
      <c r="G13" s="288">
        <v>47250.0</v>
      </c>
      <c r="H13" s="288">
        <v>21100.0</v>
      </c>
      <c r="I13" s="289"/>
      <c r="J13" s="289"/>
      <c r="K13" s="282">
        <f>SUM(C13:J13)</f>
        <v>531200</v>
      </c>
      <c r="L13" s="281"/>
      <c r="M13" s="282"/>
      <c r="N13" s="282"/>
      <c r="O13" s="290"/>
    </row>
    <row r="14" ht="12.0" customHeight="1">
      <c r="A14" s="291" t="s">
        <v>225</v>
      </c>
      <c r="B14" s="278">
        <v>45057.0</v>
      </c>
      <c r="C14" s="288">
        <v>186000.0</v>
      </c>
      <c r="D14" s="287">
        <v>92950.0</v>
      </c>
      <c r="E14" s="288">
        <v>34800.0</v>
      </c>
      <c r="F14" s="289"/>
      <c r="G14" s="288">
        <v>89850.0</v>
      </c>
      <c r="H14" s="288">
        <v>78200.0</v>
      </c>
      <c r="I14" s="289"/>
      <c r="J14" s="289"/>
      <c r="K14" s="289">
        <f t="shared" ref="K14:K15" si="4">SUM(C14:I14)</f>
        <v>481800</v>
      </c>
      <c r="L14" s="281"/>
      <c r="M14" s="282"/>
      <c r="N14" s="282"/>
      <c r="O14" s="290"/>
    </row>
    <row r="15" ht="12.0" customHeight="1">
      <c r="A15" s="291" t="s">
        <v>226</v>
      </c>
      <c r="B15" s="278">
        <v>45058.0</v>
      </c>
      <c r="C15" s="288">
        <v>217726.0</v>
      </c>
      <c r="D15" s="287">
        <v>199400.0</v>
      </c>
      <c r="E15" s="288">
        <v>93475.0</v>
      </c>
      <c r="F15" s="288">
        <v>17500.0</v>
      </c>
      <c r="G15" s="288">
        <v>86700.0</v>
      </c>
      <c r="H15" s="288">
        <v>7100.0</v>
      </c>
      <c r="I15" s="288">
        <v>3500.0</v>
      </c>
      <c r="J15" s="289"/>
      <c r="K15" s="289">
        <f t="shared" si="4"/>
        <v>625401</v>
      </c>
      <c r="L15" s="281">
        <v>1912.5</v>
      </c>
      <c r="M15" s="282"/>
      <c r="N15" s="282"/>
      <c r="O15" s="290"/>
    </row>
    <row r="16" ht="12.0" customHeight="1">
      <c r="A16" s="277" t="s">
        <v>227</v>
      </c>
      <c r="B16" s="278">
        <v>45059.0</v>
      </c>
      <c r="C16" s="288">
        <v>177500.0</v>
      </c>
      <c r="D16" s="287">
        <v>172264.0</v>
      </c>
      <c r="E16" s="288">
        <v>90536.0</v>
      </c>
      <c r="F16" s="288">
        <v>17350.0</v>
      </c>
      <c r="G16" s="288">
        <v>50575.0</v>
      </c>
      <c r="H16" s="288">
        <v>77150.0</v>
      </c>
      <c r="I16" s="289"/>
      <c r="J16" s="289"/>
      <c r="K16" s="289">
        <f>SUM(C16:J16)</f>
        <v>585375</v>
      </c>
      <c r="L16" s="281">
        <v>1912.5</v>
      </c>
      <c r="M16" s="282"/>
      <c r="N16" s="282"/>
      <c r="O16" s="290"/>
    </row>
    <row r="17" ht="12.0" customHeight="1">
      <c r="A17" s="277" t="s">
        <v>228</v>
      </c>
      <c r="B17" s="278">
        <v>45060.0</v>
      </c>
      <c r="C17" s="288">
        <v>213700.0</v>
      </c>
      <c r="D17" s="287">
        <v>90550.0</v>
      </c>
      <c r="E17" s="288">
        <v>102400.0</v>
      </c>
      <c r="F17" s="289"/>
      <c r="G17" s="288">
        <v>49750.0</v>
      </c>
      <c r="H17" s="288">
        <v>12100.0</v>
      </c>
      <c r="I17" s="289"/>
      <c r="J17" s="289"/>
      <c r="K17" s="289">
        <f>SUM(C17:I17)</f>
        <v>468500</v>
      </c>
      <c r="L17" s="281"/>
      <c r="M17" s="282"/>
      <c r="N17" s="282"/>
      <c r="O17" s="290"/>
    </row>
    <row r="18" ht="12.0" customHeight="1">
      <c r="A18" s="277" t="s">
        <v>222</v>
      </c>
      <c r="B18" s="278">
        <v>45061.0</v>
      </c>
      <c r="C18" s="288">
        <v>133890.0</v>
      </c>
      <c r="D18" s="287">
        <v>57150.0</v>
      </c>
      <c r="E18" s="288">
        <v>57170.0</v>
      </c>
      <c r="F18" s="289"/>
      <c r="G18" s="288">
        <v>23150.0</v>
      </c>
      <c r="H18" s="288">
        <v>22160.0</v>
      </c>
      <c r="I18" s="289"/>
      <c r="J18" s="289"/>
      <c r="K18" s="289">
        <f t="shared" ref="K18:K38" si="5">SUM(C18:J18)</f>
        <v>293520</v>
      </c>
      <c r="L18" s="281"/>
      <c r="M18" s="282"/>
      <c r="N18" s="282"/>
      <c r="O18" s="290"/>
    </row>
    <row r="19" ht="12.0" customHeight="1">
      <c r="A19" s="277" t="s">
        <v>223</v>
      </c>
      <c r="B19" s="278">
        <v>45062.0</v>
      </c>
      <c r="C19" s="288">
        <v>156700.0</v>
      </c>
      <c r="D19" s="287">
        <v>89450.0</v>
      </c>
      <c r="E19" s="288">
        <v>53050.0</v>
      </c>
      <c r="F19" s="289"/>
      <c r="G19" s="288">
        <v>165800.0</v>
      </c>
      <c r="H19" s="288">
        <v>33100.01</v>
      </c>
      <c r="I19" s="289"/>
      <c r="J19" s="289"/>
      <c r="K19" s="289">
        <f t="shared" si="5"/>
        <v>498100.01</v>
      </c>
      <c r="L19" s="281"/>
      <c r="M19" s="282"/>
      <c r="N19" s="282"/>
      <c r="O19" s="283"/>
    </row>
    <row r="20" ht="12.0" customHeight="1">
      <c r="A20" s="277" t="s">
        <v>224</v>
      </c>
      <c r="B20" s="278">
        <v>45063.0</v>
      </c>
      <c r="C20" s="288">
        <v>190250.0</v>
      </c>
      <c r="D20" s="287">
        <v>105250.0</v>
      </c>
      <c r="E20" s="288">
        <v>14750.0</v>
      </c>
      <c r="F20" s="289"/>
      <c r="G20" s="288">
        <v>7000.0</v>
      </c>
      <c r="H20" s="288">
        <v>7000.0</v>
      </c>
      <c r="I20" s="289"/>
      <c r="J20" s="289"/>
      <c r="K20" s="289">
        <f t="shared" si="5"/>
        <v>324250</v>
      </c>
      <c r="L20" s="281"/>
      <c r="M20" s="282"/>
      <c r="N20" s="282"/>
      <c r="O20" s="283"/>
    </row>
    <row r="21" ht="12.0" customHeight="1">
      <c r="A21" s="277" t="s">
        <v>225</v>
      </c>
      <c r="B21" s="278">
        <v>45064.0</v>
      </c>
      <c r="C21" s="288">
        <v>339116.66</v>
      </c>
      <c r="D21" s="287">
        <v>70050.0</v>
      </c>
      <c r="E21" s="288">
        <v>63625.0</v>
      </c>
      <c r="F21" s="288">
        <v>75400.0</v>
      </c>
      <c r="G21" s="288">
        <v>79258.33</v>
      </c>
      <c r="H21" s="288">
        <v>53500.0</v>
      </c>
      <c r="I21" s="288"/>
      <c r="J21" s="289"/>
      <c r="K21" s="289">
        <f t="shared" si="5"/>
        <v>680949.99</v>
      </c>
      <c r="L21" s="281"/>
      <c r="M21" s="282"/>
      <c r="N21" s="282"/>
      <c r="O21" s="283"/>
    </row>
    <row r="22" ht="12.0" customHeight="1">
      <c r="A22" s="277" t="s">
        <v>226</v>
      </c>
      <c r="B22" s="278">
        <v>45065.0</v>
      </c>
      <c r="C22" s="288">
        <v>139175.0</v>
      </c>
      <c r="D22" s="287">
        <v>177455.0</v>
      </c>
      <c r="E22" s="288">
        <v>52400.0</v>
      </c>
      <c r="F22" s="289"/>
      <c r="G22" s="288">
        <v>57650.0</v>
      </c>
      <c r="H22" s="288">
        <v>31800.0</v>
      </c>
      <c r="I22" s="288">
        <v>20850.0</v>
      </c>
      <c r="J22" s="289"/>
      <c r="K22" s="289">
        <f t="shared" si="5"/>
        <v>479330</v>
      </c>
      <c r="L22" s="281"/>
      <c r="M22" s="282"/>
      <c r="N22" s="282"/>
      <c r="O22" s="283"/>
    </row>
    <row r="23" ht="12.0" customHeight="1">
      <c r="A23" s="277" t="s">
        <v>227</v>
      </c>
      <c r="B23" s="278">
        <v>45066.0</v>
      </c>
      <c r="C23" s="288">
        <v>405750.0</v>
      </c>
      <c r="D23" s="287">
        <v>318658.34</v>
      </c>
      <c r="E23" s="288">
        <v>88191.67</v>
      </c>
      <c r="F23" s="288">
        <v>5850.0</v>
      </c>
      <c r="G23" s="288">
        <v>41200.0</v>
      </c>
      <c r="H23" s="288">
        <v>46150.0</v>
      </c>
      <c r="I23" s="288">
        <v>10650.0</v>
      </c>
      <c r="J23" s="289"/>
      <c r="K23" s="289">
        <f t="shared" si="5"/>
        <v>916450.01</v>
      </c>
      <c r="L23" s="281"/>
      <c r="M23" s="282"/>
      <c r="N23" s="282"/>
      <c r="O23" s="283"/>
    </row>
    <row r="24" ht="12.0" customHeight="1">
      <c r="A24" s="277" t="s">
        <v>228</v>
      </c>
      <c r="B24" s="278">
        <v>45067.0</v>
      </c>
      <c r="C24" s="288">
        <v>207083.33</v>
      </c>
      <c r="D24" s="287">
        <v>255533.33</v>
      </c>
      <c r="E24" s="288">
        <v>79116.67</v>
      </c>
      <c r="F24" s="288">
        <v>29350.0</v>
      </c>
      <c r="G24" s="288">
        <v>41566.67</v>
      </c>
      <c r="H24" s="288">
        <v>39200.0</v>
      </c>
      <c r="I24" s="288">
        <v>13000.0</v>
      </c>
      <c r="J24" s="289"/>
      <c r="K24" s="289">
        <f t="shared" si="5"/>
        <v>664850</v>
      </c>
      <c r="L24" s="281"/>
      <c r="M24" s="282"/>
      <c r="N24" s="282"/>
      <c r="O24" s="283"/>
    </row>
    <row r="25" ht="12.0" customHeight="1">
      <c r="A25" s="277" t="s">
        <v>226</v>
      </c>
      <c r="B25" s="278">
        <v>45068.0</v>
      </c>
      <c r="C25" s="288">
        <v>203050.0</v>
      </c>
      <c r="D25" s="287">
        <v>27100.0</v>
      </c>
      <c r="E25" s="288">
        <v>17500.0</v>
      </c>
      <c r="F25" s="289"/>
      <c r="G25" s="288">
        <v>32200.0</v>
      </c>
      <c r="H25" s="288">
        <v>17600.0</v>
      </c>
      <c r="I25" s="289"/>
      <c r="J25" s="289"/>
      <c r="K25" s="289">
        <f t="shared" si="5"/>
        <v>297450</v>
      </c>
      <c r="L25" s="281"/>
      <c r="M25" s="282"/>
      <c r="N25" s="282"/>
      <c r="O25" s="283"/>
    </row>
    <row r="26" ht="12.0" customHeight="1">
      <c r="A26" s="277" t="s">
        <v>227</v>
      </c>
      <c r="B26" s="278">
        <v>45069.0</v>
      </c>
      <c r="C26" s="288">
        <v>109125.0</v>
      </c>
      <c r="D26" s="287">
        <v>75800.0</v>
      </c>
      <c r="E26" s="288">
        <v>37500.0</v>
      </c>
      <c r="F26" s="288">
        <v>7000.0</v>
      </c>
      <c r="G26" s="289"/>
      <c r="H26" s="288">
        <v>26800.0</v>
      </c>
      <c r="I26" s="289"/>
      <c r="J26" s="289"/>
      <c r="K26" s="289">
        <f t="shared" si="5"/>
        <v>256225</v>
      </c>
      <c r="L26" s="281"/>
      <c r="M26" s="282"/>
      <c r="N26" s="282"/>
      <c r="O26" s="283"/>
    </row>
    <row r="27" ht="12.0" customHeight="1">
      <c r="A27" s="277" t="s">
        <v>228</v>
      </c>
      <c r="B27" s="278">
        <v>45070.0</v>
      </c>
      <c r="C27" s="284">
        <v>249076.0</v>
      </c>
      <c r="D27" s="285">
        <v>128450.0</v>
      </c>
      <c r="E27" s="284">
        <v>51431.0</v>
      </c>
      <c r="F27" s="279"/>
      <c r="G27" s="284">
        <v>30070.0</v>
      </c>
      <c r="H27" s="284">
        <v>6423.0</v>
      </c>
      <c r="I27" s="279"/>
      <c r="J27" s="279"/>
      <c r="K27" s="279">
        <f t="shared" si="5"/>
        <v>465450</v>
      </c>
      <c r="L27" s="292"/>
      <c r="M27" s="279"/>
      <c r="N27" s="293"/>
      <c r="O27" s="294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</row>
    <row r="28" ht="12.0" customHeight="1">
      <c r="A28" s="277" t="s">
        <v>227</v>
      </c>
      <c r="B28" s="278">
        <v>45071.0</v>
      </c>
      <c r="C28" s="284">
        <v>36100.0</v>
      </c>
      <c r="D28" s="285">
        <v>89100.0</v>
      </c>
      <c r="E28" s="284">
        <v>80100.0</v>
      </c>
      <c r="F28" s="279"/>
      <c r="G28" s="284">
        <v>58150.0</v>
      </c>
      <c r="H28" s="284">
        <v>25550.0</v>
      </c>
      <c r="I28" s="279"/>
      <c r="J28" s="279"/>
      <c r="K28" s="279">
        <f t="shared" si="5"/>
        <v>289000</v>
      </c>
      <c r="L28" s="292"/>
      <c r="M28" s="279"/>
      <c r="N28" s="293"/>
      <c r="O28" s="294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</row>
    <row r="29" ht="12.0" customHeight="1">
      <c r="A29" s="277" t="s">
        <v>228</v>
      </c>
      <c r="B29" s="278">
        <v>45072.0</v>
      </c>
      <c r="C29" s="288">
        <v>262750.0</v>
      </c>
      <c r="D29" s="287">
        <v>197525.0</v>
      </c>
      <c r="E29" s="288">
        <v>25325.0</v>
      </c>
      <c r="F29" s="289"/>
      <c r="G29" s="288">
        <v>42350.0</v>
      </c>
      <c r="H29" s="288">
        <v>52000.0</v>
      </c>
      <c r="I29" s="289"/>
      <c r="J29" s="289"/>
      <c r="K29" s="289">
        <f t="shared" si="5"/>
        <v>579950</v>
      </c>
      <c r="L29" s="281"/>
      <c r="M29" s="282"/>
      <c r="N29" s="282"/>
      <c r="O29" s="283"/>
    </row>
    <row r="30" ht="12.0" customHeight="1">
      <c r="B30" s="278">
        <v>45073.0</v>
      </c>
      <c r="C30" s="288">
        <v>91950.0</v>
      </c>
      <c r="D30" s="287">
        <v>122250.0</v>
      </c>
      <c r="E30" s="288">
        <v>127360.0</v>
      </c>
      <c r="F30" s="288"/>
      <c r="G30" s="288"/>
      <c r="H30" s="288">
        <v>21700.0</v>
      </c>
      <c r="I30" s="289"/>
      <c r="J30" s="289"/>
      <c r="K30" s="289">
        <f t="shared" si="5"/>
        <v>363260</v>
      </c>
      <c r="L30" s="281"/>
      <c r="M30" s="282"/>
      <c r="N30" s="282"/>
      <c r="O30" s="283"/>
    </row>
    <row r="31" ht="12.0" customHeight="1">
      <c r="B31" s="278">
        <v>45074.0</v>
      </c>
      <c r="C31" s="288">
        <v>242700.0</v>
      </c>
      <c r="D31" s="287">
        <v>159700.0</v>
      </c>
      <c r="E31" s="288">
        <v>145150.0</v>
      </c>
      <c r="F31" s="288">
        <v>18400.0</v>
      </c>
      <c r="G31" s="288">
        <v>10000.0</v>
      </c>
      <c r="H31" s="288">
        <v>87300.0</v>
      </c>
      <c r="I31" s="289"/>
      <c r="J31" s="289"/>
      <c r="K31" s="289">
        <f t="shared" si="5"/>
        <v>663250</v>
      </c>
      <c r="L31" s="281"/>
      <c r="M31" s="282"/>
      <c r="N31" s="282"/>
      <c r="O31" s="283"/>
    </row>
    <row r="32" ht="12.0" customHeight="1">
      <c r="A32" s="277"/>
      <c r="B32" s="278">
        <v>45075.0</v>
      </c>
      <c r="C32" s="288">
        <v>82228.0</v>
      </c>
      <c r="D32" s="287">
        <v>58000.0</v>
      </c>
      <c r="E32" s="288">
        <v>24628.0</v>
      </c>
      <c r="F32" s="289"/>
      <c r="G32" s="288">
        <v>21650.0</v>
      </c>
      <c r="H32" s="288">
        <v>96368.0</v>
      </c>
      <c r="I32" s="289"/>
      <c r="J32" s="289"/>
      <c r="K32" s="289">
        <f t="shared" si="5"/>
        <v>282874</v>
      </c>
      <c r="L32" s="281"/>
      <c r="M32" s="282"/>
      <c r="N32" s="282"/>
      <c r="O32" s="283"/>
    </row>
    <row r="33" ht="12.0" customHeight="1">
      <c r="A33" s="277" t="s">
        <v>228</v>
      </c>
      <c r="B33" s="278">
        <v>45076.0</v>
      </c>
      <c r="C33" s="288">
        <v>251350.0</v>
      </c>
      <c r="D33" s="287">
        <v>53700.0</v>
      </c>
      <c r="E33" s="288">
        <v>39200.0</v>
      </c>
      <c r="F33" s="289"/>
      <c r="G33" s="288">
        <v>14450.0</v>
      </c>
      <c r="H33" s="288">
        <v>41100.0</v>
      </c>
      <c r="I33" s="288">
        <v>9900.0</v>
      </c>
      <c r="J33" s="289"/>
      <c r="K33" s="289">
        <f t="shared" si="5"/>
        <v>409700</v>
      </c>
      <c r="L33" s="281"/>
      <c r="M33" s="282"/>
      <c r="N33" s="282"/>
      <c r="O33" s="283"/>
    </row>
    <row r="34" ht="12.0" customHeight="1">
      <c r="A34" s="277"/>
      <c r="B34" s="278">
        <v>45077.0</v>
      </c>
      <c r="C34" s="288">
        <v>112550.0</v>
      </c>
      <c r="D34" s="287">
        <v>208525.0</v>
      </c>
      <c r="E34" s="288">
        <v>83525.0</v>
      </c>
      <c r="F34" s="289"/>
      <c r="G34" s="288">
        <v>50100.0</v>
      </c>
      <c r="H34" s="288">
        <v>126750.0</v>
      </c>
      <c r="I34" s="289"/>
      <c r="J34" s="289"/>
      <c r="K34" s="289">
        <f t="shared" si="5"/>
        <v>581450</v>
      </c>
      <c r="L34" s="281"/>
      <c r="M34" s="282"/>
      <c r="N34" s="282"/>
      <c r="O34" s="283"/>
    </row>
    <row r="35" ht="12.0" customHeight="1">
      <c r="A35" s="277"/>
      <c r="B35" s="278">
        <v>45078.0</v>
      </c>
      <c r="C35" s="289"/>
      <c r="D35" s="296"/>
      <c r="E35" s="289"/>
      <c r="F35" s="289"/>
      <c r="G35" s="289"/>
      <c r="H35" s="289"/>
      <c r="I35" s="289"/>
      <c r="J35" s="289"/>
      <c r="K35" s="289">
        <f t="shared" si="5"/>
        <v>0</v>
      </c>
      <c r="L35" s="281"/>
      <c r="M35" s="282"/>
      <c r="N35" s="282"/>
      <c r="O35" s="283"/>
    </row>
    <row r="36" ht="12.0" customHeight="1">
      <c r="A36" s="277"/>
      <c r="B36" s="297"/>
      <c r="C36" s="289"/>
      <c r="D36" s="296"/>
      <c r="E36" s="289"/>
      <c r="F36" s="289"/>
      <c r="G36" s="289"/>
      <c r="H36" s="289"/>
      <c r="I36" s="289"/>
      <c r="J36" s="289"/>
      <c r="K36" s="289">
        <f t="shared" si="5"/>
        <v>0</v>
      </c>
      <c r="L36" s="281"/>
      <c r="M36" s="282"/>
      <c r="N36" s="282"/>
      <c r="O36" s="283"/>
    </row>
    <row r="37" ht="12.75" customHeight="1">
      <c r="A37" s="277"/>
      <c r="B37" s="297"/>
      <c r="C37" s="289"/>
      <c r="D37" s="296"/>
      <c r="E37" s="289"/>
      <c r="F37" s="289"/>
      <c r="G37" s="289"/>
      <c r="H37" s="298"/>
      <c r="I37" s="298"/>
      <c r="J37" s="298"/>
      <c r="K37" s="289">
        <f t="shared" si="5"/>
        <v>0</v>
      </c>
      <c r="L37" s="281"/>
      <c r="M37" s="282"/>
      <c r="N37" s="282"/>
      <c r="O37" s="283"/>
    </row>
    <row r="38" ht="12.75" customHeight="1">
      <c r="A38" s="291"/>
      <c r="B38" s="299"/>
      <c r="C38" s="300">
        <f t="shared" ref="C38:G38" si="6">SUM(C4:C37)</f>
        <v>5546060.99</v>
      </c>
      <c r="D38" s="301">
        <f t="shared" si="6"/>
        <v>4152780.67</v>
      </c>
      <c r="E38" s="300">
        <f t="shared" si="6"/>
        <v>1998668.34</v>
      </c>
      <c r="F38" s="300">
        <f t="shared" si="6"/>
        <v>183100</v>
      </c>
      <c r="G38" s="302">
        <f t="shared" si="6"/>
        <v>1452961</v>
      </c>
      <c r="H38" s="303">
        <f t="shared" ref="H38:J38" si="7">SUM(H4:H34)</f>
        <v>1282801.01</v>
      </c>
      <c r="I38" s="303">
        <f t="shared" si="7"/>
        <v>97325</v>
      </c>
      <c r="J38" s="303">
        <f t="shared" si="7"/>
        <v>0</v>
      </c>
      <c r="K38" s="303">
        <f t="shared" si="5"/>
        <v>14713697.01</v>
      </c>
      <c r="L38" s="281"/>
      <c r="M38" s="282"/>
      <c r="N38" s="282"/>
      <c r="O38" s="283"/>
    </row>
    <row r="39" ht="12.75" customHeight="1">
      <c r="A39" s="291"/>
      <c r="B39" s="304"/>
      <c r="C39" s="261"/>
      <c r="D39" s="262"/>
      <c r="E39" s="263"/>
      <c r="F39" s="263"/>
      <c r="G39" s="263"/>
      <c r="H39" s="263"/>
      <c r="I39" s="263"/>
      <c r="J39" s="263"/>
      <c r="K39" s="305">
        <f>SUM(C38:I38)</f>
        <v>14713697.01</v>
      </c>
      <c r="L39" s="281"/>
      <c r="M39" s="263"/>
      <c r="N39" s="263"/>
      <c r="O39" s="263"/>
    </row>
    <row r="40" ht="12.0" customHeight="1">
      <c r="A40" s="277"/>
      <c r="B40" s="304"/>
      <c r="C40" s="261"/>
      <c r="D40" s="262"/>
      <c r="E40" s="263"/>
      <c r="F40" s="263"/>
      <c r="G40" s="263"/>
      <c r="H40" s="263"/>
      <c r="I40" s="263"/>
      <c r="J40" s="263"/>
      <c r="K40" s="267"/>
      <c r="L40" s="268"/>
      <c r="M40" s="263"/>
      <c r="N40" s="263"/>
      <c r="O40" s="263"/>
    </row>
    <row r="41" ht="12.0" customHeight="1">
      <c r="A41" s="277"/>
      <c r="B41" s="304"/>
      <c r="C41" s="261"/>
      <c r="D41" s="262"/>
      <c r="E41" s="263"/>
      <c r="F41" s="263"/>
      <c r="G41" s="263"/>
      <c r="H41" s="263"/>
      <c r="I41" s="263"/>
      <c r="J41" s="263"/>
      <c r="K41" s="267"/>
      <c r="L41" s="268"/>
      <c r="M41" s="263"/>
      <c r="N41" s="263"/>
      <c r="O41" s="263"/>
    </row>
    <row r="42" ht="12.0" customHeight="1">
      <c r="A42" s="277"/>
      <c r="B42" s="304"/>
      <c r="C42" s="261"/>
      <c r="D42" s="262"/>
      <c r="E42" s="263"/>
      <c r="F42" s="263"/>
      <c r="G42" s="263"/>
      <c r="H42" s="263"/>
      <c r="I42" s="263"/>
      <c r="J42" s="263"/>
      <c r="K42" s="267"/>
      <c r="L42" s="268"/>
      <c r="M42" s="263"/>
      <c r="N42" s="263"/>
      <c r="O42" s="263"/>
    </row>
    <row r="43" ht="12.0" customHeight="1">
      <c r="A43" s="277"/>
      <c r="B43" s="304"/>
      <c r="C43" s="261"/>
      <c r="D43" s="262"/>
      <c r="E43" s="263"/>
      <c r="F43" s="263"/>
      <c r="G43" s="263"/>
      <c r="H43" s="263"/>
      <c r="I43" s="263"/>
      <c r="J43" s="263"/>
      <c r="K43" s="267"/>
      <c r="L43" s="268"/>
      <c r="M43" s="263"/>
      <c r="N43" s="263"/>
      <c r="O43" s="263"/>
    </row>
    <row r="44" ht="12.0" customHeight="1">
      <c r="A44" s="277"/>
      <c r="B44" s="304"/>
      <c r="C44" s="261"/>
      <c r="D44" s="262"/>
      <c r="E44" s="263"/>
      <c r="F44" s="263"/>
      <c r="G44" s="263"/>
      <c r="H44" s="263"/>
      <c r="I44" s="263"/>
      <c r="J44" s="263"/>
      <c r="K44" s="267"/>
      <c r="L44" s="268"/>
      <c r="M44" s="263"/>
      <c r="N44" s="263"/>
      <c r="O44" s="263"/>
    </row>
    <row r="45" ht="12.0" customHeight="1">
      <c r="A45" s="277"/>
      <c r="B45" s="304"/>
      <c r="C45" s="261"/>
      <c r="D45" s="262"/>
      <c r="E45" s="263"/>
      <c r="F45" s="263"/>
      <c r="G45" s="263"/>
      <c r="H45" s="263"/>
      <c r="I45" s="263"/>
      <c r="J45" s="263"/>
      <c r="K45" s="267"/>
      <c r="L45" s="268"/>
      <c r="M45" s="263"/>
      <c r="N45" s="263"/>
      <c r="O45" s="263"/>
    </row>
    <row r="46" ht="12.0" customHeight="1">
      <c r="A46" s="277"/>
      <c r="B46" s="304"/>
      <c r="C46" s="261"/>
      <c r="D46" s="262"/>
      <c r="E46" s="263"/>
      <c r="F46" s="263"/>
      <c r="G46" s="263"/>
      <c r="H46" s="263"/>
      <c r="I46" s="263"/>
      <c r="J46" s="263"/>
      <c r="K46" s="267"/>
      <c r="L46" s="268"/>
      <c r="M46" s="263"/>
      <c r="N46" s="263"/>
      <c r="O46" s="263"/>
    </row>
    <row r="47" ht="12.0" customHeight="1">
      <c r="A47" s="277"/>
      <c r="B47" s="304"/>
      <c r="C47" s="261"/>
      <c r="D47" s="262"/>
      <c r="E47" s="263"/>
      <c r="F47" s="263"/>
      <c r="G47" s="263"/>
      <c r="H47" s="263"/>
      <c r="I47" s="263"/>
      <c r="J47" s="263"/>
      <c r="K47" s="267"/>
      <c r="L47" s="268"/>
      <c r="M47" s="263"/>
      <c r="N47" s="263"/>
      <c r="O47" s="263"/>
    </row>
    <row r="48" ht="12.0" customHeight="1">
      <c r="A48" s="259"/>
      <c r="B48" s="304"/>
      <c r="C48" s="261"/>
      <c r="D48" s="262"/>
      <c r="E48" s="263"/>
      <c r="F48" s="263"/>
      <c r="G48" s="263"/>
      <c r="H48" s="263"/>
      <c r="I48" s="263"/>
      <c r="J48" s="263"/>
      <c r="K48" s="267"/>
      <c r="L48" s="268"/>
      <c r="M48" s="263"/>
      <c r="N48" s="263"/>
      <c r="O48" s="263"/>
    </row>
    <row r="49" ht="12.0" customHeight="1">
      <c r="A49" s="259"/>
      <c r="B49" s="304"/>
      <c r="C49" s="261"/>
      <c r="D49" s="262"/>
      <c r="E49" s="263"/>
      <c r="F49" s="263"/>
      <c r="G49" s="263"/>
      <c r="H49" s="263"/>
      <c r="I49" s="263"/>
      <c r="J49" s="263"/>
      <c r="K49" s="267"/>
      <c r="L49" s="268"/>
      <c r="M49" s="263"/>
      <c r="N49" s="263"/>
      <c r="O49" s="263"/>
    </row>
    <row r="50" ht="12.0" customHeight="1">
      <c r="A50" s="259"/>
      <c r="B50" s="304"/>
      <c r="C50" s="261"/>
      <c r="D50" s="262"/>
      <c r="E50" s="263"/>
      <c r="F50" s="263"/>
      <c r="G50" s="263"/>
      <c r="H50" s="263"/>
      <c r="I50" s="263"/>
      <c r="J50" s="263"/>
      <c r="K50" s="267"/>
      <c r="L50" s="268"/>
      <c r="M50" s="263"/>
      <c r="N50" s="263"/>
      <c r="O50" s="263"/>
    </row>
    <row r="51" ht="12.0" customHeight="1">
      <c r="A51" s="259"/>
      <c r="B51" s="304"/>
      <c r="C51" s="261"/>
      <c r="D51" s="262"/>
      <c r="E51" s="263"/>
      <c r="F51" s="263"/>
      <c r="G51" s="263"/>
      <c r="H51" s="263"/>
      <c r="I51" s="263"/>
      <c r="J51" s="263"/>
      <c r="K51" s="267"/>
      <c r="L51" s="268"/>
      <c r="M51" s="263"/>
      <c r="N51" s="263"/>
      <c r="O51" s="263"/>
    </row>
    <row r="52" ht="12.0" customHeight="1">
      <c r="A52" s="259"/>
      <c r="B52" s="304"/>
      <c r="C52" s="261"/>
      <c r="D52" s="262"/>
      <c r="E52" s="263"/>
      <c r="F52" s="263"/>
      <c r="G52" s="263"/>
      <c r="H52" s="263"/>
      <c r="I52" s="263"/>
      <c r="J52" s="263"/>
      <c r="K52" s="267"/>
      <c r="L52" s="268"/>
      <c r="M52" s="263"/>
      <c r="N52" s="263"/>
      <c r="O52" s="263"/>
    </row>
    <row r="53" ht="12.0" customHeight="1">
      <c r="A53" s="259"/>
      <c r="B53" s="304"/>
      <c r="C53" s="261"/>
      <c r="D53" s="262"/>
      <c r="E53" s="263"/>
      <c r="F53" s="263"/>
      <c r="G53" s="263"/>
      <c r="H53" s="263"/>
      <c r="I53" s="263"/>
      <c r="J53" s="263"/>
      <c r="K53" s="267"/>
      <c r="L53" s="268"/>
      <c r="M53" s="263"/>
      <c r="N53" s="263"/>
      <c r="O53" s="263"/>
    </row>
    <row r="54" ht="12.0" customHeight="1">
      <c r="A54" s="259"/>
      <c r="B54" s="304"/>
      <c r="C54" s="261"/>
      <c r="D54" s="262"/>
      <c r="E54" s="263"/>
      <c r="F54" s="263"/>
      <c r="G54" s="263"/>
      <c r="H54" s="263"/>
      <c r="I54" s="263"/>
      <c r="J54" s="263"/>
      <c r="K54" s="267"/>
      <c r="L54" s="268"/>
      <c r="M54" s="263"/>
      <c r="N54" s="263"/>
      <c r="O54" s="263"/>
    </row>
    <row r="55" ht="12.0" customHeight="1">
      <c r="A55" s="259"/>
      <c r="B55" s="304"/>
      <c r="C55" s="261"/>
      <c r="D55" s="262"/>
      <c r="E55" s="263"/>
      <c r="F55" s="263"/>
      <c r="G55" s="263"/>
      <c r="H55" s="263"/>
      <c r="I55" s="263"/>
      <c r="J55" s="263"/>
      <c r="K55" s="267"/>
      <c r="L55" s="268"/>
      <c r="M55" s="263"/>
      <c r="N55" s="263"/>
      <c r="O55" s="263"/>
    </row>
    <row r="56" ht="12.0" customHeight="1">
      <c r="A56" s="259"/>
      <c r="B56" s="304"/>
      <c r="C56" s="261"/>
      <c r="D56" s="262"/>
      <c r="E56" s="263"/>
      <c r="F56" s="263"/>
      <c r="G56" s="263"/>
      <c r="H56" s="263"/>
      <c r="I56" s="263"/>
      <c r="J56" s="263"/>
      <c r="K56" s="267"/>
      <c r="L56" s="268"/>
      <c r="M56" s="263"/>
      <c r="N56" s="263"/>
      <c r="O56" s="263"/>
    </row>
    <row r="57" ht="12.0" customHeight="1">
      <c r="A57" s="259"/>
      <c r="B57" s="304"/>
      <c r="C57" s="261"/>
      <c r="D57" s="262"/>
      <c r="E57" s="263"/>
      <c r="F57" s="263"/>
      <c r="G57" s="263"/>
      <c r="H57" s="263"/>
      <c r="I57" s="263"/>
      <c r="J57" s="263"/>
      <c r="K57" s="267"/>
      <c r="L57" s="268"/>
      <c r="M57" s="263"/>
      <c r="N57" s="263"/>
      <c r="O57" s="263"/>
    </row>
    <row r="58" ht="12.0" customHeight="1">
      <c r="A58" s="259"/>
      <c r="B58" s="304"/>
      <c r="C58" s="261"/>
      <c r="D58" s="262"/>
      <c r="E58" s="263"/>
      <c r="F58" s="263"/>
      <c r="G58" s="263"/>
      <c r="H58" s="263"/>
      <c r="I58" s="263"/>
      <c r="J58" s="263"/>
      <c r="K58" s="267"/>
      <c r="L58" s="268"/>
      <c r="M58" s="263"/>
      <c r="N58" s="263"/>
      <c r="O58" s="263"/>
    </row>
    <row r="59" ht="12.0" customHeight="1">
      <c r="A59" s="259"/>
      <c r="B59" s="304"/>
      <c r="C59" s="261"/>
      <c r="D59" s="262"/>
      <c r="E59" s="263"/>
      <c r="F59" s="263"/>
      <c r="G59" s="263"/>
      <c r="H59" s="263"/>
      <c r="I59" s="263"/>
      <c r="J59" s="263"/>
      <c r="K59" s="267"/>
      <c r="L59" s="268"/>
      <c r="M59" s="263"/>
      <c r="N59" s="263"/>
      <c r="O59" s="263"/>
    </row>
    <row r="60" ht="12.0" customHeight="1">
      <c r="A60" s="259"/>
      <c r="B60" s="304"/>
      <c r="C60" s="261"/>
      <c r="D60" s="262"/>
      <c r="E60" s="263"/>
      <c r="F60" s="263"/>
      <c r="G60" s="263"/>
      <c r="H60" s="263"/>
      <c r="I60" s="263"/>
      <c r="J60" s="263"/>
      <c r="K60" s="267"/>
      <c r="L60" s="268"/>
      <c r="M60" s="263"/>
      <c r="N60" s="263"/>
      <c r="O60" s="263"/>
    </row>
    <row r="61" ht="12.0" customHeight="1">
      <c r="A61" s="259"/>
      <c r="B61" s="304"/>
      <c r="C61" s="261"/>
      <c r="D61" s="262"/>
      <c r="E61" s="263"/>
      <c r="F61" s="263"/>
      <c r="G61" s="263"/>
      <c r="H61" s="263"/>
      <c r="I61" s="263"/>
      <c r="J61" s="263"/>
      <c r="K61" s="267"/>
      <c r="L61" s="268"/>
      <c r="M61" s="263"/>
      <c r="N61" s="263"/>
      <c r="O61" s="263"/>
    </row>
    <row r="62" ht="12.0" customHeight="1">
      <c r="A62" s="259"/>
      <c r="B62" s="304"/>
      <c r="C62" s="261"/>
      <c r="D62" s="262"/>
      <c r="E62" s="263"/>
      <c r="F62" s="263"/>
      <c r="G62" s="263"/>
      <c r="H62" s="263"/>
      <c r="I62" s="263"/>
      <c r="J62" s="263"/>
      <c r="K62" s="267"/>
      <c r="L62" s="268"/>
      <c r="M62" s="263"/>
      <c r="N62" s="263"/>
      <c r="O62" s="263"/>
    </row>
    <row r="63" ht="12.0" customHeight="1">
      <c r="A63" s="259"/>
      <c r="B63" s="304"/>
      <c r="C63" s="261"/>
      <c r="D63" s="262"/>
      <c r="E63" s="263"/>
      <c r="F63" s="263"/>
      <c r="G63" s="263"/>
      <c r="H63" s="263"/>
      <c r="I63" s="263"/>
      <c r="J63" s="263"/>
      <c r="K63" s="267"/>
      <c r="L63" s="268"/>
      <c r="M63" s="263"/>
      <c r="N63" s="263"/>
      <c r="O63" s="263"/>
    </row>
    <row r="64" ht="12.0" customHeight="1">
      <c r="A64" s="259"/>
      <c r="B64" s="304"/>
      <c r="C64" s="261"/>
      <c r="D64" s="262"/>
      <c r="E64" s="263"/>
      <c r="F64" s="263"/>
      <c r="G64" s="263"/>
      <c r="H64" s="263"/>
      <c r="I64" s="263"/>
      <c r="J64" s="263"/>
      <c r="K64" s="267"/>
      <c r="L64" s="268"/>
      <c r="M64" s="263"/>
      <c r="N64" s="263"/>
      <c r="O64" s="263"/>
    </row>
    <row r="65" ht="12.0" customHeight="1">
      <c r="A65" s="259"/>
      <c r="B65" s="304"/>
      <c r="C65" s="261"/>
      <c r="D65" s="262"/>
      <c r="E65" s="263"/>
      <c r="F65" s="263"/>
      <c r="G65" s="263"/>
      <c r="H65" s="263"/>
      <c r="I65" s="263"/>
      <c r="J65" s="263"/>
      <c r="K65" s="267"/>
      <c r="L65" s="268"/>
      <c r="M65" s="263"/>
      <c r="N65" s="263"/>
      <c r="O65" s="263"/>
    </row>
    <row r="66" ht="12.0" customHeight="1">
      <c r="A66" s="259"/>
      <c r="B66" s="304"/>
      <c r="C66" s="261"/>
      <c r="D66" s="262"/>
      <c r="E66" s="263"/>
      <c r="F66" s="263"/>
      <c r="G66" s="263"/>
      <c r="H66" s="263"/>
      <c r="I66" s="263"/>
      <c r="J66" s="263"/>
      <c r="K66" s="267"/>
      <c r="L66" s="268"/>
      <c r="M66" s="263"/>
      <c r="N66" s="263"/>
      <c r="O66" s="263"/>
    </row>
    <row r="67" ht="12.0" customHeight="1">
      <c r="A67" s="259"/>
      <c r="B67" s="304"/>
      <c r="C67" s="261"/>
      <c r="D67" s="262"/>
      <c r="E67" s="263"/>
      <c r="F67" s="263"/>
      <c r="G67" s="263"/>
      <c r="H67" s="263"/>
      <c r="I67" s="263"/>
      <c r="J67" s="263"/>
      <c r="K67" s="267"/>
      <c r="L67" s="268"/>
      <c r="M67" s="263"/>
      <c r="N67" s="263"/>
      <c r="O67" s="263"/>
    </row>
    <row r="68" ht="12.0" customHeight="1">
      <c r="A68" s="259"/>
      <c r="B68" s="304"/>
      <c r="C68" s="261"/>
      <c r="D68" s="262"/>
      <c r="E68" s="263"/>
      <c r="F68" s="263"/>
      <c r="G68" s="263"/>
      <c r="H68" s="263"/>
      <c r="I68" s="263"/>
      <c r="J68" s="263"/>
      <c r="K68" s="267"/>
      <c r="L68" s="268"/>
      <c r="M68" s="263"/>
      <c r="N68" s="263"/>
      <c r="O68" s="263"/>
    </row>
    <row r="69" ht="12.0" customHeight="1">
      <c r="A69" s="259"/>
      <c r="B69" s="260"/>
      <c r="C69" s="261"/>
      <c r="D69" s="262"/>
      <c r="E69" s="263"/>
      <c r="F69" s="263"/>
      <c r="G69" s="263"/>
      <c r="H69" s="263"/>
      <c r="I69" s="263"/>
      <c r="J69" s="263"/>
      <c r="K69" s="267"/>
      <c r="L69" s="268"/>
      <c r="M69" s="263"/>
      <c r="N69" s="263"/>
      <c r="O69" s="263"/>
    </row>
    <row r="70" ht="12.0" customHeight="1">
      <c r="A70" s="259"/>
      <c r="B70" s="260"/>
      <c r="C70" s="261"/>
      <c r="D70" s="262"/>
      <c r="E70" s="263"/>
      <c r="F70" s="263"/>
      <c r="G70" s="263"/>
      <c r="H70" s="263"/>
      <c r="I70" s="263"/>
      <c r="J70" s="263"/>
      <c r="K70" s="267"/>
      <c r="L70" s="268"/>
      <c r="M70" s="263"/>
      <c r="N70" s="263"/>
      <c r="O70" s="263"/>
    </row>
    <row r="71" ht="12.0" customHeight="1">
      <c r="A71" s="259"/>
      <c r="B71" s="260"/>
      <c r="C71" s="261"/>
      <c r="D71" s="262"/>
      <c r="E71" s="263"/>
      <c r="F71" s="263"/>
      <c r="G71" s="263"/>
      <c r="H71" s="263"/>
      <c r="I71" s="263"/>
      <c r="J71" s="263"/>
      <c r="K71" s="267"/>
      <c r="L71" s="268"/>
      <c r="M71" s="263"/>
      <c r="N71" s="263"/>
      <c r="O71" s="263"/>
    </row>
    <row r="72" ht="12.0" customHeight="1">
      <c r="A72" s="259"/>
      <c r="B72" s="260"/>
      <c r="C72" s="261"/>
      <c r="D72" s="262"/>
      <c r="E72" s="263"/>
      <c r="F72" s="263"/>
      <c r="G72" s="263"/>
      <c r="H72" s="263"/>
      <c r="I72" s="263"/>
      <c r="J72" s="263"/>
      <c r="K72" s="267"/>
      <c r="L72" s="268"/>
      <c r="M72" s="263"/>
      <c r="N72" s="263"/>
      <c r="O72" s="263"/>
    </row>
    <row r="73" ht="12.0" customHeight="1">
      <c r="A73" s="259"/>
      <c r="B73" s="260"/>
      <c r="C73" s="261"/>
      <c r="D73" s="262"/>
      <c r="E73" s="263"/>
      <c r="F73" s="263"/>
      <c r="G73" s="263"/>
      <c r="H73" s="263"/>
      <c r="I73" s="263"/>
      <c r="J73" s="263"/>
      <c r="K73" s="267"/>
      <c r="L73" s="268"/>
      <c r="M73" s="263"/>
      <c r="N73" s="263"/>
      <c r="O73" s="263"/>
    </row>
    <row r="74" ht="12.0" customHeight="1">
      <c r="A74" s="259"/>
      <c r="B74" s="260"/>
      <c r="C74" s="261"/>
      <c r="D74" s="262"/>
      <c r="E74" s="263"/>
      <c r="F74" s="263"/>
      <c r="G74" s="263"/>
      <c r="H74" s="263"/>
      <c r="I74" s="263"/>
      <c r="J74" s="263"/>
      <c r="K74" s="267"/>
      <c r="L74" s="268"/>
      <c r="M74" s="263"/>
      <c r="N74" s="263"/>
      <c r="O74" s="263"/>
    </row>
    <row r="75" ht="12.0" customHeight="1">
      <c r="A75" s="259"/>
      <c r="B75" s="260"/>
      <c r="C75" s="261"/>
      <c r="D75" s="262"/>
      <c r="E75" s="263"/>
      <c r="F75" s="263"/>
      <c r="G75" s="263"/>
      <c r="H75" s="263"/>
      <c r="I75" s="263"/>
      <c r="J75" s="263"/>
      <c r="K75" s="267"/>
      <c r="L75" s="268"/>
      <c r="M75" s="263"/>
      <c r="N75" s="263"/>
      <c r="O75" s="263"/>
    </row>
    <row r="76" ht="12.0" customHeight="1">
      <c r="A76" s="259"/>
      <c r="B76" s="260"/>
      <c r="C76" s="261"/>
      <c r="D76" s="262"/>
      <c r="E76" s="263"/>
      <c r="F76" s="263"/>
      <c r="G76" s="263"/>
      <c r="H76" s="263"/>
      <c r="I76" s="263"/>
      <c r="J76" s="263"/>
      <c r="K76" s="267"/>
      <c r="L76" s="268"/>
      <c r="M76" s="263"/>
      <c r="N76" s="263"/>
      <c r="O76" s="263"/>
    </row>
    <row r="77" ht="12.0" customHeight="1">
      <c r="A77" s="259"/>
      <c r="B77" s="260"/>
      <c r="C77" s="261"/>
      <c r="D77" s="262"/>
      <c r="E77" s="263"/>
      <c r="F77" s="263"/>
      <c r="G77" s="263"/>
      <c r="H77" s="263"/>
      <c r="I77" s="263"/>
      <c r="J77" s="263"/>
      <c r="K77" s="267"/>
      <c r="L77" s="268"/>
      <c r="M77" s="263"/>
      <c r="N77" s="263"/>
      <c r="O77" s="263"/>
    </row>
    <row r="78" ht="12.0" customHeight="1">
      <c r="A78" s="259"/>
      <c r="B78" s="260"/>
      <c r="C78" s="261"/>
      <c r="D78" s="262"/>
      <c r="E78" s="263"/>
      <c r="F78" s="263"/>
      <c r="G78" s="263"/>
      <c r="H78" s="263"/>
      <c r="I78" s="263"/>
      <c r="J78" s="263"/>
      <c r="K78" s="267"/>
      <c r="L78" s="268"/>
      <c r="M78" s="263"/>
      <c r="N78" s="263"/>
      <c r="O78" s="263"/>
    </row>
    <row r="79" ht="12.0" customHeight="1">
      <c r="A79" s="259"/>
      <c r="B79" s="260"/>
      <c r="C79" s="261"/>
      <c r="D79" s="262"/>
      <c r="E79" s="263"/>
      <c r="F79" s="263"/>
      <c r="G79" s="263"/>
      <c r="H79" s="263"/>
      <c r="I79" s="263"/>
      <c r="J79" s="263"/>
      <c r="K79" s="267"/>
      <c r="L79" s="268"/>
      <c r="M79" s="263"/>
      <c r="N79" s="263"/>
      <c r="O79" s="263"/>
    </row>
    <row r="80" ht="12.0" customHeight="1">
      <c r="A80" s="259"/>
      <c r="B80" s="260"/>
      <c r="C80" s="261"/>
      <c r="D80" s="262"/>
      <c r="E80" s="263"/>
      <c r="F80" s="263"/>
      <c r="G80" s="263"/>
      <c r="H80" s="263"/>
      <c r="I80" s="263"/>
      <c r="J80" s="263"/>
      <c r="K80" s="267"/>
      <c r="L80" s="268"/>
      <c r="M80" s="263"/>
      <c r="N80" s="263"/>
      <c r="O80" s="263"/>
    </row>
    <row r="81" ht="12.0" customHeight="1">
      <c r="A81" s="259"/>
      <c r="B81" s="260"/>
      <c r="C81" s="261"/>
      <c r="D81" s="262"/>
      <c r="E81" s="263"/>
      <c r="F81" s="263"/>
      <c r="G81" s="263"/>
      <c r="H81" s="263"/>
      <c r="I81" s="263"/>
      <c r="J81" s="263"/>
      <c r="K81" s="267"/>
      <c r="L81" s="268"/>
      <c r="M81" s="263"/>
      <c r="N81" s="263"/>
      <c r="O81" s="263"/>
    </row>
    <row r="82" ht="12.0" customHeight="1">
      <c r="A82" s="259"/>
      <c r="B82" s="260"/>
      <c r="C82" s="261"/>
      <c r="D82" s="262"/>
      <c r="E82" s="263"/>
      <c r="F82" s="263"/>
      <c r="G82" s="263"/>
      <c r="H82" s="263"/>
      <c r="I82" s="263"/>
      <c r="J82" s="263"/>
      <c r="K82" s="267"/>
      <c r="L82" s="268"/>
      <c r="M82" s="263"/>
      <c r="N82" s="263"/>
      <c r="O82" s="263"/>
    </row>
    <row r="83" ht="12.0" customHeight="1">
      <c r="A83" s="259"/>
      <c r="B83" s="260"/>
      <c r="C83" s="261"/>
      <c r="D83" s="262"/>
      <c r="E83" s="263"/>
      <c r="F83" s="263"/>
      <c r="G83" s="263"/>
      <c r="H83" s="263"/>
      <c r="I83" s="263"/>
      <c r="J83" s="263"/>
      <c r="K83" s="267"/>
      <c r="L83" s="268"/>
      <c r="M83" s="263"/>
      <c r="N83" s="263"/>
      <c r="O83" s="263"/>
    </row>
    <row r="84" ht="12.0" customHeight="1">
      <c r="A84" s="259"/>
      <c r="B84" s="260"/>
      <c r="C84" s="261"/>
      <c r="D84" s="262"/>
      <c r="E84" s="263"/>
      <c r="F84" s="263"/>
      <c r="G84" s="263"/>
      <c r="H84" s="263"/>
      <c r="I84" s="263"/>
      <c r="J84" s="263"/>
      <c r="K84" s="267"/>
      <c r="L84" s="268"/>
      <c r="M84" s="263"/>
      <c r="N84" s="263"/>
      <c r="O84" s="263"/>
    </row>
    <row r="85" ht="12.0" customHeight="1">
      <c r="A85" s="259"/>
      <c r="B85" s="260"/>
      <c r="C85" s="261"/>
      <c r="D85" s="262"/>
      <c r="E85" s="263"/>
      <c r="F85" s="263"/>
      <c r="G85" s="263"/>
      <c r="H85" s="263"/>
      <c r="I85" s="263"/>
      <c r="J85" s="263"/>
      <c r="K85" s="267"/>
      <c r="L85" s="268"/>
      <c r="M85" s="263"/>
      <c r="N85" s="263"/>
      <c r="O85" s="263"/>
    </row>
    <row r="86" ht="12.0" customHeight="1">
      <c r="A86" s="259"/>
      <c r="B86" s="260"/>
      <c r="C86" s="261"/>
      <c r="D86" s="262"/>
      <c r="E86" s="263"/>
      <c r="F86" s="263"/>
      <c r="G86" s="263"/>
      <c r="H86" s="263"/>
      <c r="I86" s="263"/>
      <c r="J86" s="263"/>
      <c r="K86" s="267"/>
      <c r="L86" s="268"/>
      <c r="M86" s="263"/>
      <c r="N86" s="263"/>
      <c r="O86" s="263"/>
    </row>
    <row r="87" ht="12.0" customHeight="1">
      <c r="A87" s="259"/>
      <c r="B87" s="260"/>
      <c r="C87" s="261"/>
      <c r="D87" s="262"/>
      <c r="E87" s="263"/>
      <c r="F87" s="263"/>
      <c r="G87" s="263"/>
      <c r="H87" s="263"/>
      <c r="I87" s="263"/>
      <c r="J87" s="263"/>
      <c r="K87" s="267"/>
      <c r="L87" s="268"/>
      <c r="M87" s="263"/>
      <c r="N87" s="263"/>
      <c r="O87" s="263"/>
    </row>
    <row r="88" ht="12.0" customHeight="1">
      <c r="A88" s="259"/>
      <c r="B88" s="260"/>
      <c r="C88" s="261"/>
      <c r="D88" s="262"/>
      <c r="E88" s="263"/>
      <c r="F88" s="263"/>
      <c r="G88" s="263"/>
      <c r="H88" s="263"/>
      <c r="I88" s="263"/>
      <c r="J88" s="263"/>
      <c r="K88" s="267"/>
      <c r="L88" s="268"/>
      <c r="M88" s="263"/>
      <c r="N88" s="263"/>
      <c r="O88" s="263"/>
    </row>
    <row r="89" ht="12.0" customHeight="1">
      <c r="A89" s="259"/>
      <c r="B89" s="260"/>
      <c r="C89" s="261"/>
      <c r="D89" s="262"/>
      <c r="E89" s="263"/>
      <c r="F89" s="263"/>
      <c r="G89" s="263"/>
      <c r="H89" s="263"/>
      <c r="I89" s="263"/>
      <c r="J89" s="263"/>
      <c r="K89" s="267"/>
      <c r="L89" s="268"/>
      <c r="M89" s="263"/>
      <c r="N89" s="263"/>
      <c r="O89" s="263"/>
    </row>
    <row r="90" ht="12.0" customHeight="1">
      <c r="A90" s="259"/>
      <c r="B90" s="260"/>
      <c r="C90" s="261"/>
      <c r="D90" s="262"/>
      <c r="E90" s="263"/>
      <c r="F90" s="263"/>
      <c r="G90" s="263"/>
      <c r="H90" s="263"/>
      <c r="I90" s="263"/>
      <c r="J90" s="263"/>
      <c r="K90" s="267"/>
      <c r="L90" s="268"/>
      <c r="M90" s="263"/>
      <c r="N90" s="263"/>
      <c r="O90" s="263"/>
    </row>
    <row r="91" ht="12.0" customHeight="1">
      <c r="A91" s="259"/>
      <c r="B91" s="260"/>
      <c r="C91" s="261"/>
      <c r="D91" s="262"/>
      <c r="E91" s="263"/>
      <c r="F91" s="263"/>
      <c r="G91" s="263"/>
      <c r="H91" s="263"/>
      <c r="I91" s="263"/>
      <c r="J91" s="263"/>
      <c r="K91" s="267"/>
      <c r="L91" s="268"/>
      <c r="M91" s="263"/>
      <c r="N91" s="263"/>
      <c r="O91" s="263"/>
    </row>
    <row r="92" ht="12.0" customHeight="1">
      <c r="A92" s="259"/>
      <c r="B92" s="260"/>
      <c r="C92" s="261"/>
      <c r="D92" s="262"/>
      <c r="E92" s="263"/>
      <c r="F92" s="263"/>
      <c r="G92" s="263"/>
      <c r="H92" s="263"/>
      <c r="I92" s="263"/>
      <c r="J92" s="263"/>
      <c r="K92" s="267"/>
      <c r="L92" s="268"/>
      <c r="M92" s="263"/>
      <c r="N92" s="263"/>
      <c r="O92" s="263"/>
    </row>
    <row r="93" ht="12.0" customHeight="1">
      <c r="A93" s="259"/>
      <c r="B93" s="260"/>
      <c r="C93" s="261"/>
      <c r="D93" s="262"/>
      <c r="E93" s="263"/>
      <c r="F93" s="263"/>
      <c r="G93" s="263"/>
      <c r="H93" s="263"/>
      <c r="I93" s="263"/>
      <c r="J93" s="263"/>
      <c r="K93" s="267"/>
      <c r="L93" s="268"/>
      <c r="M93" s="263"/>
      <c r="N93" s="263"/>
      <c r="O93" s="263"/>
    </row>
    <row r="94" ht="12.0" customHeight="1">
      <c r="A94" s="259"/>
      <c r="B94" s="260"/>
      <c r="C94" s="261"/>
      <c r="D94" s="262"/>
      <c r="E94" s="263"/>
      <c r="F94" s="263"/>
      <c r="G94" s="263"/>
      <c r="H94" s="263"/>
      <c r="I94" s="263"/>
      <c r="J94" s="263"/>
      <c r="K94" s="267"/>
      <c r="L94" s="268"/>
      <c r="M94" s="263"/>
      <c r="N94" s="263"/>
      <c r="O94" s="263"/>
    </row>
    <row r="95" ht="12.0" customHeight="1">
      <c r="A95" s="259"/>
      <c r="B95" s="260"/>
      <c r="C95" s="261"/>
      <c r="D95" s="262"/>
      <c r="E95" s="263"/>
      <c r="F95" s="263"/>
      <c r="G95" s="263"/>
      <c r="H95" s="263"/>
      <c r="I95" s="263"/>
      <c r="J95" s="263"/>
      <c r="K95" s="267"/>
      <c r="L95" s="268"/>
      <c r="M95" s="263"/>
      <c r="N95" s="263"/>
      <c r="O95" s="263"/>
    </row>
    <row r="96" ht="12.0" customHeight="1">
      <c r="A96" s="259"/>
      <c r="B96" s="260"/>
      <c r="C96" s="261"/>
      <c r="D96" s="262"/>
      <c r="E96" s="263"/>
      <c r="F96" s="263"/>
      <c r="G96" s="263"/>
      <c r="H96" s="263"/>
      <c r="I96" s="263"/>
      <c r="J96" s="263"/>
      <c r="K96" s="267"/>
      <c r="L96" s="268"/>
      <c r="M96" s="263"/>
      <c r="N96" s="263"/>
      <c r="O96" s="263"/>
    </row>
    <row r="97" ht="12.0" customHeight="1">
      <c r="A97" s="259"/>
      <c r="B97" s="260"/>
      <c r="C97" s="261"/>
      <c r="D97" s="262"/>
      <c r="E97" s="263"/>
      <c r="F97" s="263"/>
      <c r="G97" s="263"/>
      <c r="H97" s="263"/>
      <c r="I97" s="263"/>
      <c r="J97" s="263"/>
      <c r="K97" s="267"/>
      <c r="L97" s="268"/>
      <c r="M97" s="263"/>
      <c r="N97" s="263"/>
      <c r="O97" s="263"/>
    </row>
    <row r="98" ht="12.0" customHeight="1">
      <c r="A98" s="259"/>
      <c r="B98" s="260"/>
      <c r="C98" s="261"/>
      <c r="D98" s="262"/>
      <c r="E98" s="263"/>
      <c r="F98" s="263"/>
      <c r="G98" s="263"/>
      <c r="H98" s="263"/>
      <c r="I98" s="263"/>
      <c r="J98" s="263"/>
      <c r="K98" s="267"/>
      <c r="L98" s="268"/>
      <c r="M98" s="263"/>
      <c r="N98" s="263"/>
      <c r="O98" s="263"/>
    </row>
    <row r="99" ht="12.0" customHeight="1">
      <c r="A99" s="259"/>
      <c r="B99" s="260"/>
      <c r="C99" s="261"/>
      <c r="D99" s="262"/>
      <c r="E99" s="263"/>
      <c r="F99" s="263"/>
      <c r="G99" s="263"/>
      <c r="H99" s="263"/>
      <c r="I99" s="263"/>
      <c r="J99" s="263"/>
      <c r="K99" s="267"/>
      <c r="L99" s="268"/>
      <c r="M99" s="263"/>
      <c r="N99" s="263"/>
      <c r="O99" s="263"/>
    </row>
    <row r="100" ht="12.0" customHeight="1">
      <c r="A100" s="259"/>
      <c r="B100" s="260"/>
      <c r="C100" s="261"/>
      <c r="D100" s="262"/>
      <c r="E100" s="263"/>
      <c r="F100" s="263"/>
      <c r="G100" s="263"/>
      <c r="H100" s="263"/>
      <c r="I100" s="263"/>
      <c r="J100" s="263"/>
      <c r="K100" s="267"/>
      <c r="L100" s="268"/>
      <c r="M100" s="263"/>
      <c r="N100" s="263"/>
      <c r="O100" s="263"/>
    </row>
    <row r="101" ht="12.0" customHeight="1">
      <c r="A101" s="259"/>
      <c r="B101" s="260"/>
      <c r="C101" s="261"/>
      <c r="D101" s="262"/>
      <c r="E101" s="263"/>
      <c r="F101" s="263"/>
      <c r="G101" s="263"/>
      <c r="H101" s="263"/>
      <c r="I101" s="263"/>
      <c r="J101" s="263"/>
      <c r="K101" s="267"/>
      <c r="L101" s="268"/>
      <c r="M101" s="263"/>
      <c r="N101" s="263"/>
      <c r="O101" s="263"/>
    </row>
    <row r="102" ht="12.0" customHeight="1">
      <c r="A102" s="259"/>
      <c r="B102" s="260"/>
      <c r="C102" s="261"/>
      <c r="D102" s="262"/>
      <c r="E102" s="263"/>
      <c r="F102" s="263"/>
      <c r="G102" s="263"/>
      <c r="H102" s="263"/>
      <c r="I102" s="263"/>
      <c r="J102" s="263"/>
      <c r="K102" s="267"/>
      <c r="L102" s="268"/>
      <c r="M102" s="263"/>
      <c r="N102" s="263"/>
      <c r="O102" s="263"/>
    </row>
    <row r="103" ht="12.0" customHeight="1">
      <c r="A103" s="259"/>
      <c r="B103" s="260"/>
      <c r="C103" s="261"/>
      <c r="D103" s="262"/>
      <c r="E103" s="263"/>
      <c r="F103" s="263"/>
      <c r="G103" s="263"/>
      <c r="H103" s="263"/>
      <c r="I103" s="263"/>
      <c r="J103" s="263"/>
      <c r="K103" s="267"/>
      <c r="L103" s="268"/>
      <c r="M103" s="263"/>
      <c r="N103" s="263"/>
      <c r="O103" s="263"/>
    </row>
    <row r="104" ht="12.0" customHeight="1">
      <c r="A104" s="259"/>
      <c r="B104" s="260"/>
      <c r="C104" s="261"/>
      <c r="D104" s="262"/>
      <c r="E104" s="263"/>
      <c r="F104" s="263"/>
      <c r="G104" s="263"/>
      <c r="H104" s="263"/>
      <c r="I104" s="263"/>
      <c r="J104" s="263"/>
      <c r="K104" s="267"/>
      <c r="L104" s="268"/>
      <c r="M104" s="263"/>
      <c r="N104" s="263"/>
      <c r="O104" s="263"/>
    </row>
    <row r="105" ht="12.0" customHeight="1">
      <c r="A105" s="259"/>
      <c r="B105" s="260"/>
      <c r="C105" s="261"/>
      <c r="D105" s="262"/>
      <c r="E105" s="263"/>
      <c r="F105" s="263"/>
      <c r="G105" s="263"/>
      <c r="H105" s="263"/>
      <c r="I105" s="263"/>
      <c r="J105" s="263"/>
      <c r="K105" s="267"/>
      <c r="L105" s="268"/>
      <c r="M105" s="263"/>
      <c r="N105" s="263"/>
      <c r="O105" s="263"/>
    </row>
    <row r="106" ht="12.0" customHeight="1">
      <c r="A106" s="259"/>
      <c r="B106" s="260"/>
      <c r="C106" s="261"/>
      <c r="D106" s="262"/>
      <c r="E106" s="263"/>
      <c r="F106" s="263"/>
      <c r="G106" s="263"/>
      <c r="H106" s="263"/>
      <c r="I106" s="263"/>
      <c r="J106" s="263"/>
      <c r="K106" s="267"/>
      <c r="L106" s="268"/>
      <c r="M106" s="263"/>
      <c r="N106" s="263"/>
      <c r="O106" s="263"/>
    </row>
    <row r="107" ht="12.0" customHeight="1">
      <c r="A107" s="259"/>
      <c r="B107" s="260"/>
      <c r="C107" s="261"/>
      <c r="D107" s="262"/>
      <c r="E107" s="263"/>
      <c r="F107" s="263"/>
      <c r="G107" s="263"/>
      <c r="H107" s="263"/>
      <c r="I107" s="263"/>
      <c r="J107" s="263"/>
      <c r="K107" s="267"/>
      <c r="L107" s="268"/>
      <c r="M107" s="263"/>
      <c r="N107" s="263"/>
      <c r="O107" s="263"/>
    </row>
    <row r="108" ht="12.0" customHeight="1">
      <c r="A108" s="259"/>
      <c r="B108" s="260"/>
      <c r="C108" s="261"/>
      <c r="D108" s="262"/>
      <c r="E108" s="263"/>
      <c r="F108" s="263"/>
      <c r="G108" s="263"/>
      <c r="H108" s="263"/>
      <c r="I108" s="263"/>
      <c r="J108" s="263"/>
      <c r="K108" s="267"/>
      <c r="L108" s="268"/>
      <c r="M108" s="263"/>
      <c r="N108" s="263"/>
      <c r="O108" s="263"/>
    </row>
    <row r="109" ht="12.0" customHeight="1">
      <c r="A109" s="259"/>
      <c r="B109" s="260"/>
      <c r="C109" s="261"/>
      <c r="D109" s="262"/>
      <c r="E109" s="263"/>
      <c r="F109" s="263"/>
      <c r="G109" s="263"/>
      <c r="H109" s="263"/>
      <c r="I109" s="263"/>
      <c r="J109" s="263"/>
      <c r="K109" s="267"/>
      <c r="L109" s="268"/>
      <c r="M109" s="263"/>
      <c r="N109" s="263"/>
      <c r="O109" s="263"/>
    </row>
    <row r="110" ht="12.0" customHeight="1">
      <c r="A110" s="259"/>
      <c r="B110" s="260"/>
      <c r="C110" s="261"/>
      <c r="D110" s="262"/>
      <c r="E110" s="263"/>
      <c r="F110" s="263"/>
      <c r="G110" s="263"/>
      <c r="H110" s="263"/>
      <c r="I110" s="263"/>
      <c r="J110" s="263"/>
      <c r="K110" s="267"/>
      <c r="L110" s="268"/>
      <c r="M110" s="263"/>
      <c r="N110" s="263"/>
      <c r="O110" s="263"/>
    </row>
    <row r="111" ht="12.0" customHeight="1">
      <c r="A111" s="259"/>
      <c r="B111" s="260"/>
      <c r="C111" s="261"/>
      <c r="D111" s="262"/>
      <c r="E111" s="263"/>
      <c r="F111" s="263"/>
      <c r="G111" s="263"/>
      <c r="H111" s="263"/>
      <c r="I111" s="263"/>
      <c r="J111" s="263"/>
      <c r="K111" s="267"/>
      <c r="L111" s="268"/>
      <c r="M111" s="263"/>
      <c r="N111" s="263"/>
      <c r="O111" s="263"/>
    </row>
    <row r="112" ht="12.0" customHeight="1">
      <c r="A112" s="259"/>
      <c r="B112" s="260"/>
      <c r="C112" s="261"/>
      <c r="D112" s="262"/>
      <c r="E112" s="263"/>
      <c r="F112" s="263"/>
      <c r="G112" s="263"/>
      <c r="H112" s="263"/>
      <c r="I112" s="263"/>
      <c r="J112" s="263"/>
      <c r="K112" s="267"/>
      <c r="L112" s="268"/>
      <c r="M112" s="263"/>
      <c r="N112" s="263"/>
      <c r="O112" s="263"/>
    </row>
    <row r="113" ht="12.0" customHeight="1">
      <c r="A113" s="259"/>
      <c r="B113" s="260"/>
      <c r="C113" s="261"/>
      <c r="D113" s="262"/>
      <c r="E113" s="263"/>
      <c r="F113" s="263"/>
      <c r="G113" s="263"/>
      <c r="H113" s="263"/>
      <c r="I113" s="263"/>
      <c r="J113" s="263"/>
      <c r="K113" s="267"/>
      <c r="L113" s="268"/>
      <c r="M113" s="263"/>
      <c r="N113" s="263"/>
      <c r="O113" s="263"/>
    </row>
    <row r="114" ht="12.0" customHeight="1">
      <c r="A114" s="259"/>
      <c r="B114" s="260"/>
      <c r="C114" s="261"/>
      <c r="D114" s="262"/>
      <c r="E114" s="263"/>
      <c r="F114" s="263"/>
      <c r="G114" s="263"/>
      <c r="H114" s="263"/>
      <c r="I114" s="263"/>
      <c r="J114" s="263"/>
      <c r="K114" s="267"/>
      <c r="L114" s="268"/>
      <c r="M114" s="263"/>
      <c r="N114" s="263"/>
      <c r="O114" s="263"/>
    </row>
    <row r="115" ht="12.0" customHeight="1">
      <c r="A115" s="259"/>
      <c r="B115" s="260"/>
      <c r="C115" s="261"/>
      <c r="D115" s="262"/>
      <c r="E115" s="263"/>
      <c r="F115" s="263"/>
      <c r="G115" s="263"/>
      <c r="H115" s="263"/>
      <c r="I115" s="263"/>
      <c r="J115" s="263"/>
      <c r="K115" s="267"/>
      <c r="L115" s="268"/>
      <c r="M115" s="263"/>
      <c r="N115" s="263"/>
      <c r="O115" s="263"/>
    </row>
    <row r="116" ht="12.0" customHeight="1">
      <c r="A116" s="259"/>
      <c r="B116" s="260"/>
      <c r="C116" s="261"/>
      <c r="D116" s="262"/>
      <c r="E116" s="263"/>
      <c r="F116" s="263"/>
      <c r="G116" s="263"/>
      <c r="H116" s="263"/>
      <c r="I116" s="263"/>
      <c r="J116" s="263"/>
      <c r="K116" s="267"/>
      <c r="L116" s="268"/>
      <c r="M116" s="263"/>
      <c r="N116" s="263"/>
      <c r="O116" s="263"/>
    </row>
    <row r="117" ht="12.0" customHeight="1">
      <c r="A117" s="259"/>
      <c r="B117" s="260"/>
      <c r="C117" s="261"/>
      <c r="D117" s="262"/>
      <c r="E117" s="263"/>
      <c r="F117" s="263"/>
      <c r="G117" s="263"/>
      <c r="H117" s="263"/>
      <c r="I117" s="263"/>
      <c r="J117" s="263"/>
      <c r="K117" s="267"/>
      <c r="L117" s="268"/>
      <c r="M117" s="263"/>
      <c r="N117" s="263"/>
      <c r="O117" s="263"/>
    </row>
    <row r="118" ht="12.0" customHeight="1">
      <c r="A118" s="259"/>
      <c r="B118" s="260"/>
      <c r="C118" s="261"/>
      <c r="D118" s="262"/>
      <c r="E118" s="263"/>
      <c r="F118" s="263"/>
      <c r="G118" s="263"/>
      <c r="H118" s="263"/>
      <c r="I118" s="263"/>
      <c r="J118" s="263"/>
      <c r="K118" s="267"/>
      <c r="L118" s="268"/>
      <c r="M118" s="263"/>
      <c r="N118" s="263"/>
      <c r="O118" s="263"/>
    </row>
    <row r="119" ht="12.0" customHeight="1">
      <c r="A119" s="259"/>
      <c r="B119" s="260"/>
      <c r="C119" s="261"/>
      <c r="D119" s="262"/>
      <c r="E119" s="263"/>
      <c r="F119" s="263"/>
      <c r="G119" s="263"/>
      <c r="H119" s="263"/>
      <c r="I119" s="263"/>
      <c r="J119" s="263"/>
      <c r="K119" s="267"/>
      <c r="L119" s="268"/>
      <c r="M119" s="263"/>
      <c r="N119" s="263"/>
      <c r="O119" s="263"/>
    </row>
    <row r="120" ht="12.0" customHeight="1">
      <c r="A120" s="259"/>
      <c r="B120" s="260"/>
      <c r="C120" s="261"/>
      <c r="D120" s="262"/>
      <c r="E120" s="263"/>
      <c r="F120" s="263"/>
      <c r="G120" s="263"/>
      <c r="H120" s="263"/>
      <c r="I120" s="263"/>
      <c r="J120" s="263"/>
      <c r="K120" s="267"/>
      <c r="L120" s="268"/>
      <c r="M120" s="263"/>
      <c r="N120" s="263"/>
      <c r="O120" s="263"/>
    </row>
    <row r="121" ht="12.0" customHeight="1">
      <c r="A121" s="259"/>
      <c r="B121" s="260"/>
      <c r="C121" s="261"/>
      <c r="D121" s="262"/>
      <c r="E121" s="263"/>
      <c r="F121" s="263"/>
      <c r="G121" s="263"/>
      <c r="H121" s="263"/>
      <c r="I121" s="263"/>
      <c r="J121" s="263"/>
      <c r="K121" s="267"/>
      <c r="L121" s="268"/>
      <c r="M121" s="263"/>
      <c r="N121" s="263"/>
      <c r="O121" s="263"/>
    </row>
    <row r="122" ht="12.0" customHeight="1">
      <c r="A122" s="259"/>
      <c r="B122" s="260"/>
      <c r="C122" s="261"/>
      <c r="D122" s="262"/>
      <c r="E122" s="263"/>
      <c r="F122" s="263"/>
      <c r="G122" s="263"/>
      <c r="H122" s="263"/>
      <c r="I122" s="263"/>
      <c r="J122" s="263"/>
      <c r="K122" s="267"/>
      <c r="L122" s="268"/>
      <c r="M122" s="263"/>
      <c r="N122" s="263"/>
      <c r="O122" s="263"/>
    </row>
    <row r="123" ht="12.0" customHeight="1">
      <c r="A123" s="259"/>
      <c r="B123" s="260"/>
      <c r="C123" s="261"/>
      <c r="D123" s="262"/>
      <c r="E123" s="263"/>
      <c r="F123" s="263"/>
      <c r="G123" s="263"/>
      <c r="H123" s="263"/>
      <c r="I123" s="263"/>
      <c r="J123" s="263"/>
      <c r="K123" s="267"/>
      <c r="L123" s="268"/>
      <c r="M123" s="263"/>
      <c r="N123" s="263"/>
      <c r="O123" s="263"/>
    </row>
    <row r="124" ht="12.0" customHeight="1">
      <c r="A124" s="259"/>
      <c r="B124" s="260"/>
      <c r="C124" s="261"/>
      <c r="D124" s="262"/>
      <c r="E124" s="263"/>
      <c r="F124" s="263"/>
      <c r="G124" s="263"/>
      <c r="H124" s="263"/>
      <c r="I124" s="263"/>
      <c r="J124" s="263"/>
      <c r="K124" s="267"/>
      <c r="L124" s="268"/>
      <c r="M124" s="263"/>
      <c r="N124" s="263"/>
      <c r="O124" s="263"/>
    </row>
    <row r="125" ht="12.0" customHeight="1">
      <c r="A125" s="259"/>
      <c r="B125" s="260"/>
      <c r="C125" s="261"/>
      <c r="D125" s="262"/>
      <c r="E125" s="263"/>
      <c r="F125" s="263"/>
      <c r="G125" s="263"/>
      <c r="H125" s="263"/>
      <c r="I125" s="263"/>
      <c r="J125" s="263"/>
      <c r="K125" s="267"/>
      <c r="L125" s="268"/>
      <c r="M125" s="263"/>
      <c r="N125" s="263"/>
      <c r="O125" s="263"/>
    </row>
    <row r="126" ht="12.0" customHeight="1">
      <c r="A126" s="259"/>
      <c r="B126" s="260"/>
      <c r="C126" s="261"/>
      <c r="D126" s="262"/>
      <c r="E126" s="263"/>
      <c r="F126" s="263"/>
      <c r="G126" s="263"/>
      <c r="H126" s="263"/>
      <c r="I126" s="263"/>
      <c r="J126" s="263"/>
      <c r="K126" s="267"/>
      <c r="L126" s="268"/>
      <c r="M126" s="263"/>
      <c r="N126" s="263"/>
      <c r="O126" s="263"/>
    </row>
    <row r="127" ht="12.0" customHeight="1">
      <c r="A127" s="259"/>
      <c r="B127" s="260"/>
      <c r="C127" s="261"/>
      <c r="D127" s="262"/>
      <c r="E127" s="263"/>
      <c r="F127" s="263"/>
      <c r="G127" s="263"/>
      <c r="H127" s="263"/>
      <c r="I127" s="263"/>
      <c r="J127" s="263"/>
      <c r="K127" s="267"/>
      <c r="L127" s="268"/>
      <c r="M127" s="263"/>
      <c r="N127" s="263"/>
      <c r="O127" s="263"/>
    </row>
    <row r="128" ht="12.0" customHeight="1">
      <c r="A128" s="259"/>
      <c r="B128" s="260"/>
      <c r="C128" s="261"/>
      <c r="D128" s="262"/>
      <c r="E128" s="263"/>
      <c r="F128" s="263"/>
      <c r="G128" s="263"/>
      <c r="H128" s="263"/>
      <c r="I128" s="263"/>
      <c r="J128" s="263"/>
      <c r="K128" s="267"/>
      <c r="L128" s="268"/>
      <c r="M128" s="263"/>
      <c r="N128" s="263"/>
      <c r="O128" s="263"/>
    </row>
    <row r="129" ht="12.0" customHeight="1">
      <c r="A129" s="259"/>
      <c r="B129" s="260"/>
      <c r="C129" s="261"/>
      <c r="D129" s="262"/>
      <c r="E129" s="263"/>
      <c r="F129" s="263"/>
      <c r="G129" s="263"/>
      <c r="H129" s="263"/>
      <c r="I129" s="263"/>
      <c r="J129" s="263"/>
      <c r="K129" s="267"/>
      <c r="L129" s="268"/>
      <c r="M129" s="263"/>
      <c r="N129" s="263"/>
      <c r="O129" s="263"/>
    </row>
    <row r="130" ht="12.0" customHeight="1">
      <c r="A130" s="259"/>
      <c r="B130" s="260"/>
      <c r="C130" s="261"/>
      <c r="D130" s="262"/>
      <c r="E130" s="263"/>
      <c r="F130" s="263"/>
      <c r="G130" s="263"/>
      <c r="H130" s="263"/>
      <c r="I130" s="263"/>
      <c r="J130" s="263"/>
      <c r="K130" s="267"/>
      <c r="L130" s="268"/>
      <c r="M130" s="263"/>
      <c r="N130" s="263"/>
      <c r="O130" s="263"/>
    </row>
    <row r="131" ht="12.0" customHeight="1">
      <c r="A131" s="259"/>
      <c r="B131" s="260"/>
      <c r="C131" s="261"/>
      <c r="D131" s="262"/>
      <c r="E131" s="263"/>
      <c r="F131" s="263"/>
      <c r="G131" s="263"/>
      <c r="H131" s="263"/>
      <c r="I131" s="263"/>
      <c r="J131" s="263"/>
      <c r="K131" s="267"/>
      <c r="L131" s="268"/>
      <c r="M131" s="263"/>
      <c r="N131" s="263"/>
      <c r="O131" s="263"/>
    </row>
    <row r="132" ht="12.0" customHeight="1">
      <c r="A132" s="259"/>
      <c r="B132" s="260"/>
      <c r="C132" s="261"/>
      <c r="D132" s="262"/>
      <c r="E132" s="263"/>
      <c r="F132" s="263"/>
      <c r="G132" s="263"/>
      <c r="H132" s="263"/>
      <c r="I132" s="263"/>
      <c r="J132" s="263"/>
      <c r="K132" s="267"/>
      <c r="L132" s="268"/>
      <c r="M132" s="263"/>
      <c r="N132" s="263"/>
      <c r="O132" s="263"/>
    </row>
    <row r="133" ht="12.0" customHeight="1">
      <c r="A133" s="259"/>
      <c r="B133" s="260"/>
      <c r="C133" s="261"/>
      <c r="D133" s="262"/>
      <c r="E133" s="263"/>
      <c r="F133" s="263"/>
      <c r="G133" s="263"/>
      <c r="H133" s="263"/>
      <c r="I133" s="263"/>
      <c r="J133" s="263"/>
      <c r="K133" s="267"/>
      <c r="L133" s="268"/>
      <c r="M133" s="263"/>
      <c r="N133" s="263"/>
      <c r="O133" s="263"/>
    </row>
    <row r="134" ht="12.0" customHeight="1">
      <c r="A134" s="259"/>
      <c r="B134" s="260"/>
      <c r="C134" s="261"/>
      <c r="D134" s="262"/>
      <c r="E134" s="263"/>
      <c r="F134" s="263"/>
      <c r="G134" s="263"/>
      <c r="H134" s="263"/>
      <c r="I134" s="263"/>
      <c r="J134" s="263"/>
      <c r="K134" s="267"/>
      <c r="L134" s="268"/>
      <c r="M134" s="263"/>
      <c r="N134" s="263"/>
      <c r="O134" s="263"/>
    </row>
    <row r="135" ht="12.0" customHeight="1">
      <c r="A135" s="259"/>
      <c r="B135" s="260"/>
      <c r="C135" s="261"/>
      <c r="D135" s="262"/>
      <c r="E135" s="263"/>
      <c r="F135" s="263"/>
      <c r="G135" s="263"/>
      <c r="H135" s="263"/>
      <c r="I135" s="263"/>
      <c r="J135" s="263"/>
      <c r="K135" s="267"/>
      <c r="L135" s="268"/>
      <c r="M135" s="263"/>
      <c r="N135" s="263"/>
      <c r="O135" s="263"/>
    </row>
    <row r="136" ht="12.0" customHeight="1">
      <c r="A136" s="259"/>
      <c r="B136" s="260"/>
      <c r="C136" s="261"/>
      <c r="D136" s="262"/>
      <c r="E136" s="263"/>
      <c r="F136" s="263"/>
      <c r="G136" s="263"/>
      <c r="H136" s="263"/>
      <c r="I136" s="263"/>
      <c r="J136" s="263"/>
      <c r="K136" s="267"/>
      <c r="L136" s="268"/>
      <c r="M136" s="263"/>
      <c r="N136" s="263"/>
      <c r="O136" s="263"/>
    </row>
    <row r="137" ht="12.0" customHeight="1">
      <c r="A137" s="259"/>
      <c r="B137" s="260"/>
      <c r="C137" s="261"/>
      <c r="D137" s="262"/>
      <c r="E137" s="263"/>
      <c r="F137" s="263"/>
      <c r="G137" s="263"/>
      <c r="H137" s="263"/>
      <c r="I137" s="263"/>
      <c r="J137" s="263"/>
      <c r="K137" s="267"/>
      <c r="L137" s="268"/>
      <c r="M137" s="263"/>
      <c r="N137" s="263"/>
      <c r="O137" s="263"/>
    </row>
    <row r="138" ht="12.0" customHeight="1">
      <c r="A138" s="259"/>
      <c r="B138" s="260"/>
      <c r="C138" s="261"/>
      <c r="D138" s="262"/>
      <c r="E138" s="263"/>
      <c r="F138" s="263"/>
      <c r="G138" s="263"/>
      <c r="H138" s="263"/>
      <c r="I138" s="263"/>
      <c r="J138" s="263"/>
      <c r="K138" s="267"/>
      <c r="L138" s="268"/>
      <c r="M138" s="263"/>
      <c r="N138" s="263"/>
      <c r="O138" s="263"/>
    </row>
    <row r="139" ht="12.0" customHeight="1">
      <c r="A139" s="259"/>
      <c r="B139" s="260"/>
      <c r="C139" s="261"/>
      <c r="D139" s="262"/>
      <c r="E139" s="263"/>
      <c r="F139" s="263"/>
      <c r="G139" s="263"/>
      <c r="H139" s="263"/>
      <c r="I139" s="263"/>
      <c r="J139" s="263"/>
      <c r="K139" s="267"/>
      <c r="L139" s="268"/>
      <c r="M139" s="263"/>
      <c r="N139" s="263"/>
      <c r="O139" s="263"/>
    </row>
    <row r="140" ht="12.0" customHeight="1">
      <c r="A140" s="259"/>
      <c r="B140" s="260"/>
      <c r="C140" s="261"/>
      <c r="D140" s="262"/>
      <c r="E140" s="263"/>
      <c r="F140" s="263"/>
      <c r="G140" s="263"/>
      <c r="H140" s="263"/>
      <c r="I140" s="263"/>
      <c r="J140" s="263"/>
      <c r="K140" s="267"/>
      <c r="L140" s="268"/>
      <c r="M140" s="263"/>
      <c r="N140" s="263"/>
      <c r="O140" s="263"/>
    </row>
    <row r="141" ht="12.0" customHeight="1">
      <c r="A141" s="259"/>
      <c r="B141" s="260"/>
      <c r="C141" s="261"/>
      <c r="D141" s="262"/>
      <c r="E141" s="263"/>
      <c r="F141" s="263"/>
      <c r="G141" s="263"/>
      <c r="H141" s="263"/>
      <c r="I141" s="263"/>
      <c r="J141" s="263"/>
      <c r="K141" s="267"/>
      <c r="L141" s="268"/>
      <c r="M141" s="263"/>
      <c r="N141" s="263"/>
      <c r="O141" s="263"/>
    </row>
    <row r="142" ht="12.0" customHeight="1">
      <c r="A142" s="259"/>
      <c r="B142" s="260"/>
      <c r="C142" s="261"/>
      <c r="D142" s="262"/>
      <c r="E142" s="263"/>
      <c r="F142" s="263"/>
      <c r="G142" s="263"/>
      <c r="H142" s="263"/>
      <c r="I142" s="263"/>
      <c r="J142" s="263"/>
      <c r="K142" s="267"/>
      <c r="L142" s="268"/>
      <c r="M142" s="263"/>
      <c r="N142" s="263"/>
      <c r="O142" s="263"/>
    </row>
    <row r="143" ht="12.0" customHeight="1">
      <c r="A143" s="259"/>
      <c r="B143" s="260"/>
      <c r="C143" s="261"/>
      <c r="D143" s="262"/>
      <c r="E143" s="263"/>
      <c r="F143" s="263"/>
      <c r="G143" s="263"/>
      <c r="H143" s="263"/>
      <c r="I143" s="263"/>
      <c r="J143" s="263"/>
      <c r="K143" s="267"/>
      <c r="L143" s="268"/>
      <c r="M143" s="263"/>
      <c r="N143" s="263"/>
      <c r="O143" s="263"/>
    </row>
    <row r="144" ht="12.0" customHeight="1">
      <c r="A144" s="259"/>
      <c r="B144" s="260"/>
      <c r="C144" s="261"/>
      <c r="D144" s="262"/>
      <c r="E144" s="263"/>
      <c r="F144" s="263"/>
      <c r="G144" s="263"/>
      <c r="H144" s="263"/>
      <c r="I144" s="263"/>
      <c r="J144" s="263"/>
      <c r="K144" s="267"/>
      <c r="L144" s="268"/>
      <c r="M144" s="263"/>
      <c r="N144" s="263"/>
      <c r="O144" s="263"/>
    </row>
    <row r="145" ht="12.0" customHeight="1">
      <c r="A145" s="259"/>
      <c r="B145" s="260"/>
      <c r="C145" s="261"/>
      <c r="D145" s="262"/>
      <c r="E145" s="263"/>
      <c r="F145" s="263"/>
      <c r="G145" s="263"/>
      <c r="H145" s="263"/>
      <c r="I145" s="263"/>
      <c r="J145" s="263"/>
      <c r="K145" s="267"/>
      <c r="L145" s="268"/>
      <c r="M145" s="263"/>
      <c r="N145" s="263"/>
      <c r="O145" s="263"/>
    </row>
    <row r="146" ht="12.0" customHeight="1">
      <c r="A146" s="259"/>
      <c r="B146" s="260"/>
      <c r="C146" s="261"/>
      <c r="D146" s="262"/>
      <c r="E146" s="263"/>
      <c r="F146" s="263"/>
      <c r="G146" s="263"/>
      <c r="H146" s="263"/>
      <c r="I146" s="263"/>
      <c r="J146" s="263"/>
      <c r="K146" s="267"/>
      <c r="L146" s="268"/>
      <c r="M146" s="263"/>
      <c r="N146" s="263"/>
      <c r="O146" s="263"/>
    </row>
    <row r="147" ht="12.0" customHeight="1">
      <c r="A147" s="259"/>
      <c r="B147" s="260"/>
      <c r="C147" s="261"/>
      <c r="D147" s="262"/>
      <c r="E147" s="263"/>
      <c r="F147" s="263"/>
      <c r="G147" s="263"/>
      <c r="H147" s="263"/>
      <c r="I147" s="263"/>
      <c r="J147" s="263"/>
      <c r="K147" s="267"/>
      <c r="L147" s="268"/>
      <c r="M147" s="263"/>
      <c r="N147" s="263"/>
      <c r="O147" s="263"/>
    </row>
    <row r="148" ht="12.0" customHeight="1">
      <c r="A148" s="259"/>
      <c r="B148" s="260"/>
      <c r="C148" s="261"/>
      <c r="D148" s="262"/>
      <c r="E148" s="263"/>
      <c r="F148" s="263"/>
      <c r="G148" s="263"/>
      <c r="H148" s="263"/>
      <c r="I148" s="263"/>
      <c r="J148" s="263"/>
      <c r="K148" s="267"/>
      <c r="L148" s="268"/>
      <c r="M148" s="263"/>
      <c r="N148" s="263"/>
      <c r="O148" s="263"/>
    </row>
    <row r="149" ht="12.0" customHeight="1">
      <c r="A149" s="259"/>
      <c r="B149" s="260"/>
      <c r="C149" s="261"/>
      <c r="D149" s="262"/>
      <c r="E149" s="263"/>
      <c r="F149" s="263"/>
      <c r="G149" s="263"/>
      <c r="H149" s="263"/>
      <c r="I149" s="263"/>
      <c r="J149" s="263"/>
      <c r="K149" s="267"/>
      <c r="L149" s="268"/>
      <c r="M149" s="263"/>
      <c r="N149" s="263"/>
      <c r="O149" s="263"/>
    </row>
    <row r="150" ht="12.0" customHeight="1">
      <c r="A150" s="259"/>
      <c r="B150" s="260"/>
      <c r="C150" s="261"/>
      <c r="D150" s="262"/>
      <c r="E150" s="263"/>
      <c r="F150" s="263"/>
      <c r="G150" s="263"/>
      <c r="H150" s="263"/>
      <c r="I150" s="263"/>
      <c r="J150" s="263"/>
      <c r="K150" s="267"/>
      <c r="L150" s="268"/>
      <c r="M150" s="263"/>
      <c r="N150" s="263"/>
      <c r="O150" s="263"/>
    </row>
    <row r="151" ht="12.0" customHeight="1">
      <c r="A151" s="259"/>
      <c r="B151" s="260"/>
      <c r="C151" s="261"/>
      <c r="D151" s="262"/>
      <c r="E151" s="263"/>
      <c r="F151" s="263"/>
      <c r="G151" s="263"/>
      <c r="H151" s="263"/>
      <c r="I151" s="263"/>
      <c r="J151" s="263"/>
      <c r="K151" s="267"/>
      <c r="L151" s="268"/>
      <c r="M151" s="263"/>
      <c r="N151" s="263"/>
      <c r="O151" s="263"/>
    </row>
    <row r="152" ht="12.0" customHeight="1">
      <c r="A152" s="259"/>
      <c r="B152" s="260"/>
      <c r="C152" s="261"/>
      <c r="D152" s="262"/>
      <c r="E152" s="263"/>
      <c r="F152" s="263"/>
      <c r="G152" s="263"/>
      <c r="H152" s="263"/>
      <c r="I152" s="263"/>
      <c r="J152" s="263"/>
      <c r="K152" s="267"/>
      <c r="L152" s="268"/>
      <c r="M152" s="263"/>
      <c r="N152" s="263"/>
      <c r="O152" s="263"/>
    </row>
    <row r="153" ht="12.0" customHeight="1">
      <c r="A153" s="259"/>
      <c r="B153" s="260"/>
      <c r="C153" s="261"/>
      <c r="D153" s="262"/>
      <c r="E153" s="263"/>
      <c r="F153" s="263"/>
      <c r="G153" s="263"/>
      <c r="H153" s="263"/>
      <c r="I153" s="263"/>
      <c r="J153" s="263"/>
      <c r="K153" s="267"/>
      <c r="L153" s="268"/>
      <c r="M153" s="263"/>
      <c r="N153" s="263"/>
      <c r="O153" s="263"/>
    </row>
    <row r="154" ht="12.0" customHeight="1">
      <c r="A154" s="259"/>
      <c r="B154" s="260"/>
      <c r="C154" s="261"/>
      <c r="D154" s="262"/>
      <c r="E154" s="263"/>
      <c r="F154" s="263"/>
      <c r="G154" s="263"/>
      <c r="H154" s="263"/>
      <c r="I154" s="263"/>
      <c r="J154" s="263"/>
      <c r="K154" s="267"/>
      <c r="L154" s="268"/>
      <c r="M154" s="263"/>
      <c r="N154" s="263"/>
      <c r="O154" s="263"/>
    </row>
    <row r="155" ht="12.0" customHeight="1">
      <c r="A155" s="259"/>
      <c r="B155" s="260"/>
      <c r="C155" s="261"/>
      <c r="D155" s="262"/>
      <c r="E155" s="263"/>
      <c r="F155" s="263"/>
      <c r="G155" s="263"/>
      <c r="H155" s="263"/>
      <c r="I155" s="263"/>
      <c r="J155" s="263"/>
      <c r="K155" s="267"/>
      <c r="L155" s="268"/>
      <c r="M155" s="263"/>
      <c r="N155" s="263"/>
      <c r="O155" s="263"/>
    </row>
    <row r="156" ht="12.0" customHeight="1">
      <c r="A156" s="259"/>
      <c r="B156" s="260"/>
      <c r="C156" s="261"/>
      <c r="D156" s="262"/>
      <c r="E156" s="263"/>
      <c r="F156" s="263"/>
      <c r="G156" s="263"/>
      <c r="H156" s="263"/>
      <c r="I156" s="263"/>
      <c r="J156" s="263"/>
      <c r="K156" s="267"/>
      <c r="L156" s="268"/>
      <c r="M156" s="263"/>
      <c r="N156" s="263"/>
      <c r="O156" s="263"/>
    </row>
    <row r="157" ht="12.0" customHeight="1">
      <c r="A157" s="259"/>
      <c r="B157" s="260"/>
      <c r="C157" s="261"/>
      <c r="D157" s="262"/>
      <c r="E157" s="263"/>
      <c r="F157" s="263"/>
      <c r="G157" s="263"/>
      <c r="H157" s="263"/>
      <c r="I157" s="263"/>
      <c r="J157" s="263"/>
      <c r="K157" s="267"/>
      <c r="L157" s="268"/>
      <c r="M157" s="263"/>
      <c r="N157" s="263"/>
      <c r="O157" s="263"/>
    </row>
    <row r="158" ht="12.0" customHeight="1">
      <c r="A158" s="259"/>
      <c r="B158" s="260"/>
      <c r="C158" s="261"/>
      <c r="D158" s="262"/>
      <c r="E158" s="263"/>
      <c r="F158" s="263"/>
      <c r="G158" s="263"/>
      <c r="H158" s="263"/>
      <c r="I158" s="263"/>
      <c r="J158" s="263"/>
      <c r="K158" s="267"/>
      <c r="L158" s="268"/>
      <c r="M158" s="263"/>
      <c r="N158" s="263"/>
      <c r="O158" s="263"/>
    </row>
    <row r="159" ht="12.0" customHeight="1">
      <c r="A159" s="259"/>
      <c r="B159" s="260"/>
      <c r="C159" s="261"/>
      <c r="D159" s="262"/>
      <c r="E159" s="263"/>
      <c r="F159" s="263"/>
      <c r="G159" s="263"/>
      <c r="H159" s="263"/>
      <c r="I159" s="263"/>
      <c r="J159" s="263"/>
      <c r="K159" s="267"/>
      <c r="L159" s="268"/>
      <c r="M159" s="263"/>
      <c r="N159" s="263"/>
      <c r="O159" s="263"/>
    </row>
    <row r="160" ht="12.0" customHeight="1">
      <c r="A160" s="259"/>
      <c r="B160" s="260"/>
      <c r="C160" s="261"/>
      <c r="D160" s="262"/>
      <c r="E160" s="263"/>
      <c r="F160" s="263"/>
      <c r="G160" s="263"/>
      <c r="H160" s="263"/>
      <c r="I160" s="263"/>
      <c r="J160" s="263"/>
      <c r="K160" s="267"/>
      <c r="L160" s="268"/>
      <c r="M160" s="263"/>
      <c r="N160" s="263"/>
      <c r="O160" s="263"/>
    </row>
    <row r="161" ht="12.0" customHeight="1">
      <c r="A161" s="259"/>
      <c r="B161" s="260"/>
      <c r="C161" s="261"/>
      <c r="D161" s="262"/>
      <c r="E161" s="263"/>
      <c r="F161" s="263"/>
      <c r="G161" s="263"/>
      <c r="H161" s="263"/>
      <c r="I161" s="263"/>
      <c r="J161" s="263"/>
      <c r="K161" s="267"/>
      <c r="L161" s="268"/>
      <c r="M161" s="263"/>
      <c r="N161" s="263"/>
      <c r="O161" s="263"/>
    </row>
    <row r="162" ht="12.0" customHeight="1">
      <c r="A162" s="259"/>
      <c r="B162" s="260"/>
      <c r="C162" s="261"/>
      <c r="D162" s="262"/>
      <c r="E162" s="263"/>
      <c r="F162" s="263"/>
      <c r="G162" s="263"/>
      <c r="H162" s="263"/>
      <c r="I162" s="263"/>
      <c r="J162" s="263"/>
      <c r="K162" s="267"/>
      <c r="L162" s="268"/>
      <c r="M162" s="263"/>
      <c r="N162" s="263"/>
      <c r="O162" s="263"/>
    </row>
    <row r="163" ht="12.0" customHeight="1">
      <c r="A163" s="259"/>
      <c r="B163" s="260"/>
      <c r="C163" s="261"/>
      <c r="D163" s="262"/>
      <c r="E163" s="263"/>
      <c r="F163" s="263"/>
      <c r="G163" s="263"/>
      <c r="H163" s="263"/>
      <c r="I163" s="263"/>
      <c r="J163" s="263"/>
      <c r="K163" s="267"/>
      <c r="L163" s="268"/>
      <c r="M163" s="263"/>
      <c r="N163" s="263"/>
      <c r="O163" s="263"/>
    </row>
    <row r="164" ht="12.0" customHeight="1">
      <c r="A164" s="259"/>
      <c r="B164" s="260"/>
      <c r="C164" s="261"/>
      <c r="D164" s="262"/>
      <c r="E164" s="263"/>
      <c r="F164" s="263"/>
      <c r="G164" s="263"/>
      <c r="H164" s="263"/>
      <c r="I164" s="263"/>
      <c r="J164" s="263"/>
      <c r="K164" s="267"/>
      <c r="L164" s="268"/>
      <c r="M164" s="263"/>
      <c r="N164" s="263"/>
      <c r="O164" s="263"/>
    </row>
    <row r="165" ht="12.0" customHeight="1">
      <c r="A165" s="259"/>
      <c r="B165" s="260"/>
      <c r="C165" s="261"/>
      <c r="D165" s="262"/>
      <c r="E165" s="263"/>
      <c r="F165" s="263"/>
      <c r="G165" s="263"/>
      <c r="H165" s="263"/>
      <c r="I165" s="263"/>
      <c r="J165" s="263"/>
      <c r="K165" s="267"/>
      <c r="L165" s="268"/>
      <c r="M165" s="263"/>
      <c r="N165" s="263"/>
      <c r="O165" s="263"/>
    </row>
    <row r="166" ht="12.0" customHeight="1">
      <c r="A166" s="259"/>
      <c r="B166" s="260"/>
      <c r="C166" s="261"/>
      <c r="D166" s="262"/>
      <c r="E166" s="263"/>
      <c r="F166" s="263"/>
      <c r="G166" s="263"/>
      <c r="H166" s="263"/>
      <c r="I166" s="263"/>
      <c r="J166" s="263"/>
      <c r="K166" s="267"/>
      <c r="L166" s="268"/>
      <c r="M166" s="263"/>
      <c r="N166" s="263"/>
      <c r="O166" s="263"/>
    </row>
    <row r="167" ht="12.0" customHeight="1">
      <c r="A167" s="259"/>
      <c r="B167" s="260"/>
      <c r="C167" s="261"/>
      <c r="D167" s="262"/>
      <c r="E167" s="263"/>
      <c r="F167" s="263"/>
      <c r="G167" s="263"/>
      <c r="H167" s="263"/>
      <c r="I167" s="263"/>
      <c r="J167" s="263"/>
      <c r="K167" s="267"/>
      <c r="L167" s="268"/>
      <c r="M167" s="263"/>
      <c r="N167" s="263"/>
      <c r="O167" s="263"/>
    </row>
    <row r="168" ht="12.0" customHeight="1">
      <c r="A168" s="259"/>
      <c r="B168" s="260"/>
      <c r="C168" s="261"/>
      <c r="D168" s="262"/>
      <c r="E168" s="263"/>
      <c r="F168" s="263"/>
      <c r="G168" s="263"/>
      <c r="H168" s="263"/>
      <c r="I168" s="263"/>
      <c r="J168" s="263"/>
      <c r="K168" s="267"/>
      <c r="L168" s="268"/>
      <c r="M168" s="263"/>
      <c r="N168" s="263"/>
      <c r="O168" s="263"/>
    </row>
    <row r="169" ht="12.0" customHeight="1">
      <c r="A169" s="259"/>
      <c r="B169" s="260"/>
      <c r="C169" s="261"/>
      <c r="D169" s="262"/>
      <c r="E169" s="263"/>
      <c r="F169" s="263"/>
      <c r="G169" s="263"/>
      <c r="H169" s="263"/>
      <c r="I169" s="263"/>
      <c r="J169" s="263"/>
      <c r="K169" s="267"/>
      <c r="L169" s="268"/>
      <c r="M169" s="263"/>
      <c r="N169" s="263"/>
      <c r="O169" s="263"/>
    </row>
    <row r="170" ht="12.0" customHeight="1">
      <c r="A170" s="259"/>
      <c r="B170" s="260"/>
      <c r="C170" s="261"/>
      <c r="D170" s="262"/>
      <c r="E170" s="263"/>
      <c r="F170" s="263"/>
      <c r="G170" s="263"/>
      <c r="H170" s="263"/>
      <c r="I170" s="263"/>
      <c r="J170" s="263"/>
      <c r="K170" s="267"/>
      <c r="L170" s="268"/>
      <c r="M170" s="263"/>
      <c r="N170" s="263"/>
      <c r="O170" s="263"/>
    </row>
    <row r="171" ht="12.0" customHeight="1">
      <c r="A171" s="259"/>
      <c r="B171" s="260"/>
      <c r="C171" s="261"/>
      <c r="D171" s="262"/>
      <c r="E171" s="263"/>
      <c r="F171" s="263"/>
      <c r="G171" s="263"/>
      <c r="H171" s="263"/>
      <c r="I171" s="263"/>
      <c r="J171" s="263"/>
      <c r="K171" s="267"/>
      <c r="L171" s="268"/>
      <c r="M171" s="263"/>
      <c r="N171" s="263"/>
      <c r="O171" s="263"/>
    </row>
    <row r="172" ht="12.0" customHeight="1">
      <c r="A172" s="259"/>
      <c r="B172" s="260"/>
      <c r="C172" s="261"/>
      <c r="D172" s="262"/>
      <c r="E172" s="263"/>
      <c r="F172" s="263"/>
      <c r="G172" s="263"/>
      <c r="H172" s="263"/>
      <c r="I172" s="263"/>
      <c r="J172" s="263"/>
      <c r="K172" s="267"/>
      <c r="L172" s="268"/>
      <c r="M172" s="263"/>
      <c r="N172" s="263"/>
      <c r="O172" s="263"/>
    </row>
    <row r="173" ht="12.0" customHeight="1">
      <c r="A173" s="259"/>
      <c r="B173" s="260"/>
      <c r="C173" s="261"/>
      <c r="D173" s="262"/>
      <c r="E173" s="263"/>
      <c r="F173" s="263"/>
      <c r="G173" s="263"/>
      <c r="H173" s="263"/>
      <c r="I173" s="263"/>
      <c r="J173" s="263"/>
      <c r="K173" s="267"/>
      <c r="L173" s="268"/>
      <c r="M173" s="263"/>
      <c r="N173" s="263"/>
      <c r="O173" s="263"/>
    </row>
    <row r="174" ht="12.0" customHeight="1">
      <c r="A174" s="259"/>
      <c r="B174" s="260"/>
      <c r="C174" s="261"/>
      <c r="D174" s="262"/>
      <c r="E174" s="263"/>
      <c r="F174" s="263"/>
      <c r="G174" s="263"/>
      <c r="H174" s="263"/>
      <c r="I174" s="263"/>
      <c r="J174" s="263"/>
      <c r="K174" s="267"/>
      <c r="L174" s="268"/>
      <c r="M174" s="263"/>
      <c r="N174" s="263"/>
      <c r="O174" s="263"/>
    </row>
    <row r="175" ht="12.0" customHeight="1">
      <c r="A175" s="259"/>
      <c r="B175" s="260"/>
      <c r="C175" s="261"/>
      <c r="D175" s="262"/>
      <c r="E175" s="263"/>
      <c r="F175" s="263"/>
      <c r="G175" s="263"/>
      <c r="H175" s="263"/>
      <c r="I175" s="263"/>
      <c r="J175" s="263"/>
      <c r="K175" s="267"/>
      <c r="L175" s="268"/>
      <c r="M175" s="263"/>
      <c r="N175" s="263"/>
      <c r="O175" s="263"/>
    </row>
    <row r="176" ht="12.0" customHeight="1">
      <c r="A176" s="259"/>
      <c r="B176" s="260"/>
      <c r="C176" s="261"/>
      <c r="D176" s="262"/>
      <c r="E176" s="263"/>
      <c r="F176" s="263"/>
      <c r="G176" s="263"/>
      <c r="H176" s="263"/>
      <c r="I176" s="263"/>
      <c r="J176" s="263"/>
      <c r="K176" s="267"/>
      <c r="L176" s="268"/>
      <c r="M176" s="263"/>
      <c r="N176" s="263"/>
      <c r="O176" s="263"/>
    </row>
    <row r="177" ht="12.0" customHeight="1">
      <c r="A177" s="259"/>
      <c r="B177" s="260"/>
      <c r="C177" s="261"/>
      <c r="D177" s="262"/>
      <c r="E177" s="263"/>
      <c r="F177" s="263"/>
      <c r="G177" s="263"/>
      <c r="H177" s="263"/>
      <c r="I177" s="263"/>
      <c r="J177" s="263"/>
      <c r="K177" s="267"/>
      <c r="L177" s="268"/>
      <c r="M177" s="263"/>
      <c r="N177" s="263"/>
      <c r="O177" s="263"/>
    </row>
    <row r="178" ht="12.0" customHeight="1">
      <c r="A178" s="259"/>
      <c r="B178" s="260"/>
      <c r="C178" s="261"/>
      <c r="D178" s="262"/>
      <c r="E178" s="263"/>
      <c r="F178" s="263"/>
      <c r="G178" s="263"/>
      <c r="H178" s="263"/>
      <c r="I178" s="263"/>
      <c r="J178" s="263"/>
      <c r="K178" s="267"/>
      <c r="L178" s="268"/>
      <c r="M178" s="263"/>
      <c r="N178" s="263"/>
      <c r="O178" s="263"/>
    </row>
    <row r="179" ht="12.0" customHeight="1">
      <c r="A179" s="259"/>
      <c r="B179" s="260"/>
      <c r="C179" s="261"/>
      <c r="D179" s="262"/>
      <c r="E179" s="263"/>
      <c r="F179" s="263"/>
      <c r="G179" s="263"/>
      <c r="H179" s="263"/>
      <c r="I179" s="263"/>
      <c r="J179" s="263"/>
      <c r="K179" s="267"/>
      <c r="L179" s="268"/>
      <c r="M179" s="263"/>
      <c r="N179" s="263"/>
      <c r="O179" s="263"/>
    </row>
    <row r="180" ht="12.0" customHeight="1">
      <c r="A180" s="259"/>
      <c r="B180" s="260"/>
      <c r="C180" s="261"/>
      <c r="D180" s="262"/>
      <c r="E180" s="263"/>
      <c r="F180" s="263"/>
      <c r="G180" s="263"/>
      <c r="H180" s="263"/>
      <c r="I180" s="263"/>
      <c r="J180" s="263"/>
      <c r="K180" s="267"/>
      <c r="L180" s="268"/>
      <c r="M180" s="263"/>
      <c r="N180" s="263"/>
      <c r="O180" s="263"/>
    </row>
    <row r="181" ht="12.0" customHeight="1">
      <c r="A181" s="259"/>
      <c r="B181" s="260"/>
      <c r="C181" s="261"/>
      <c r="D181" s="262"/>
      <c r="E181" s="263"/>
      <c r="F181" s="263"/>
      <c r="G181" s="263"/>
      <c r="H181" s="263"/>
      <c r="I181" s="263"/>
      <c r="J181" s="263"/>
      <c r="K181" s="267"/>
      <c r="L181" s="268"/>
      <c r="M181" s="263"/>
      <c r="N181" s="263"/>
      <c r="O181" s="263"/>
    </row>
    <row r="182" ht="12.0" customHeight="1">
      <c r="A182" s="259"/>
      <c r="B182" s="260"/>
      <c r="C182" s="261"/>
      <c r="D182" s="262"/>
      <c r="E182" s="263"/>
      <c r="F182" s="263"/>
      <c r="G182" s="263"/>
      <c r="H182" s="263"/>
      <c r="I182" s="263"/>
      <c r="J182" s="263"/>
      <c r="K182" s="267"/>
      <c r="L182" s="268"/>
      <c r="M182" s="263"/>
      <c r="N182" s="263"/>
      <c r="O182" s="263"/>
    </row>
    <row r="183" ht="12.0" customHeight="1">
      <c r="A183" s="259"/>
      <c r="B183" s="260"/>
      <c r="C183" s="261"/>
      <c r="D183" s="262"/>
      <c r="E183" s="263"/>
      <c r="F183" s="263"/>
      <c r="G183" s="263"/>
      <c r="H183" s="263"/>
      <c r="I183" s="263"/>
      <c r="J183" s="263"/>
      <c r="K183" s="267"/>
      <c r="L183" s="268"/>
      <c r="M183" s="263"/>
      <c r="N183" s="263"/>
      <c r="O183" s="263"/>
    </row>
    <row r="184" ht="12.0" customHeight="1">
      <c r="A184" s="259"/>
      <c r="B184" s="260"/>
      <c r="C184" s="261"/>
      <c r="D184" s="262"/>
      <c r="E184" s="263"/>
      <c r="F184" s="263"/>
      <c r="G184" s="263"/>
      <c r="H184" s="263"/>
      <c r="I184" s="263"/>
      <c r="J184" s="263"/>
      <c r="K184" s="267"/>
      <c r="L184" s="268"/>
      <c r="M184" s="263"/>
      <c r="N184" s="263"/>
      <c r="O184" s="263"/>
    </row>
    <row r="185" ht="12.0" customHeight="1">
      <c r="A185" s="259"/>
      <c r="B185" s="260"/>
      <c r="C185" s="261"/>
      <c r="D185" s="262"/>
      <c r="E185" s="263"/>
      <c r="F185" s="263"/>
      <c r="G185" s="263"/>
      <c r="H185" s="263"/>
      <c r="I185" s="263"/>
      <c r="J185" s="263"/>
      <c r="K185" s="267"/>
      <c r="L185" s="268"/>
      <c r="M185" s="263"/>
      <c r="N185" s="263"/>
      <c r="O185" s="263"/>
    </row>
    <row r="186" ht="12.0" customHeight="1">
      <c r="A186" s="259"/>
      <c r="B186" s="260"/>
      <c r="C186" s="261"/>
      <c r="D186" s="262"/>
      <c r="E186" s="263"/>
      <c r="F186" s="263"/>
      <c r="G186" s="263"/>
      <c r="H186" s="263"/>
      <c r="I186" s="263"/>
      <c r="J186" s="263"/>
      <c r="K186" s="267"/>
      <c r="L186" s="268"/>
      <c r="M186" s="263"/>
      <c r="N186" s="263"/>
      <c r="O186" s="263"/>
    </row>
    <row r="187" ht="12.0" customHeight="1">
      <c r="A187" s="259"/>
      <c r="B187" s="260"/>
      <c r="C187" s="261"/>
      <c r="D187" s="262"/>
      <c r="E187" s="263"/>
      <c r="F187" s="263"/>
      <c r="G187" s="263"/>
      <c r="H187" s="263"/>
      <c r="I187" s="263"/>
      <c r="J187" s="263"/>
      <c r="K187" s="267"/>
      <c r="L187" s="268"/>
      <c r="M187" s="263"/>
      <c r="N187" s="263"/>
      <c r="O187" s="263"/>
    </row>
    <row r="188" ht="12.0" customHeight="1">
      <c r="A188" s="259"/>
      <c r="B188" s="260"/>
      <c r="C188" s="261"/>
      <c r="D188" s="262"/>
      <c r="E188" s="263"/>
      <c r="F188" s="263"/>
      <c r="G188" s="263"/>
      <c r="H188" s="263"/>
      <c r="I188" s="263"/>
      <c r="J188" s="263"/>
      <c r="K188" s="267"/>
      <c r="L188" s="268"/>
      <c r="M188" s="263"/>
      <c r="N188" s="263"/>
      <c r="O188" s="263"/>
    </row>
    <row r="189" ht="12.0" customHeight="1">
      <c r="A189" s="259"/>
      <c r="B189" s="260"/>
      <c r="C189" s="261"/>
      <c r="D189" s="262"/>
      <c r="E189" s="263"/>
      <c r="F189" s="263"/>
      <c r="G189" s="263"/>
      <c r="H189" s="263"/>
      <c r="I189" s="263"/>
      <c r="J189" s="263"/>
      <c r="K189" s="267"/>
      <c r="L189" s="268"/>
      <c r="M189" s="263"/>
      <c r="N189" s="263"/>
      <c r="O189" s="263"/>
    </row>
    <row r="190" ht="12.0" customHeight="1">
      <c r="A190" s="259"/>
      <c r="B190" s="260"/>
      <c r="C190" s="261"/>
      <c r="D190" s="262"/>
      <c r="E190" s="263"/>
      <c r="F190" s="263"/>
      <c r="G190" s="263"/>
      <c r="H190" s="263"/>
      <c r="I190" s="263"/>
      <c r="J190" s="263"/>
      <c r="K190" s="267"/>
      <c r="L190" s="268"/>
      <c r="M190" s="263"/>
      <c r="N190" s="263"/>
      <c r="O190" s="263"/>
    </row>
    <row r="191" ht="12.0" customHeight="1">
      <c r="A191" s="259"/>
      <c r="B191" s="260"/>
      <c r="C191" s="261"/>
      <c r="D191" s="262"/>
      <c r="E191" s="263"/>
      <c r="F191" s="263"/>
      <c r="G191" s="263"/>
      <c r="H191" s="263"/>
      <c r="I191" s="263"/>
      <c r="J191" s="263"/>
      <c r="K191" s="267"/>
      <c r="L191" s="268"/>
      <c r="M191" s="263"/>
      <c r="N191" s="263"/>
      <c r="O191" s="263"/>
    </row>
    <row r="192" ht="12.0" customHeight="1">
      <c r="A192" s="259"/>
      <c r="B192" s="260"/>
      <c r="C192" s="261"/>
      <c r="D192" s="262"/>
      <c r="E192" s="263"/>
      <c r="F192" s="263"/>
      <c r="G192" s="263"/>
      <c r="H192" s="263"/>
      <c r="I192" s="263"/>
      <c r="J192" s="263"/>
      <c r="K192" s="267"/>
      <c r="L192" s="268"/>
      <c r="M192" s="263"/>
      <c r="N192" s="263"/>
      <c r="O192" s="263"/>
    </row>
    <row r="193" ht="12.0" customHeight="1">
      <c r="A193" s="259"/>
      <c r="B193" s="260"/>
      <c r="C193" s="261"/>
      <c r="D193" s="262"/>
      <c r="E193" s="263"/>
      <c r="F193" s="263"/>
      <c r="G193" s="263"/>
      <c r="H193" s="263"/>
      <c r="I193" s="263"/>
      <c r="J193" s="263"/>
      <c r="K193" s="267"/>
      <c r="L193" s="268"/>
      <c r="M193" s="263"/>
      <c r="N193" s="263"/>
      <c r="O193" s="263"/>
    </row>
    <row r="194" ht="12.0" customHeight="1">
      <c r="A194" s="259"/>
      <c r="B194" s="260"/>
      <c r="C194" s="261"/>
      <c r="D194" s="262"/>
      <c r="E194" s="263"/>
      <c r="F194" s="263"/>
      <c r="G194" s="263"/>
      <c r="H194" s="263"/>
      <c r="I194" s="263"/>
      <c r="J194" s="263"/>
      <c r="K194" s="267"/>
      <c r="L194" s="268"/>
      <c r="M194" s="263"/>
      <c r="N194" s="263"/>
      <c r="O194" s="263"/>
    </row>
    <row r="195" ht="12.0" customHeight="1">
      <c r="A195" s="259"/>
      <c r="B195" s="260"/>
      <c r="C195" s="261"/>
      <c r="D195" s="262"/>
      <c r="E195" s="263"/>
      <c r="F195" s="263"/>
      <c r="G195" s="263"/>
      <c r="H195" s="263"/>
      <c r="I195" s="263"/>
      <c r="J195" s="263"/>
      <c r="K195" s="267"/>
      <c r="L195" s="268"/>
      <c r="M195" s="263"/>
      <c r="N195" s="263"/>
      <c r="O195" s="263"/>
    </row>
    <row r="196" ht="12.0" customHeight="1">
      <c r="A196" s="259"/>
      <c r="B196" s="260"/>
      <c r="C196" s="261"/>
      <c r="D196" s="262"/>
      <c r="E196" s="263"/>
      <c r="F196" s="263"/>
      <c r="G196" s="263"/>
      <c r="H196" s="263"/>
      <c r="I196" s="263"/>
      <c r="J196" s="263"/>
      <c r="K196" s="267"/>
      <c r="L196" s="268"/>
      <c r="M196" s="263"/>
      <c r="N196" s="263"/>
      <c r="O196" s="263"/>
    </row>
    <row r="197" ht="12.0" customHeight="1">
      <c r="A197" s="259"/>
      <c r="B197" s="260"/>
      <c r="C197" s="261"/>
      <c r="D197" s="262"/>
      <c r="E197" s="263"/>
      <c r="F197" s="263"/>
      <c r="G197" s="263"/>
      <c r="H197" s="263"/>
      <c r="I197" s="263"/>
      <c r="J197" s="263"/>
      <c r="K197" s="267"/>
      <c r="L197" s="268"/>
      <c r="M197" s="263"/>
      <c r="N197" s="263"/>
      <c r="O197" s="263"/>
    </row>
    <row r="198" ht="12.0" customHeight="1">
      <c r="A198" s="259"/>
      <c r="B198" s="260"/>
      <c r="C198" s="261"/>
      <c r="D198" s="262"/>
      <c r="E198" s="263"/>
      <c r="F198" s="263"/>
      <c r="G198" s="263"/>
      <c r="H198" s="263"/>
      <c r="I198" s="263"/>
      <c r="J198" s="263"/>
      <c r="K198" s="267"/>
      <c r="L198" s="268"/>
      <c r="M198" s="263"/>
      <c r="N198" s="263"/>
      <c r="O198" s="263"/>
    </row>
    <row r="199" ht="12.0" customHeight="1">
      <c r="A199" s="259"/>
      <c r="B199" s="260"/>
      <c r="C199" s="261"/>
      <c r="D199" s="262"/>
      <c r="E199" s="263"/>
      <c r="F199" s="263"/>
      <c r="G199" s="263"/>
      <c r="H199" s="263"/>
      <c r="I199" s="263"/>
      <c r="J199" s="263"/>
      <c r="K199" s="267"/>
      <c r="L199" s="268"/>
      <c r="M199" s="263"/>
      <c r="N199" s="263"/>
      <c r="O199" s="263"/>
    </row>
    <row r="200" ht="12.0" customHeight="1">
      <c r="A200" s="259"/>
      <c r="B200" s="260"/>
      <c r="C200" s="261"/>
      <c r="D200" s="262"/>
      <c r="E200" s="263"/>
      <c r="F200" s="263"/>
      <c r="G200" s="263"/>
      <c r="H200" s="263"/>
      <c r="I200" s="263"/>
      <c r="J200" s="263"/>
      <c r="K200" s="267"/>
      <c r="L200" s="268"/>
      <c r="M200" s="263"/>
      <c r="N200" s="263"/>
      <c r="O200" s="263"/>
    </row>
    <row r="201" ht="12.0" customHeight="1">
      <c r="A201" s="259"/>
      <c r="B201" s="260"/>
      <c r="C201" s="261"/>
      <c r="D201" s="262"/>
      <c r="E201" s="263"/>
      <c r="F201" s="263"/>
      <c r="G201" s="263"/>
      <c r="H201" s="263"/>
      <c r="I201" s="263"/>
      <c r="J201" s="263"/>
      <c r="K201" s="267"/>
      <c r="L201" s="268"/>
      <c r="M201" s="263"/>
      <c r="N201" s="263"/>
      <c r="O201" s="263"/>
    </row>
    <row r="202" ht="12.0" customHeight="1">
      <c r="A202" s="259"/>
      <c r="B202" s="260"/>
      <c r="C202" s="261"/>
      <c r="D202" s="262"/>
      <c r="E202" s="263"/>
      <c r="F202" s="263"/>
      <c r="G202" s="263"/>
      <c r="H202" s="263"/>
      <c r="I202" s="263"/>
      <c r="J202" s="263"/>
      <c r="K202" s="267"/>
      <c r="L202" s="268"/>
      <c r="M202" s="263"/>
      <c r="N202" s="263"/>
      <c r="O202" s="263"/>
    </row>
    <row r="203" ht="12.0" customHeight="1">
      <c r="A203" s="259"/>
      <c r="B203" s="260"/>
      <c r="C203" s="261"/>
      <c r="D203" s="262"/>
      <c r="E203" s="263"/>
      <c r="F203" s="263"/>
      <c r="G203" s="263"/>
      <c r="H203" s="263"/>
      <c r="I203" s="263"/>
      <c r="J203" s="263"/>
      <c r="K203" s="267"/>
      <c r="L203" s="268"/>
      <c r="M203" s="263"/>
      <c r="N203" s="263"/>
      <c r="O203" s="263"/>
    </row>
    <row r="204" ht="12.0" customHeight="1">
      <c r="A204" s="259"/>
      <c r="B204" s="260"/>
      <c r="C204" s="261"/>
      <c r="D204" s="262"/>
      <c r="E204" s="263"/>
      <c r="F204" s="263"/>
      <c r="G204" s="263"/>
      <c r="H204" s="263"/>
      <c r="I204" s="263"/>
      <c r="J204" s="263"/>
      <c r="K204" s="267"/>
      <c r="L204" s="268"/>
      <c r="M204" s="263"/>
      <c r="N204" s="263"/>
      <c r="O204" s="263"/>
    </row>
    <row r="205" ht="12.0" customHeight="1">
      <c r="A205" s="259"/>
      <c r="B205" s="260"/>
      <c r="C205" s="261"/>
      <c r="D205" s="262"/>
      <c r="E205" s="263"/>
      <c r="F205" s="263"/>
      <c r="G205" s="263"/>
      <c r="H205" s="263"/>
      <c r="I205" s="263"/>
      <c r="J205" s="263"/>
      <c r="K205" s="267"/>
      <c r="L205" s="268"/>
      <c r="M205" s="263"/>
      <c r="N205" s="263"/>
      <c r="O205" s="263"/>
    </row>
    <row r="206" ht="12.0" customHeight="1">
      <c r="A206" s="259"/>
      <c r="B206" s="260"/>
      <c r="C206" s="261"/>
      <c r="D206" s="262"/>
      <c r="E206" s="263"/>
      <c r="F206" s="263"/>
      <c r="G206" s="263"/>
      <c r="H206" s="263"/>
      <c r="I206" s="263"/>
      <c r="J206" s="263"/>
      <c r="K206" s="267"/>
      <c r="L206" s="268"/>
      <c r="M206" s="263"/>
      <c r="N206" s="263"/>
      <c r="O206" s="263"/>
    </row>
    <row r="207" ht="12.0" customHeight="1">
      <c r="A207" s="259"/>
      <c r="B207" s="260"/>
      <c r="C207" s="261"/>
      <c r="D207" s="262"/>
      <c r="E207" s="263"/>
      <c r="F207" s="263"/>
      <c r="G207" s="263"/>
      <c r="H207" s="263"/>
      <c r="I207" s="263"/>
      <c r="J207" s="263"/>
      <c r="K207" s="267"/>
      <c r="L207" s="268"/>
      <c r="M207" s="263"/>
      <c r="N207" s="263"/>
      <c r="O207" s="263"/>
    </row>
    <row r="208" ht="12.0" customHeight="1">
      <c r="A208" s="259"/>
      <c r="B208" s="260"/>
      <c r="C208" s="261"/>
      <c r="D208" s="262"/>
      <c r="E208" s="263"/>
      <c r="F208" s="263"/>
      <c r="G208" s="263"/>
      <c r="H208" s="263"/>
      <c r="I208" s="263"/>
      <c r="J208" s="263"/>
      <c r="K208" s="267"/>
      <c r="L208" s="268"/>
      <c r="M208" s="263"/>
      <c r="N208" s="263"/>
      <c r="O208" s="263"/>
    </row>
    <row r="209" ht="12.0" customHeight="1">
      <c r="A209" s="259"/>
      <c r="B209" s="260"/>
      <c r="C209" s="261"/>
      <c r="D209" s="262"/>
      <c r="E209" s="263"/>
      <c r="F209" s="263"/>
      <c r="G209" s="263"/>
      <c r="H209" s="263"/>
      <c r="I209" s="263"/>
      <c r="J209" s="263"/>
      <c r="K209" s="267"/>
      <c r="L209" s="268"/>
      <c r="M209" s="263"/>
      <c r="N209" s="263"/>
      <c r="O209" s="263"/>
    </row>
    <row r="210" ht="12.0" customHeight="1">
      <c r="A210" s="259"/>
      <c r="B210" s="260"/>
      <c r="C210" s="261"/>
      <c r="D210" s="262"/>
      <c r="E210" s="263"/>
      <c r="F210" s="263"/>
      <c r="G210" s="263"/>
      <c r="H210" s="263"/>
      <c r="I210" s="263"/>
      <c r="J210" s="263"/>
      <c r="K210" s="267"/>
      <c r="L210" s="268"/>
      <c r="M210" s="263"/>
      <c r="N210" s="263"/>
      <c r="O210" s="263"/>
    </row>
    <row r="211" ht="12.0" customHeight="1">
      <c r="A211" s="259"/>
      <c r="B211" s="260"/>
      <c r="C211" s="261"/>
      <c r="D211" s="262"/>
      <c r="E211" s="263"/>
      <c r="F211" s="263"/>
      <c r="G211" s="263"/>
      <c r="H211" s="263"/>
      <c r="I211" s="263"/>
      <c r="J211" s="263"/>
      <c r="K211" s="267"/>
      <c r="L211" s="268"/>
      <c r="M211" s="263"/>
      <c r="N211" s="263"/>
      <c r="O211" s="263"/>
    </row>
    <row r="212" ht="12.0" customHeight="1">
      <c r="A212" s="259"/>
      <c r="B212" s="260"/>
      <c r="C212" s="261"/>
      <c r="D212" s="262"/>
      <c r="E212" s="263"/>
      <c r="F212" s="263"/>
      <c r="G212" s="263"/>
      <c r="H212" s="263"/>
      <c r="I212" s="263"/>
      <c r="J212" s="263"/>
      <c r="K212" s="267"/>
      <c r="L212" s="268"/>
      <c r="M212" s="263"/>
      <c r="N212" s="263"/>
      <c r="O212" s="263"/>
    </row>
    <row r="213" ht="12.0" customHeight="1">
      <c r="A213" s="259"/>
      <c r="B213" s="260"/>
      <c r="C213" s="261"/>
      <c r="D213" s="262"/>
      <c r="E213" s="263"/>
      <c r="F213" s="263"/>
      <c r="G213" s="263"/>
      <c r="H213" s="263"/>
      <c r="I213" s="263"/>
      <c r="J213" s="263"/>
      <c r="K213" s="267"/>
      <c r="L213" s="268"/>
      <c r="M213" s="263"/>
      <c r="N213" s="263"/>
      <c r="O213" s="263"/>
    </row>
    <row r="214" ht="12.0" customHeight="1">
      <c r="A214" s="259"/>
      <c r="B214" s="260"/>
      <c r="C214" s="261"/>
      <c r="D214" s="262"/>
      <c r="E214" s="263"/>
      <c r="F214" s="263"/>
      <c r="G214" s="263"/>
      <c r="H214" s="263"/>
      <c r="I214" s="263"/>
      <c r="J214" s="263"/>
      <c r="K214" s="267"/>
      <c r="L214" s="268"/>
      <c r="M214" s="263"/>
      <c r="N214" s="263"/>
      <c r="O214" s="263"/>
    </row>
    <row r="215" ht="12.0" customHeight="1">
      <c r="A215" s="259"/>
      <c r="B215" s="260"/>
      <c r="C215" s="261"/>
      <c r="D215" s="262"/>
      <c r="E215" s="263"/>
      <c r="F215" s="263"/>
      <c r="G215" s="263"/>
      <c r="H215" s="263"/>
      <c r="I215" s="263"/>
      <c r="J215" s="263"/>
      <c r="K215" s="267"/>
      <c r="L215" s="268"/>
      <c r="M215" s="263"/>
      <c r="N215" s="263"/>
      <c r="O215" s="263"/>
    </row>
    <row r="216" ht="12.0" customHeight="1">
      <c r="A216" s="259"/>
      <c r="B216" s="260"/>
      <c r="C216" s="261"/>
      <c r="D216" s="262"/>
      <c r="E216" s="263"/>
      <c r="F216" s="263"/>
      <c r="G216" s="263"/>
      <c r="H216" s="263"/>
      <c r="I216" s="263"/>
      <c r="J216" s="263"/>
      <c r="K216" s="267"/>
      <c r="L216" s="268"/>
      <c r="M216" s="263"/>
      <c r="N216" s="263"/>
      <c r="O216" s="263"/>
    </row>
    <row r="217" ht="12.0" customHeight="1">
      <c r="A217" s="259"/>
      <c r="B217" s="260"/>
      <c r="C217" s="261"/>
      <c r="D217" s="262"/>
      <c r="E217" s="263"/>
      <c r="F217" s="263"/>
      <c r="G217" s="263"/>
      <c r="H217" s="263"/>
      <c r="I217" s="263"/>
      <c r="J217" s="263"/>
      <c r="K217" s="267"/>
      <c r="L217" s="268"/>
      <c r="M217" s="263"/>
      <c r="N217" s="263"/>
      <c r="O217" s="263"/>
    </row>
    <row r="218" ht="12.0" customHeight="1">
      <c r="A218" s="259"/>
      <c r="B218" s="260"/>
      <c r="C218" s="261"/>
      <c r="D218" s="262"/>
      <c r="E218" s="263"/>
      <c r="F218" s="263"/>
      <c r="G218" s="263"/>
      <c r="H218" s="263"/>
      <c r="I218" s="263"/>
      <c r="J218" s="263"/>
      <c r="K218" s="267"/>
      <c r="L218" s="268"/>
      <c r="M218" s="263"/>
      <c r="N218" s="263"/>
      <c r="O218" s="263"/>
    </row>
    <row r="219" ht="12.0" customHeight="1">
      <c r="A219" s="259"/>
      <c r="B219" s="260"/>
      <c r="C219" s="261"/>
      <c r="D219" s="262"/>
      <c r="E219" s="263"/>
      <c r="F219" s="263"/>
      <c r="G219" s="263"/>
      <c r="H219" s="263"/>
      <c r="I219" s="263"/>
      <c r="J219" s="263"/>
      <c r="K219" s="267"/>
      <c r="L219" s="268"/>
      <c r="M219" s="263"/>
      <c r="N219" s="263"/>
      <c r="O219" s="263"/>
    </row>
    <row r="220" ht="12.0" customHeight="1">
      <c r="A220" s="259"/>
      <c r="B220" s="260"/>
      <c r="C220" s="261"/>
      <c r="D220" s="262"/>
      <c r="E220" s="263"/>
      <c r="F220" s="263"/>
      <c r="G220" s="263"/>
      <c r="H220" s="263"/>
      <c r="I220" s="263"/>
      <c r="J220" s="263"/>
      <c r="K220" s="267"/>
      <c r="L220" s="268"/>
      <c r="M220" s="263"/>
      <c r="N220" s="263"/>
      <c r="O220" s="263"/>
    </row>
    <row r="221" ht="12.0" customHeight="1">
      <c r="A221" s="259"/>
      <c r="B221" s="260"/>
      <c r="C221" s="261"/>
      <c r="D221" s="262"/>
      <c r="E221" s="263"/>
      <c r="F221" s="263"/>
      <c r="G221" s="263"/>
      <c r="H221" s="263"/>
      <c r="I221" s="263"/>
      <c r="J221" s="263"/>
      <c r="K221" s="267"/>
      <c r="L221" s="268"/>
      <c r="M221" s="263"/>
      <c r="N221" s="263"/>
      <c r="O221" s="263"/>
    </row>
    <row r="222" ht="12.0" customHeight="1">
      <c r="A222" s="259"/>
      <c r="B222" s="260"/>
      <c r="C222" s="261"/>
      <c r="D222" s="262"/>
      <c r="E222" s="263"/>
      <c r="F222" s="263"/>
      <c r="G222" s="263"/>
      <c r="H222" s="263"/>
      <c r="I222" s="263"/>
      <c r="J222" s="263"/>
      <c r="K222" s="267"/>
      <c r="L222" s="268"/>
      <c r="M222" s="263"/>
      <c r="N222" s="263"/>
      <c r="O222" s="263"/>
    </row>
    <row r="223" ht="12.0" customHeight="1">
      <c r="A223" s="259"/>
      <c r="B223" s="260"/>
      <c r="C223" s="261"/>
      <c r="D223" s="262"/>
      <c r="E223" s="263"/>
      <c r="F223" s="263"/>
      <c r="G223" s="263"/>
      <c r="H223" s="263"/>
      <c r="I223" s="263"/>
      <c r="J223" s="263"/>
      <c r="K223" s="267"/>
      <c r="L223" s="268"/>
      <c r="M223" s="263"/>
      <c r="N223" s="263"/>
      <c r="O223" s="263"/>
    </row>
    <row r="224" ht="12.0" customHeight="1">
      <c r="A224" s="259"/>
      <c r="B224" s="260"/>
      <c r="C224" s="261"/>
      <c r="D224" s="262"/>
      <c r="E224" s="263"/>
      <c r="F224" s="263"/>
      <c r="G224" s="263"/>
      <c r="H224" s="263"/>
      <c r="I224" s="263"/>
      <c r="J224" s="263"/>
      <c r="K224" s="267"/>
      <c r="L224" s="268"/>
      <c r="M224" s="263"/>
      <c r="N224" s="263"/>
      <c r="O224" s="263"/>
    </row>
    <row r="225" ht="12.0" customHeight="1">
      <c r="A225" s="259"/>
      <c r="B225" s="260"/>
      <c r="C225" s="261"/>
      <c r="D225" s="262"/>
      <c r="E225" s="263"/>
      <c r="F225" s="263"/>
      <c r="G225" s="263"/>
      <c r="H225" s="263"/>
      <c r="I225" s="263"/>
      <c r="J225" s="263"/>
      <c r="K225" s="267"/>
      <c r="L225" s="268"/>
      <c r="M225" s="263"/>
      <c r="N225" s="263"/>
      <c r="O225" s="263"/>
    </row>
    <row r="226" ht="12.0" customHeight="1">
      <c r="A226" s="259"/>
      <c r="B226" s="260"/>
      <c r="C226" s="261"/>
      <c r="D226" s="262"/>
      <c r="E226" s="263"/>
      <c r="F226" s="263"/>
      <c r="G226" s="263"/>
      <c r="H226" s="263"/>
      <c r="I226" s="263"/>
      <c r="J226" s="263"/>
      <c r="K226" s="267"/>
      <c r="L226" s="268"/>
      <c r="M226" s="263"/>
      <c r="N226" s="263"/>
      <c r="O226" s="263"/>
    </row>
    <row r="227" ht="12.0" customHeight="1">
      <c r="A227" s="259"/>
      <c r="B227" s="260"/>
      <c r="C227" s="261"/>
      <c r="D227" s="262"/>
      <c r="E227" s="263"/>
      <c r="F227" s="263"/>
      <c r="G227" s="263"/>
      <c r="H227" s="263"/>
      <c r="I227" s="263"/>
      <c r="J227" s="263"/>
      <c r="K227" s="267"/>
      <c r="L227" s="268"/>
      <c r="M227" s="263"/>
      <c r="N227" s="263"/>
      <c r="O227" s="263"/>
    </row>
    <row r="228" ht="12.0" customHeight="1">
      <c r="A228" s="259"/>
      <c r="B228" s="260"/>
      <c r="C228" s="261"/>
      <c r="D228" s="262"/>
      <c r="E228" s="263"/>
      <c r="F228" s="263"/>
      <c r="G228" s="263"/>
      <c r="H228" s="263"/>
      <c r="I228" s="263"/>
      <c r="J228" s="263"/>
      <c r="K228" s="267"/>
      <c r="L228" s="268"/>
      <c r="M228" s="263"/>
      <c r="N228" s="263"/>
      <c r="O228" s="263"/>
    </row>
    <row r="229" ht="12.0" customHeight="1">
      <c r="A229" s="259"/>
      <c r="B229" s="260"/>
      <c r="C229" s="261"/>
      <c r="D229" s="262"/>
      <c r="E229" s="263"/>
      <c r="F229" s="263"/>
      <c r="G229" s="263"/>
      <c r="H229" s="263"/>
      <c r="I229" s="263"/>
      <c r="J229" s="263"/>
      <c r="K229" s="267"/>
      <c r="L229" s="268"/>
      <c r="M229" s="263"/>
      <c r="N229" s="263"/>
      <c r="O229" s="263"/>
    </row>
    <row r="230" ht="12.0" customHeight="1">
      <c r="A230" s="259"/>
      <c r="B230" s="260"/>
      <c r="C230" s="261"/>
      <c r="D230" s="262"/>
      <c r="E230" s="263"/>
      <c r="F230" s="263"/>
      <c r="G230" s="263"/>
      <c r="H230" s="263"/>
      <c r="I230" s="263"/>
      <c r="J230" s="263"/>
      <c r="K230" s="267"/>
      <c r="L230" s="268"/>
      <c r="M230" s="263"/>
      <c r="N230" s="263"/>
      <c r="O230" s="263"/>
    </row>
    <row r="231" ht="12.0" customHeight="1">
      <c r="A231" s="259"/>
      <c r="B231" s="260"/>
      <c r="C231" s="261"/>
      <c r="D231" s="262"/>
      <c r="E231" s="263"/>
      <c r="F231" s="263"/>
      <c r="G231" s="263"/>
      <c r="H231" s="263"/>
      <c r="I231" s="263"/>
      <c r="J231" s="263"/>
      <c r="K231" s="267"/>
      <c r="L231" s="268"/>
      <c r="M231" s="263"/>
      <c r="N231" s="263"/>
      <c r="O231" s="263"/>
    </row>
    <row r="232" ht="12.0" customHeight="1">
      <c r="A232" s="259"/>
      <c r="B232" s="260"/>
      <c r="C232" s="261"/>
      <c r="D232" s="262"/>
      <c r="E232" s="263"/>
      <c r="F232" s="263"/>
      <c r="G232" s="263"/>
      <c r="H232" s="263"/>
      <c r="I232" s="263"/>
      <c r="J232" s="263"/>
      <c r="K232" s="267"/>
      <c r="L232" s="268"/>
      <c r="M232" s="263"/>
      <c r="N232" s="263"/>
      <c r="O232" s="263"/>
    </row>
    <row r="233" ht="12.0" customHeight="1">
      <c r="A233" s="259"/>
      <c r="B233" s="260"/>
      <c r="C233" s="261"/>
      <c r="D233" s="262"/>
      <c r="E233" s="263"/>
      <c r="F233" s="263"/>
      <c r="G233" s="263"/>
      <c r="H233" s="263"/>
      <c r="I233" s="263"/>
      <c r="J233" s="263"/>
      <c r="K233" s="267"/>
      <c r="L233" s="268"/>
      <c r="M233" s="263"/>
      <c r="N233" s="263"/>
      <c r="O233" s="263"/>
    </row>
    <row r="234" ht="12.0" customHeight="1">
      <c r="A234" s="259"/>
      <c r="B234" s="260"/>
      <c r="C234" s="261"/>
      <c r="D234" s="262"/>
      <c r="E234" s="263"/>
      <c r="F234" s="263"/>
      <c r="G234" s="263"/>
      <c r="H234" s="263"/>
      <c r="I234" s="263"/>
      <c r="J234" s="263"/>
      <c r="K234" s="267"/>
      <c r="L234" s="268"/>
      <c r="M234" s="263"/>
      <c r="N234" s="263"/>
      <c r="O234" s="263"/>
    </row>
    <row r="235" ht="12.0" customHeight="1">
      <c r="A235" s="259"/>
      <c r="B235" s="260"/>
      <c r="C235" s="261"/>
      <c r="D235" s="262"/>
      <c r="E235" s="263"/>
      <c r="F235" s="263"/>
      <c r="G235" s="263"/>
      <c r="H235" s="263"/>
      <c r="I235" s="263"/>
      <c r="J235" s="263"/>
      <c r="K235" s="267"/>
      <c r="L235" s="268"/>
      <c r="M235" s="263"/>
      <c r="N235" s="263"/>
      <c r="O235" s="263"/>
    </row>
    <row r="236" ht="12.0" customHeight="1">
      <c r="A236" s="259"/>
      <c r="B236" s="260"/>
      <c r="C236" s="261"/>
      <c r="D236" s="262"/>
      <c r="E236" s="263"/>
      <c r="F236" s="263"/>
      <c r="G236" s="263"/>
      <c r="H236" s="263"/>
      <c r="I236" s="263"/>
      <c r="J236" s="263"/>
      <c r="K236" s="267"/>
      <c r="L236" s="268"/>
      <c r="M236" s="263"/>
      <c r="N236" s="263"/>
      <c r="O236" s="263"/>
    </row>
    <row r="237" ht="12.0" customHeight="1">
      <c r="A237" s="259"/>
      <c r="B237" s="260"/>
      <c r="C237" s="261"/>
      <c r="D237" s="262"/>
      <c r="E237" s="263"/>
      <c r="F237" s="263"/>
      <c r="G237" s="263"/>
      <c r="H237" s="263"/>
      <c r="I237" s="263"/>
      <c r="J237" s="263"/>
      <c r="K237" s="267"/>
      <c r="L237" s="268"/>
      <c r="M237" s="263"/>
      <c r="N237" s="263"/>
      <c r="O237" s="263"/>
    </row>
    <row r="238" ht="12.0" customHeight="1">
      <c r="A238" s="259"/>
      <c r="B238" s="260"/>
      <c r="C238" s="261"/>
      <c r="D238" s="262"/>
      <c r="E238" s="263"/>
      <c r="F238" s="263"/>
      <c r="G238" s="263"/>
      <c r="H238" s="263"/>
      <c r="I238" s="263"/>
      <c r="J238" s="263"/>
      <c r="K238" s="267"/>
      <c r="L238" s="268"/>
      <c r="M238" s="263"/>
      <c r="N238" s="263"/>
      <c r="O238" s="263"/>
    </row>
    <row r="239" ht="12.0" customHeight="1">
      <c r="A239" s="259"/>
      <c r="B239" s="260"/>
      <c r="C239" s="261"/>
      <c r="D239" s="262"/>
      <c r="E239" s="263"/>
      <c r="F239" s="263"/>
      <c r="G239" s="263"/>
      <c r="H239" s="263"/>
      <c r="I239" s="263"/>
      <c r="J239" s="263"/>
      <c r="K239" s="267"/>
      <c r="L239" s="268"/>
      <c r="M239" s="263"/>
      <c r="N239" s="263"/>
      <c r="O239" s="26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7.43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6">
        <v>226690.0</v>
      </c>
      <c r="B1" s="307"/>
      <c r="C1" s="307"/>
      <c r="D1" s="307"/>
      <c r="E1" s="307"/>
      <c r="F1" s="307"/>
      <c r="G1" s="11"/>
      <c r="H1" s="308"/>
      <c r="I1" s="309" t="s">
        <v>1</v>
      </c>
      <c r="J1" s="265" t="s">
        <v>209</v>
      </c>
      <c r="K1" s="266"/>
      <c r="L1" s="310"/>
      <c r="M1" s="307"/>
      <c r="N1" s="311"/>
      <c r="O1" s="11"/>
      <c r="P1" s="11"/>
    </row>
    <row r="2" ht="12.75" customHeight="1">
      <c r="A2" s="312"/>
      <c r="B2" s="313" t="s">
        <v>229</v>
      </c>
      <c r="C2" s="314"/>
      <c r="D2" s="314"/>
      <c r="E2" s="314"/>
      <c r="F2" s="315"/>
      <c r="G2" s="316" t="s">
        <v>230</v>
      </c>
      <c r="H2" s="317"/>
      <c r="I2" s="318" t="s">
        <v>231</v>
      </c>
      <c r="J2" s="318" t="s">
        <v>232</v>
      </c>
      <c r="K2" s="318" t="s">
        <v>230</v>
      </c>
      <c r="L2" s="319" t="s">
        <v>230</v>
      </c>
      <c r="M2" s="320" t="s">
        <v>233</v>
      </c>
      <c r="N2" s="321" t="s">
        <v>234</v>
      </c>
      <c r="O2" s="11"/>
      <c r="P2" s="11"/>
    </row>
    <row r="3" ht="12.75" customHeight="1">
      <c r="A3" s="322" t="s">
        <v>210</v>
      </c>
      <c r="B3" s="323" t="s">
        <v>8</v>
      </c>
      <c r="C3" s="324" t="s">
        <v>210</v>
      </c>
      <c r="D3" s="325" t="s">
        <v>234</v>
      </c>
      <c r="E3" s="325" t="s">
        <v>235</v>
      </c>
      <c r="F3" s="325" t="s">
        <v>234</v>
      </c>
      <c r="G3" s="325">
        <f>SUM(E3)</f>
        <v>0</v>
      </c>
      <c r="H3" s="326" t="s">
        <v>234</v>
      </c>
      <c r="I3" s="327"/>
      <c r="J3" s="327"/>
      <c r="K3" s="327" t="s">
        <v>210</v>
      </c>
      <c r="L3" s="328" t="s">
        <v>236</v>
      </c>
      <c r="M3" s="325" t="s">
        <v>237</v>
      </c>
      <c r="N3" s="329" t="s">
        <v>237</v>
      </c>
      <c r="O3" s="11"/>
      <c r="P3" s="11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</row>
    <row r="4" ht="12.75" customHeight="1">
      <c r="A4" s="330"/>
      <c r="B4" s="331"/>
      <c r="C4" s="283"/>
      <c r="D4" s="283"/>
      <c r="E4" s="283"/>
      <c r="F4" s="282"/>
      <c r="G4" s="283"/>
      <c r="H4" s="332"/>
      <c r="I4" s="282"/>
      <c r="J4" s="282"/>
      <c r="K4" s="282"/>
      <c r="L4" s="333"/>
      <c r="M4" s="283"/>
      <c r="N4" s="332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</row>
    <row r="5" ht="12.75" customHeight="1">
      <c r="A5" s="334" t="s">
        <v>222</v>
      </c>
      <c r="B5" s="335">
        <v>45047.0</v>
      </c>
      <c r="C5" s="336"/>
      <c r="D5" s="336"/>
      <c r="E5" s="336"/>
      <c r="F5" s="279" t="str">
        <f t="shared" ref="F5:F37" si="1">IF(C5=0,"",((C5*D5)-K5)/E5)</f>
        <v/>
      </c>
      <c r="G5" s="336">
        <f t="shared" ref="G5:G37" si="2">C5+E5</f>
        <v>0</v>
      </c>
      <c r="H5" s="337" t="str">
        <f t="shared" ref="H5:H37" si="3">IF(K5=0,"",K5/G5)</f>
        <v/>
      </c>
      <c r="I5" s="279"/>
      <c r="J5" s="279"/>
      <c r="K5" s="279">
        <f t="shared" ref="K5:K37" si="4">I5+J5</f>
        <v>0</v>
      </c>
      <c r="L5" s="338">
        <f t="shared" ref="L5:L6" si="5">L4+K5</f>
        <v>0</v>
      </c>
      <c r="M5" s="336">
        <f t="shared" ref="M5:M37" si="6">M4+G5</f>
        <v>0</v>
      </c>
      <c r="N5" s="337" t="str">
        <f t="shared" ref="N5:N37" si="7">L5/M5</f>
        <v>#DIV/0!</v>
      </c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</row>
    <row r="6" ht="12.75" customHeight="1">
      <c r="A6" s="334" t="s">
        <v>223</v>
      </c>
      <c r="B6" s="335">
        <v>45048.0</v>
      </c>
      <c r="C6" s="339">
        <v>113.0</v>
      </c>
      <c r="D6" s="339">
        <v>3480.53</v>
      </c>
      <c r="E6" s="339">
        <v>60.0</v>
      </c>
      <c r="F6" s="279">
        <f t="shared" si="1"/>
        <v>-5870.002167</v>
      </c>
      <c r="G6" s="336">
        <f t="shared" si="2"/>
        <v>173</v>
      </c>
      <c r="H6" s="337">
        <f t="shared" si="3"/>
        <v>4309.248671</v>
      </c>
      <c r="I6" s="284">
        <v>304050.0</v>
      </c>
      <c r="J6" s="284">
        <v>441450.02</v>
      </c>
      <c r="K6" s="279">
        <f t="shared" si="4"/>
        <v>745500.02</v>
      </c>
      <c r="L6" s="338">
        <f t="shared" si="5"/>
        <v>745500.02</v>
      </c>
      <c r="M6" s="283">
        <f t="shared" si="6"/>
        <v>173</v>
      </c>
      <c r="N6" s="337">
        <f t="shared" si="7"/>
        <v>4309.248671</v>
      </c>
      <c r="O6" s="340"/>
      <c r="P6" s="341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</row>
    <row r="7" ht="12.75" customHeight="1">
      <c r="A7" s="334" t="s">
        <v>238</v>
      </c>
      <c r="B7" s="335">
        <v>45049.0</v>
      </c>
      <c r="C7" s="342">
        <v>90.0</v>
      </c>
      <c r="D7" s="343">
        <v>4057.78</v>
      </c>
      <c r="E7" s="343">
        <v>101.0</v>
      </c>
      <c r="F7" s="279">
        <f t="shared" si="1"/>
        <v>-5676.273168</v>
      </c>
      <c r="G7" s="283">
        <f t="shared" si="2"/>
        <v>191</v>
      </c>
      <c r="H7" s="337">
        <f t="shared" si="3"/>
        <v>4913.632408</v>
      </c>
      <c r="I7" s="286">
        <v>460850.0</v>
      </c>
      <c r="J7" s="286">
        <v>477653.79</v>
      </c>
      <c r="K7" s="282">
        <f t="shared" si="4"/>
        <v>938503.79</v>
      </c>
      <c r="L7" s="333">
        <f>SUM(L6+K7)</f>
        <v>1684003.81</v>
      </c>
      <c r="M7" s="283">
        <f t="shared" si="6"/>
        <v>364</v>
      </c>
      <c r="N7" s="332">
        <f t="shared" si="7"/>
        <v>4626.384093</v>
      </c>
      <c r="O7" s="340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</row>
    <row r="8" ht="12.75" customHeight="1">
      <c r="A8" s="334" t="s">
        <v>225</v>
      </c>
      <c r="B8" s="335">
        <v>45050.0</v>
      </c>
      <c r="C8" s="343">
        <v>123.0</v>
      </c>
      <c r="D8" s="343">
        <v>3448.78</v>
      </c>
      <c r="E8" s="343">
        <v>82.0</v>
      </c>
      <c r="F8" s="279">
        <f t="shared" si="1"/>
        <v>-5253.842317</v>
      </c>
      <c r="G8" s="283">
        <f t="shared" si="2"/>
        <v>205</v>
      </c>
      <c r="H8" s="337">
        <f t="shared" si="3"/>
        <v>4170.804927</v>
      </c>
      <c r="I8" s="286">
        <v>430332.0</v>
      </c>
      <c r="J8" s="286">
        <v>424683.01</v>
      </c>
      <c r="K8" s="282">
        <f t="shared" si="4"/>
        <v>855015.01</v>
      </c>
      <c r="L8" s="333">
        <f t="shared" ref="L8:L37" si="8">L7+K8</f>
        <v>2539018.82</v>
      </c>
      <c r="M8" s="283">
        <f t="shared" si="6"/>
        <v>569</v>
      </c>
      <c r="N8" s="332">
        <f t="shared" si="7"/>
        <v>4462.247487</v>
      </c>
      <c r="O8" s="340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</row>
    <row r="9" ht="12.75" customHeight="1">
      <c r="A9" s="344" t="s">
        <v>226</v>
      </c>
      <c r="B9" s="335">
        <v>45051.0</v>
      </c>
      <c r="C9" s="343">
        <v>131.0</v>
      </c>
      <c r="D9" s="343">
        <v>3916.43</v>
      </c>
      <c r="E9" s="343">
        <v>159.0</v>
      </c>
      <c r="F9" s="279">
        <f t="shared" si="1"/>
        <v>-4993.823899</v>
      </c>
      <c r="G9" s="283">
        <f t="shared" si="2"/>
        <v>290</v>
      </c>
      <c r="H9" s="337">
        <f t="shared" si="3"/>
        <v>4507.139069</v>
      </c>
      <c r="I9" s="286">
        <v>642525.0</v>
      </c>
      <c r="J9" s="286">
        <v>664545.33</v>
      </c>
      <c r="K9" s="282">
        <f t="shared" si="4"/>
        <v>1307070.33</v>
      </c>
      <c r="L9" s="333">
        <f t="shared" si="8"/>
        <v>3846089.15</v>
      </c>
      <c r="M9" s="283">
        <f t="shared" si="6"/>
        <v>859</v>
      </c>
      <c r="N9" s="332">
        <f t="shared" si="7"/>
        <v>4477.402969</v>
      </c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</row>
    <row r="10" ht="12.75" customHeight="1">
      <c r="A10" s="344" t="s">
        <v>227</v>
      </c>
      <c r="B10" s="335">
        <v>45052.0</v>
      </c>
      <c r="C10" s="343">
        <v>95.0</v>
      </c>
      <c r="D10" s="343">
        <v>5422.21</v>
      </c>
      <c r="E10" s="343">
        <v>163.0</v>
      </c>
      <c r="F10" s="279">
        <f t="shared" si="1"/>
        <v>-4920.460429</v>
      </c>
      <c r="G10" s="283">
        <f t="shared" si="2"/>
        <v>258</v>
      </c>
      <c r="H10" s="337">
        <f t="shared" si="3"/>
        <v>5105.213178</v>
      </c>
      <c r="I10" s="286">
        <v>680265.0</v>
      </c>
      <c r="J10" s="286">
        <v>636880.0</v>
      </c>
      <c r="K10" s="282">
        <f t="shared" si="4"/>
        <v>1317145</v>
      </c>
      <c r="L10" s="333">
        <f t="shared" si="8"/>
        <v>5163234.15</v>
      </c>
      <c r="M10" s="283">
        <f t="shared" si="6"/>
        <v>1117</v>
      </c>
      <c r="N10" s="332">
        <f t="shared" si="7"/>
        <v>4622.411952</v>
      </c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</row>
    <row r="11" ht="12.75" customHeight="1">
      <c r="A11" s="334" t="s">
        <v>228</v>
      </c>
      <c r="B11" s="335">
        <v>45053.0</v>
      </c>
      <c r="C11" s="343">
        <v>203.0</v>
      </c>
      <c r="D11" s="343">
        <v>4801.87</v>
      </c>
      <c r="E11" s="343">
        <v>64.0</v>
      </c>
      <c r="F11" s="279">
        <f t="shared" si="1"/>
        <v>-4712.50625</v>
      </c>
      <c r="G11" s="283">
        <f t="shared" si="2"/>
        <v>267</v>
      </c>
      <c r="H11" s="337">
        <f t="shared" si="3"/>
        <v>4780.449476</v>
      </c>
      <c r="I11" s="286">
        <v>761840.0</v>
      </c>
      <c r="J11" s="286">
        <v>514540.01</v>
      </c>
      <c r="K11" s="282">
        <f t="shared" si="4"/>
        <v>1276380.01</v>
      </c>
      <c r="L11" s="333">
        <f t="shared" si="8"/>
        <v>6439614.16</v>
      </c>
      <c r="M11" s="283">
        <f t="shared" si="6"/>
        <v>1384</v>
      </c>
      <c r="N11" s="332">
        <f t="shared" si="7"/>
        <v>4652.900405</v>
      </c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</row>
    <row r="12" ht="12.75" customHeight="1">
      <c r="A12" s="334" t="s">
        <v>222</v>
      </c>
      <c r="B12" s="335">
        <v>45054.0</v>
      </c>
      <c r="C12" s="343">
        <v>97.0</v>
      </c>
      <c r="D12" s="343">
        <v>3858.25</v>
      </c>
      <c r="E12" s="343">
        <v>75.0</v>
      </c>
      <c r="F12" s="279">
        <f t="shared" si="1"/>
        <v>-5018.53</v>
      </c>
      <c r="G12" s="283">
        <f t="shared" si="2"/>
        <v>172</v>
      </c>
      <c r="H12" s="337">
        <f t="shared" si="3"/>
        <v>4364.186047</v>
      </c>
      <c r="I12" s="286">
        <v>323950.0</v>
      </c>
      <c r="J12" s="286">
        <v>426690.0</v>
      </c>
      <c r="K12" s="282">
        <f t="shared" si="4"/>
        <v>750640</v>
      </c>
      <c r="L12" s="333">
        <f t="shared" si="8"/>
        <v>7190254.16</v>
      </c>
      <c r="M12" s="283">
        <f t="shared" si="6"/>
        <v>1556</v>
      </c>
      <c r="N12" s="332">
        <f t="shared" si="7"/>
        <v>4620.985964</v>
      </c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</row>
    <row r="13" ht="12.75" customHeight="1">
      <c r="A13" s="334" t="s">
        <v>223</v>
      </c>
      <c r="B13" s="335">
        <v>45055.0</v>
      </c>
      <c r="C13" s="343">
        <v>127.0</v>
      </c>
      <c r="D13" s="343">
        <v>3969.69</v>
      </c>
      <c r="E13" s="343">
        <v>44.0</v>
      </c>
      <c r="F13" s="279">
        <f t="shared" si="1"/>
        <v>-6115.894773</v>
      </c>
      <c r="G13" s="283">
        <f t="shared" si="2"/>
        <v>171</v>
      </c>
      <c r="H13" s="337">
        <f t="shared" si="3"/>
        <v>4521.929825</v>
      </c>
      <c r="I13" s="286">
        <v>371550.0</v>
      </c>
      <c r="J13" s="286">
        <v>401700.0</v>
      </c>
      <c r="K13" s="282">
        <f t="shared" si="4"/>
        <v>773250</v>
      </c>
      <c r="L13" s="333">
        <f t="shared" si="8"/>
        <v>7963504.16</v>
      </c>
      <c r="M13" s="283">
        <f t="shared" si="6"/>
        <v>1727</v>
      </c>
      <c r="N13" s="332">
        <f t="shared" si="7"/>
        <v>4611.177858</v>
      </c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</row>
    <row r="14" ht="12.75" customHeight="1">
      <c r="A14" s="334" t="s">
        <v>239</v>
      </c>
      <c r="B14" s="335">
        <v>45056.0</v>
      </c>
      <c r="C14" s="343">
        <v>129.0</v>
      </c>
      <c r="D14" s="343">
        <v>4047.67</v>
      </c>
      <c r="E14" s="343">
        <v>78.0</v>
      </c>
      <c r="F14" s="279">
        <f t="shared" si="1"/>
        <v>-5666.322692</v>
      </c>
      <c r="G14" s="283">
        <f t="shared" si="2"/>
        <v>207</v>
      </c>
      <c r="H14" s="337">
        <f t="shared" si="3"/>
        <v>4657.597101</v>
      </c>
      <c r="I14" s="286">
        <v>531200.0</v>
      </c>
      <c r="J14" s="286">
        <v>432922.6</v>
      </c>
      <c r="K14" s="282">
        <f t="shared" si="4"/>
        <v>964122.6</v>
      </c>
      <c r="L14" s="333">
        <f t="shared" si="8"/>
        <v>8927626.76</v>
      </c>
      <c r="M14" s="283">
        <f t="shared" si="6"/>
        <v>1934</v>
      </c>
      <c r="N14" s="332">
        <f t="shared" si="7"/>
        <v>4616.146205</v>
      </c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</row>
    <row r="15" ht="12.75" customHeight="1">
      <c r="A15" s="330" t="s">
        <v>225</v>
      </c>
      <c r="B15" s="335">
        <v>45057.0</v>
      </c>
      <c r="C15" s="343">
        <v>136.0</v>
      </c>
      <c r="D15" s="343">
        <v>3804.05</v>
      </c>
      <c r="E15" s="343">
        <v>116.0</v>
      </c>
      <c r="F15" s="279">
        <f t="shared" si="1"/>
        <v>-6643.148707</v>
      </c>
      <c r="G15" s="283">
        <f t="shared" si="2"/>
        <v>252</v>
      </c>
      <c r="H15" s="337">
        <f t="shared" si="3"/>
        <v>5110.936706</v>
      </c>
      <c r="I15" s="286">
        <v>481800.0</v>
      </c>
      <c r="J15" s="286">
        <v>806156.05</v>
      </c>
      <c r="K15" s="282">
        <f t="shared" si="4"/>
        <v>1287956.05</v>
      </c>
      <c r="L15" s="333">
        <f t="shared" si="8"/>
        <v>10215582.81</v>
      </c>
      <c r="M15" s="283">
        <f t="shared" si="6"/>
        <v>2186</v>
      </c>
      <c r="N15" s="332">
        <f t="shared" si="7"/>
        <v>4673.185183</v>
      </c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</row>
    <row r="16" ht="12.75" customHeight="1">
      <c r="A16" s="334" t="s">
        <v>226</v>
      </c>
      <c r="B16" s="335">
        <v>45058.0</v>
      </c>
      <c r="C16" s="343">
        <v>123.0</v>
      </c>
      <c r="D16" s="343">
        <v>3931.3</v>
      </c>
      <c r="E16" s="343">
        <v>161.0</v>
      </c>
      <c r="F16" s="279">
        <f t="shared" si="1"/>
        <v>-5475.435404</v>
      </c>
      <c r="G16" s="283">
        <f t="shared" si="2"/>
        <v>284</v>
      </c>
      <c r="H16" s="337">
        <f t="shared" si="3"/>
        <v>4806.672535</v>
      </c>
      <c r="I16" s="286">
        <v>625401.0</v>
      </c>
      <c r="J16" s="286">
        <v>739694.0</v>
      </c>
      <c r="K16" s="282">
        <f t="shared" si="4"/>
        <v>1365095</v>
      </c>
      <c r="L16" s="333">
        <f t="shared" si="8"/>
        <v>11580677.81</v>
      </c>
      <c r="M16" s="283">
        <f t="shared" si="6"/>
        <v>2470</v>
      </c>
      <c r="N16" s="332">
        <f t="shared" si="7"/>
        <v>4688.533526</v>
      </c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</row>
    <row r="17" ht="12.75" customHeight="1">
      <c r="A17" s="344" t="s">
        <v>227</v>
      </c>
      <c r="B17" s="335">
        <v>45059.0</v>
      </c>
      <c r="C17" s="345">
        <v>94.0</v>
      </c>
      <c r="D17" s="343">
        <v>5090.96</v>
      </c>
      <c r="E17" s="343">
        <v>146.0</v>
      </c>
      <c r="F17" s="279">
        <f t="shared" si="1"/>
        <v>-5220.135274</v>
      </c>
      <c r="G17" s="283">
        <f t="shared" si="2"/>
        <v>240</v>
      </c>
      <c r="H17" s="337">
        <f t="shared" si="3"/>
        <v>5169.541625</v>
      </c>
      <c r="I17" s="286">
        <v>585375.0</v>
      </c>
      <c r="J17" s="286">
        <v>655314.99</v>
      </c>
      <c r="K17" s="282">
        <f t="shared" si="4"/>
        <v>1240689.99</v>
      </c>
      <c r="L17" s="333">
        <f t="shared" si="8"/>
        <v>12821367.8</v>
      </c>
      <c r="M17" s="283">
        <f t="shared" si="6"/>
        <v>2710</v>
      </c>
      <c r="N17" s="332">
        <f t="shared" si="7"/>
        <v>4731.13203</v>
      </c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</row>
    <row r="18" ht="12.75" customHeight="1">
      <c r="A18" s="344" t="s">
        <v>228</v>
      </c>
      <c r="B18" s="335">
        <v>45060.0</v>
      </c>
      <c r="C18" s="343">
        <v>188.0</v>
      </c>
      <c r="D18" s="343">
        <v>4069.3</v>
      </c>
      <c r="E18" s="343">
        <v>36.0</v>
      </c>
      <c r="F18" s="279">
        <f t="shared" si="1"/>
        <v>-8641.888333</v>
      </c>
      <c r="G18" s="283">
        <f t="shared" si="2"/>
        <v>224</v>
      </c>
      <c r="H18" s="337">
        <f t="shared" si="3"/>
        <v>4804.180268</v>
      </c>
      <c r="I18" s="286">
        <v>468500.0</v>
      </c>
      <c r="J18" s="286">
        <v>607636.38</v>
      </c>
      <c r="K18" s="282">
        <f t="shared" si="4"/>
        <v>1076136.38</v>
      </c>
      <c r="L18" s="333">
        <f t="shared" si="8"/>
        <v>13897504.18</v>
      </c>
      <c r="M18" s="283">
        <f t="shared" si="6"/>
        <v>2934</v>
      </c>
      <c r="N18" s="332">
        <f t="shared" si="7"/>
        <v>4736.708991</v>
      </c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</row>
    <row r="19" ht="12.75" customHeight="1">
      <c r="A19" s="334" t="s">
        <v>222</v>
      </c>
      <c r="B19" s="335">
        <v>45061.0</v>
      </c>
      <c r="C19" s="343">
        <v>113.0</v>
      </c>
      <c r="D19" s="343">
        <v>3997.96</v>
      </c>
      <c r="E19" s="343">
        <v>38.0</v>
      </c>
      <c r="F19" s="279">
        <f t="shared" si="1"/>
        <v>-6460.54</v>
      </c>
      <c r="G19" s="283">
        <f t="shared" si="2"/>
        <v>151</v>
      </c>
      <c r="H19" s="337">
        <f t="shared" si="3"/>
        <v>4617.682119</v>
      </c>
      <c r="I19" s="286">
        <v>293520.0</v>
      </c>
      <c r="J19" s="286">
        <v>403750.0</v>
      </c>
      <c r="K19" s="282">
        <f t="shared" si="4"/>
        <v>697270</v>
      </c>
      <c r="L19" s="333">
        <f t="shared" si="8"/>
        <v>14594774.18</v>
      </c>
      <c r="M19" s="283">
        <f t="shared" si="6"/>
        <v>3085</v>
      </c>
      <c r="N19" s="332">
        <f t="shared" si="7"/>
        <v>4730.883041</v>
      </c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</row>
    <row r="20" ht="12.75" customHeight="1">
      <c r="A20" s="334" t="s">
        <v>223</v>
      </c>
      <c r="B20" s="335">
        <v>45062.0</v>
      </c>
      <c r="C20" s="343">
        <v>117.0</v>
      </c>
      <c r="D20" s="343">
        <v>3926.07</v>
      </c>
      <c r="E20" s="343">
        <v>99.0</v>
      </c>
      <c r="F20" s="279">
        <f t="shared" si="1"/>
        <v>-5274.240505</v>
      </c>
      <c r="G20" s="283">
        <f t="shared" si="2"/>
        <v>216</v>
      </c>
      <c r="H20" s="337">
        <f t="shared" si="3"/>
        <v>4543.981481</v>
      </c>
      <c r="I20" s="286">
        <v>498100.01</v>
      </c>
      <c r="J20" s="286">
        <v>483399.99</v>
      </c>
      <c r="K20" s="282">
        <f t="shared" si="4"/>
        <v>981500</v>
      </c>
      <c r="L20" s="333">
        <f t="shared" si="8"/>
        <v>15576274.18</v>
      </c>
      <c r="M20" s="283">
        <f t="shared" si="6"/>
        <v>3301</v>
      </c>
      <c r="N20" s="332">
        <f t="shared" si="7"/>
        <v>4718.65319</v>
      </c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</row>
    <row r="21" ht="12.75" customHeight="1">
      <c r="A21" s="334" t="s">
        <v>238</v>
      </c>
      <c r="B21" s="335">
        <v>45063.0</v>
      </c>
      <c r="C21" s="343">
        <v>77.0</v>
      </c>
      <c r="D21" s="343">
        <v>3735.06</v>
      </c>
      <c r="E21" s="343">
        <v>84.0</v>
      </c>
      <c r="F21" s="279">
        <f t="shared" si="1"/>
        <v>-5514.052143</v>
      </c>
      <c r="G21" s="283">
        <f t="shared" si="2"/>
        <v>161</v>
      </c>
      <c r="H21" s="337">
        <f t="shared" si="3"/>
        <v>4663.229814</v>
      </c>
      <c r="I21" s="286">
        <v>324250.0</v>
      </c>
      <c r="J21" s="286">
        <v>426530.0</v>
      </c>
      <c r="K21" s="282">
        <f t="shared" si="4"/>
        <v>750780</v>
      </c>
      <c r="L21" s="333">
        <f t="shared" si="8"/>
        <v>16327054.18</v>
      </c>
      <c r="M21" s="283">
        <f t="shared" si="6"/>
        <v>3462</v>
      </c>
      <c r="N21" s="332">
        <f t="shared" si="7"/>
        <v>4716.075731</v>
      </c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</row>
    <row r="22" ht="12.75" customHeight="1">
      <c r="A22" s="334" t="s">
        <v>225</v>
      </c>
      <c r="B22" s="335">
        <v>45064.0</v>
      </c>
      <c r="C22" s="343">
        <v>128.0</v>
      </c>
      <c r="D22" s="343">
        <v>3766.8</v>
      </c>
      <c r="E22" s="343">
        <v>113.0</v>
      </c>
      <c r="F22" s="279">
        <f t="shared" si="1"/>
        <v>-6136.63354</v>
      </c>
      <c r="G22" s="283">
        <f t="shared" si="2"/>
        <v>241</v>
      </c>
      <c r="H22" s="337">
        <f t="shared" si="3"/>
        <v>4877.966763</v>
      </c>
      <c r="I22" s="286">
        <v>680949.99</v>
      </c>
      <c r="J22" s="286">
        <v>494640.0</v>
      </c>
      <c r="K22" s="282">
        <f t="shared" si="4"/>
        <v>1175589.99</v>
      </c>
      <c r="L22" s="333">
        <f t="shared" si="8"/>
        <v>17502644.17</v>
      </c>
      <c r="M22" s="283">
        <f t="shared" si="6"/>
        <v>3703</v>
      </c>
      <c r="N22" s="332">
        <f t="shared" si="7"/>
        <v>4726.611982</v>
      </c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</row>
    <row r="23" ht="12.75" customHeight="1">
      <c r="A23" s="334" t="s">
        <v>226</v>
      </c>
      <c r="B23" s="335">
        <v>45065.0</v>
      </c>
      <c r="C23" s="343">
        <v>110.0</v>
      </c>
      <c r="D23" s="343">
        <v>3947.27</v>
      </c>
      <c r="E23" s="343">
        <v>115.0</v>
      </c>
      <c r="F23" s="279">
        <f t="shared" si="1"/>
        <v>-5403.30687</v>
      </c>
      <c r="G23" s="283">
        <f t="shared" si="2"/>
        <v>225</v>
      </c>
      <c r="H23" s="337">
        <f t="shared" si="3"/>
        <v>4691.466622</v>
      </c>
      <c r="I23" s="286">
        <v>479330.0</v>
      </c>
      <c r="J23" s="286">
        <v>576249.99</v>
      </c>
      <c r="K23" s="282">
        <f t="shared" si="4"/>
        <v>1055579.99</v>
      </c>
      <c r="L23" s="333">
        <f t="shared" si="8"/>
        <v>18558224.16</v>
      </c>
      <c r="M23" s="283">
        <f t="shared" si="6"/>
        <v>3928</v>
      </c>
      <c r="N23" s="332">
        <f t="shared" si="7"/>
        <v>4724.598819</v>
      </c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</row>
    <row r="24" ht="12.75" customHeight="1">
      <c r="A24" s="334" t="s">
        <v>227</v>
      </c>
      <c r="B24" s="335">
        <v>45066.0</v>
      </c>
      <c r="C24" s="343">
        <v>121.0</v>
      </c>
      <c r="D24" s="343">
        <v>5624.96</v>
      </c>
      <c r="E24" s="343">
        <v>150.0</v>
      </c>
      <c r="F24" s="279">
        <f t="shared" si="1"/>
        <v>-5554.9324</v>
      </c>
      <c r="G24" s="283">
        <f t="shared" si="2"/>
        <v>271</v>
      </c>
      <c r="H24" s="337">
        <f t="shared" si="3"/>
        <v>5586.199336</v>
      </c>
      <c r="I24" s="286">
        <v>916450.01</v>
      </c>
      <c r="J24" s="286">
        <v>597410.01</v>
      </c>
      <c r="K24" s="282">
        <f t="shared" si="4"/>
        <v>1513860.02</v>
      </c>
      <c r="L24" s="333">
        <f t="shared" si="8"/>
        <v>20072084.18</v>
      </c>
      <c r="M24" s="283">
        <f t="shared" si="6"/>
        <v>4199</v>
      </c>
      <c r="N24" s="332">
        <f t="shared" si="7"/>
        <v>4780.205806</v>
      </c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</row>
    <row r="25" ht="12.75" customHeight="1">
      <c r="A25" s="334" t="s">
        <v>228</v>
      </c>
      <c r="B25" s="335">
        <v>45067.0</v>
      </c>
      <c r="C25" s="343">
        <v>164.0</v>
      </c>
      <c r="D25" s="343">
        <v>5161.28</v>
      </c>
      <c r="E25" s="343">
        <v>61.0</v>
      </c>
      <c r="F25" s="279">
        <f t="shared" si="1"/>
        <v>-4990.165246</v>
      </c>
      <c r="G25" s="283">
        <f t="shared" si="2"/>
        <v>225</v>
      </c>
      <c r="H25" s="337">
        <f t="shared" si="3"/>
        <v>5114.888889</v>
      </c>
      <c r="I25" s="286">
        <v>664850.0</v>
      </c>
      <c r="J25" s="286">
        <v>486000.0</v>
      </c>
      <c r="K25" s="282">
        <f t="shared" si="4"/>
        <v>1150850</v>
      </c>
      <c r="L25" s="333">
        <f t="shared" si="8"/>
        <v>21222934.18</v>
      </c>
      <c r="M25" s="283">
        <f t="shared" si="6"/>
        <v>4424</v>
      </c>
      <c r="N25" s="332">
        <f t="shared" si="7"/>
        <v>4797.227437</v>
      </c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</row>
    <row r="26" ht="12.75" customHeight="1">
      <c r="A26" s="334" t="s">
        <v>222</v>
      </c>
      <c r="B26" s="335">
        <v>45068.0</v>
      </c>
      <c r="C26" s="343">
        <v>108.0</v>
      </c>
      <c r="D26" s="343">
        <v>4053.24</v>
      </c>
      <c r="E26" s="343">
        <v>53.0</v>
      </c>
      <c r="F26" s="279">
        <f t="shared" si="1"/>
        <v>-2866.039245</v>
      </c>
      <c r="G26" s="283">
        <f t="shared" si="2"/>
        <v>161</v>
      </c>
      <c r="H26" s="337">
        <f t="shared" si="3"/>
        <v>3662.42236</v>
      </c>
      <c r="I26" s="286">
        <v>297450.0</v>
      </c>
      <c r="J26" s="286">
        <v>292200.0</v>
      </c>
      <c r="K26" s="282">
        <f t="shared" si="4"/>
        <v>589650</v>
      </c>
      <c r="L26" s="333">
        <f t="shared" si="8"/>
        <v>21812584.18</v>
      </c>
      <c r="M26" s="283">
        <f t="shared" si="6"/>
        <v>4585</v>
      </c>
      <c r="N26" s="332">
        <f t="shared" si="7"/>
        <v>4757.37932</v>
      </c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</row>
    <row r="27" ht="12.75" customHeight="1">
      <c r="A27" s="334" t="s">
        <v>223</v>
      </c>
      <c r="B27" s="335">
        <v>45069.0</v>
      </c>
      <c r="C27" s="339">
        <v>65.0</v>
      </c>
      <c r="D27" s="339">
        <v>3614.63</v>
      </c>
      <c r="E27" s="339">
        <v>82.0</v>
      </c>
      <c r="F27" s="279">
        <f t="shared" si="1"/>
        <v>-5055.47622</v>
      </c>
      <c r="G27" s="336">
        <f t="shared" si="2"/>
        <v>147</v>
      </c>
      <c r="H27" s="337">
        <f t="shared" si="3"/>
        <v>4418.367347</v>
      </c>
      <c r="I27" s="284">
        <v>256225.0</v>
      </c>
      <c r="J27" s="284">
        <v>393275.0</v>
      </c>
      <c r="K27" s="279">
        <f t="shared" si="4"/>
        <v>649500</v>
      </c>
      <c r="L27" s="338">
        <f t="shared" si="8"/>
        <v>22462084.18</v>
      </c>
      <c r="M27" s="283">
        <f t="shared" si="6"/>
        <v>4732</v>
      </c>
      <c r="N27" s="337">
        <f t="shared" si="7"/>
        <v>4746.847883</v>
      </c>
      <c r="O27" s="346"/>
      <c r="P27" s="346"/>
      <c r="Q27" s="346"/>
      <c r="R27" s="346"/>
      <c r="S27" s="346"/>
      <c r="T27" s="268"/>
      <c r="U27" s="268"/>
      <c r="V27" s="268"/>
      <c r="W27" s="268"/>
      <c r="X27" s="268"/>
      <c r="Y27" s="268"/>
      <c r="Z27" s="268"/>
      <c r="AA27" s="268"/>
      <c r="AB27" s="268"/>
    </row>
    <row r="28" ht="12.75" customHeight="1">
      <c r="A28" s="334" t="s">
        <v>228</v>
      </c>
      <c r="B28" s="335">
        <v>45070.0</v>
      </c>
      <c r="C28" s="339">
        <v>103.0</v>
      </c>
      <c r="D28" s="339">
        <v>4725.12</v>
      </c>
      <c r="E28" s="339">
        <v>98.0</v>
      </c>
      <c r="F28" s="279">
        <f t="shared" si="1"/>
        <v>-4725.128878</v>
      </c>
      <c r="G28" s="336">
        <f t="shared" si="2"/>
        <v>201</v>
      </c>
      <c r="H28" s="337">
        <f t="shared" si="3"/>
        <v>4725.124328</v>
      </c>
      <c r="I28" s="284">
        <v>465450.0</v>
      </c>
      <c r="J28" s="284">
        <v>484299.99</v>
      </c>
      <c r="K28" s="279">
        <f t="shared" si="4"/>
        <v>949749.99</v>
      </c>
      <c r="L28" s="338">
        <f t="shared" si="8"/>
        <v>23411834.17</v>
      </c>
      <c r="M28" s="283">
        <f t="shared" si="6"/>
        <v>4933</v>
      </c>
      <c r="N28" s="337">
        <f t="shared" si="7"/>
        <v>4745.962735</v>
      </c>
      <c r="O28" s="347"/>
      <c r="P28" s="292"/>
      <c r="Q28" s="292"/>
      <c r="R28" s="292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</row>
    <row r="29" ht="12.75" customHeight="1">
      <c r="A29" s="334" t="s">
        <v>222</v>
      </c>
      <c r="B29" s="335">
        <v>45071.0</v>
      </c>
      <c r="C29" s="339">
        <v>40.0</v>
      </c>
      <c r="D29" s="339">
        <v>6075.25</v>
      </c>
      <c r="E29" s="339">
        <v>91.0</v>
      </c>
      <c r="F29" s="279">
        <f t="shared" si="1"/>
        <v>-5796.703297</v>
      </c>
      <c r="G29" s="336">
        <f t="shared" si="2"/>
        <v>131</v>
      </c>
      <c r="H29" s="337">
        <f t="shared" si="3"/>
        <v>5881.755725</v>
      </c>
      <c r="I29" s="284">
        <v>289000.0</v>
      </c>
      <c r="J29" s="284">
        <v>481510.0</v>
      </c>
      <c r="K29" s="279">
        <f t="shared" si="4"/>
        <v>770510</v>
      </c>
      <c r="L29" s="338">
        <f t="shared" si="8"/>
        <v>24182344.17</v>
      </c>
      <c r="M29" s="283">
        <f t="shared" si="6"/>
        <v>5064</v>
      </c>
      <c r="N29" s="337">
        <f t="shared" si="7"/>
        <v>4775.344425</v>
      </c>
      <c r="O29" s="347"/>
      <c r="P29" s="292"/>
      <c r="Q29" s="292"/>
      <c r="R29" s="292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</row>
    <row r="30" ht="12.75" customHeight="1">
      <c r="A30" s="334" t="s">
        <v>223</v>
      </c>
      <c r="B30" s="335">
        <v>45072.0</v>
      </c>
      <c r="C30" s="339">
        <v>112.0</v>
      </c>
      <c r="D30" s="339">
        <v>4893.3</v>
      </c>
      <c r="E30" s="339">
        <v>145.0</v>
      </c>
      <c r="F30" s="279">
        <f t="shared" si="1"/>
        <v>-5090.14069</v>
      </c>
      <c r="G30" s="336">
        <f t="shared" si="2"/>
        <v>257</v>
      </c>
      <c r="H30" s="337">
        <f t="shared" si="3"/>
        <v>5004.357977</v>
      </c>
      <c r="I30" s="284">
        <v>579950.0</v>
      </c>
      <c r="J30" s="284">
        <v>706170.0</v>
      </c>
      <c r="K30" s="279">
        <f t="shared" si="4"/>
        <v>1286120</v>
      </c>
      <c r="L30" s="338">
        <f t="shared" si="8"/>
        <v>25468464.17</v>
      </c>
      <c r="M30" s="283">
        <f t="shared" si="6"/>
        <v>5321</v>
      </c>
      <c r="N30" s="337">
        <f t="shared" si="7"/>
        <v>4786.405595</v>
      </c>
      <c r="O30" s="346"/>
      <c r="P30" s="346"/>
      <c r="Q30" s="346"/>
      <c r="R30" s="346"/>
      <c r="S30" s="346"/>
      <c r="T30" s="346"/>
      <c r="U30" s="346"/>
      <c r="V30" s="346"/>
      <c r="W30" s="346"/>
      <c r="X30" s="346"/>
      <c r="Y30" s="346"/>
      <c r="Z30" s="346"/>
      <c r="AA30" s="346"/>
      <c r="AB30" s="346"/>
    </row>
    <row r="31" ht="12.75" customHeight="1">
      <c r="A31" s="334"/>
      <c r="B31" s="335">
        <v>45073.0</v>
      </c>
      <c r="C31" s="339">
        <v>58.0</v>
      </c>
      <c r="D31" s="339">
        <v>5815.69</v>
      </c>
      <c r="E31" s="339">
        <v>125.0</v>
      </c>
      <c r="F31" s="279">
        <f t="shared" si="1"/>
        <v>-4333.19984</v>
      </c>
      <c r="G31" s="336">
        <f t="shared" si="2"/>
        <v>183</v>
      </c>
      <c r="H31" s="337">
        <f t="shared" si="3"/>
        <v>4803.060109</v>
      </c>
      <c r="I31" s="284">
        <v>363260.0</v>
      </c>
      <c r="J31" s="284">
        <v>515700.0</v>
      </c>
      <c r="K31" s="279">
        <f t="shared" si="4"/>
        <v>878960</v>
      </c>
      <c r="L31" s="338">
        <f t="shared" si="8"/>
        <v>26347424.17</v>
      </c>
      <c r="M31" s="283">
        <f t="shared" si="6"/>
        <v>5504</v>
      </c>
      <c r="N31" s="337">
        <f t="shared" si="7"/>
        <v>4786.959333</v>
      </c>
      <c r="O31" s="346"/>
      <c r="P31" s="346"/>
      <c r="Q31" s="346"/>
      <c r="R31" s="346"/>
      <c r="S31" s="346"/>
      <c r="T31" s="346"/>
      <c r="U31" s="346"/>
      <c r="V31" s="346"/>
      <c r="W31" s="346"/>
      <c r="X31" s="346"/>
      <c r="Y31" s="346"/>
      <c r="Z31" s="346"/>
      <c r="AA31" s="346"/>
      <c r="AB31" s="346"/>
    </row>
    <row r="32" ht="12.75" customHeight="1">
      <c r="A32" s="334"/>
      <c r="B32" s="335">
        <v>45074.0</v>
      </c>
      <c r="C32" s="339">
        <v>176.0</v>
      </c>
      <c r="D32" s="339">
        <v>5158.92</v>
      </c>
      <c r="E32" s="339">
        <v>26.0</v>
      </c>
      <c r="F32" s="279">
        <f t="shared" si="1"/>
        <v>-4965.387692</v>
      </c>
      <c r="G32" s="336">
        <f t="shared" si="2"/>
        <v>202</v>
      </c>
      <c r="H32" s="337">
        <f t="shared" si="3"/>
        <v>5134.009901</v>
      </c>
      <c r="I32" s="284">
        <v>663250.0</v>
      </c>
      <c r="J32" s="284">
        <v>373820.0</v>
      </c>
      <c r="K32" s="279">
        <f t="shared" si="4"/>
        <v>1037070</v>
      </c>
      <c r="L32" s="338">
        <f t="shared" si="8"/>
        <v>27384494.17</v>
      </c>
      <c r="M32" s="283">
        <f t="shared" si="6"/>
        <v>5706</v>
      </c>
      <c r="N32" s="337">
        <f t="shared" si="7"/>
        <v>4799.245386</v>
      </c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46"/>
      <c r="AB32" s="346"/>
    </row>
    <row r="33" ht="12.75" customHeight="1">
      <c r="A33" s="334" t="s">
        <v>228</v>
      </c>
      <c r="B33" s="335">
        <v>45075.0</v>
      </c>
      <c r="C33" s="339">
        <v>126.0</v>
      </c>
      <c r="D33" s="339">
        <v>3694.84</v>
      </c>
      <c r="E33" s="339">
        <v>64.0</v>
      </c>
      <c r="F33" s="279">
        <f t="shared" si="1"/>
        <v>-8719.065</v>
      </c>
      <c r="G33" s="336">
        <f t="shared" si="2"/>
        <v>190</v>
      </c>
      <c r="H33" s="337">
        <f t="shared" si="3"/>
        <v>5387.210526</v>
      </c>
      <c r="I33" s="284">
        <v>282874.0</v>
      </c>
      <c r="J33" s="284">
        <v>740696.0</v>
      </c>
      <c r="K33" s="279">
        <f t="shared" si="4"/>
        <v>1023570</v>
      </c>
      <c r="L33" s="338">
        <f t="shared" si="8"/>
        <v>28408064.17</v>
      </c>
      <c r="M33" s="283">
        <f t="shared" si="6"/>
        <v>5896</v>
      </c>
      <c r="N33" s="337">
        <f t="shared" si="7"/>
        <v>4818.192702</v>
      </c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46"/>
      <c r="AB33" s="346"/>
    </row>
    <row r="34" ht="12.75" customHeight="1">
      <c r="A34" s="334" t="s">
        <v>222</v>
      </c>
      <c r="B34" s="335">
        <v>45076.0</v>
      </c>
      <c r="C34" s="339">
        <v>115.0</v>
      </c>
      <c r="D34" s="339">
        <v>3919.13</v>
      </c>
      <c r="E34" s="339">
        <v>54.0</v>
      </c>
      <c r="F34" s="279">
        <f t="shared" si="1"/>
        <v>-5721.297222</v>
      </c>
      <c r="G34" s="336">
        <f t="shared" si="2"/>
        <v>169</v>
      </c>
      <c r="H34" s="337">
        <f t="shared" si="3"/>
        <v>4494.970414</v>
      </c>
      <c r="I34" s="284">
        <v>409700.0</v>
      </c>
      <c r="J34" s="284">
        <v>349950.0</v>
      </c>
      <c r="K34" s="279">
        <f t="shared" si="4"/>
        <v>759650</v>
      </c>
      <c r="L34" s="338">
        <f t="shared" si="8"/>
        <v>29167714.17</v>
      </c>
      <c r="M34" s="283">
        <f t="shared" si="6"/>
        <v>6065</v>
      </c>
      <c r="N34" s="337">
        <f t="shared" si="7"/>
        <v>4809.186178</v>
      </c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46"/>
      <c r="AB34" s="346"/>
    </row>
    <row r="35" ht="12.75" customHeight="1">
      <c r="A35" s="334" t="s">
        <v>223</v>
      </c>
      <c r="B35" s="335">
        <v>45077.0</v>
      </c>
      <c r="C35" s="339">
        <v>137.0</v>
      </c>
      <c r="D35" s="339">
        <v>3899.27</v>
      </c>
      <c r="E35" s="339">
        <v>82.0</v>
      </c>
      <c r="F35" s="279">
        <f t="shared" si="1"/>
        <v>-5639.024512</v>
      </c>
      <c r="G35" s="336">
        <f t="shared" si="2"/>
        <v>219</v>
      </c>
      <c r="H35" s="337">
        <f t="shared" si="3"/>
        <v>4550.684932</v>
      </c>
      <c r="I35" s="284">
        <v>581450.0</v>
      </c>
      <c r="J35" s="284">
        <v>415150.0</v>
      </c>
      <c r="K35" s="279">
        <f t="shared" si="4"/>
        <v>996600</v>
      </c>
      <c r="L35" s="338">
        <f t="shared" si="8"/>
        <v>30164314.17</v>
      </c>
      <c r="M35" s="283">
        <f t="shared" si="6"/>
        <v>6284</v>
      </c>
      <c r="N35" s="337">
        <f t="shared" si="7"/>
        <v>4800.177303</v>
      </c>
      <c r="O35" s="347"/>
      <c r="P35" s="292"/>
      <c r="Q35" s="292"/>
      <c r="R35" s="292"/>
      <c r="S35" s="292"/>
      <c r="T35" s="291"/>
      <c r="U35" s="291"/>
      <c r="V35" s="291"/>
      <c r="W35" s="291"/>
      <c r="X35" s="291"/>
      <c r="Y35" s="291"/>
      <c r="Z35" s="291"/>
      <c r="AA35" s="291"/>
      <c r="AB35" s="291"/>
    </row>
    <row r="36" ht="12.75" customHeight="1">
      <c r="A36" s="334"/>
      <c r="B36" s="335">
        <v>45078.0</v>
      </c>
      <c r="C36" s="336"/>
      <c r="D36" s="336"/>
      <c r="E36" s="336"/>
      <c r="F36" s="279" t="str">
        <f t="shared" si="1"/>
        <v/>
      </c>
      <c r="G36" s="336">
        <f t="shared" si="2"/>
        <v>0</v>
      </c>
      <c r="H36" s="337" t="str">
        <f t="shared" si="3"/>
        <v/>
      </c>
      <c r="I36" s="279"/>
      <c r="J36" s="279"/>
      <c r="K36" s="279">
        <f t="shared" si="4"/>
        <v>0</v>
      </c>
      <c r="L36" s="338">
        <f t="shared" si="8"/>
        <v>30164314.17</v>
      </c>
      <c r="M36" s="283">
        <f t="shared" si="6"/>
        <v>6284</v>
      </c>
      <c r="N36" s="337">
        <f t="shared" si="7"/>
        <v>4800.177303</v>
      </c>
      <c r="O36" s="346"/>
      <c r="P36" s="346"/>
      <c r="Q36" s="346"/>
      <c r="R36" s="346"/>
      <c r="S36" s="346"/>
      <c r="T36" s="348"/>
      <c r="U36" s="348"/>
      <c r="V36" s="348"/>
      <c r="W36" s="348"/>
      <c r="X36" s="348"/>
      <c r="Y36" s="348"/>
      <c r="Z36" s="348"/>
      <c r="AA36" s="348"/>
      <c r="AB36" s="348"/>
    </row>
    <row r="37" ht="12.75" customHeight="1">
      <c r="A37" s="334"/>
      <c r="B37" s="331"/>
      <c r="C37" s="283"/>
      <c r="D37" s="283"/>
      <c r="E37" s="283"/>
      <c r="F37" s="279" t="str">
        <f t="shared" si="1"/>
        <v/>
      </c>
      <c r="G37" s="283">
        <f t="shared" si="2"/>
        <v>0</v>
      </c>
      <c r="H37" s="337" t="str">
        <f t="shared" si="3"/>
        <v/>
      </c>
      <c r="I37" s="282"/>
      <c r="J37" s="282"/>
      <c r="K37" s="282">
        <f t="shared" si="4"/>
        <v>0</v>
      </c>
      <c r="L37" s="338">
        <f t="shared" si="8"/>
        <v>30164314.17</v>
      </c>
      <c r="M37" s="283">
        <f t="shared" si="6"/>
        <v>6284</v>
      </c>
      <c r="N37" s="337">
        <f t="shared" si="7"/>
        <v>4800.177303</v>
      </c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</row>
    <row r="38" ht="12.0" customHeight="1">
      <c r="A38" s="334"/>
      <c r="B38" s="307"/>
      <c r="C38" s="263"/>
      <c r="D38" s="263"/>
      <c r="E38" s="263"/>
      <c r="F38" s="263"/>
      <c r="G38" s="263"/>
      <c r="H38" s="261"/>
      <c r="I38" s="341"/>
      <c r="J38" s="341"/>
      <c r="K38" s="341"/>
      <c r="L38" s="267"/>
      <c r="M38" s="263"/>
      <c r="N38" s="261"/>
    </row>
    <row r="39" ht="12.75" customHeight="1">
      <c r="A39" s="344"/>
      <c r="B39" s="307"/>
      <c r="C39" s="263">
        <f>SUM(C4:C38)</f>
        <v>3519</v>
      </c>
      <c r="D39" s="263"/>
      <c r="E39" s="263">
        <f>SUM(E4:E38)</f>
        <v>2765</v>
      </c>
      <c r="F39" s="263"/>
      <c r="G39" s="263"/>
      <c r="H39" s="261"/>
      <c r="I39" s="341"/>
      <c r="J39" s="341"/>
      <c r="K39" s="341"/>
      <c r="L39" s="267"/>
      <c r="M39" s="263"/>
      <c r="N39" s="261"/>
    </row>
    <row r="40" ht="12.75" customHeight="1">
      <c r="A40" s="334"/>
      <c r="B40" s="307"/>
      <c r="C40" s="268"/>
      <c r="D40" s="268"/>
      <c r="E40" s="268"/>
      <c r="F40" s="268"/>
      <c r="G40" s="349" t="s">
        <v>240</v>
      </c>
      <c r="H40" s="350"/>
      <c r="I40" s="10" t="s">
        <v>231</v>
      </c>
      <c r="J40" s="10" t="s">
        <v>12</v>
      </c>
      <c r="K40" s="10" t="s">
        <v>124</v>
      </c>
      <c r="L40" s="351"/>
      <c r="N40" s="261"/>
    </row>
    <row r="41" ht="12.75" customHeight="1">
      <c r="A41" s="344"/>
      <c r="B41" s="307"/>
      <c r="C41" s="268"/>
      <c r="D41" s="268"/>
      <c r="E41" s="268"/>
      <c r="F41" s="268"/>
      <c r="G41" s="352">
        <f>SUM(G4:G40)</f>
        <v>6284</v>
      </c>
      <c r="H41" s="353"/>
      <c r="I41" s="354">
        <f t="shared" ref="I41:J41" si="9">SUM(I4:I40)</f>
        <v>14713697.01</v>
      </c>
      <c r="J41" s="355">
        <f t="shared" si="9"/>
        <v>15450617.16</v>
      </c>
      <c r="K41" s="354">
        <f>SUM(I41+J41)</f>
        <v>30164314.17</v>
      </c>
      <c r="L41" s="351"/>
      <c r="M41" s="268"/>
      <c r="N41" s="261"/>
    </row>
    <row r="42" ht="12.0" customHeight="1">
      <c r="A42" s="344"/>
      <c r="B42" s="263"/>
      <c r="C42" s="268"/>
      <c r="D42" s="268"/>
      <c r="E42" s="268"/>
      <c r="F42" s="268"/>
      <c r="G42" s="268"/>
      <c r="H42" s="262"/>
      <c r="I42" s="356"/>
      <c r="J42" s="356"/>
      <c r="K42" s="356"/>
      <c r="L42" s="351"/>
      <c r="N42" s="261"/>
    </row>
    <row r="43" ht="12.0" customHeight="1">
      <c r="A43" s="334"/>
      <c r="B43" s="263"/>
      <c r="C43" s="268"/>
      <c r="D43" s="268"/>
      <c r="E43" s="268"/>
      <c r="F43" s="268"/>
      <c r="G43" s="268"/>
      <c r="H43" s="262"/>
      <c r="I43" s="356"/>
      <c r="J43" s="356"/>
      <c r="K43" s="356"/>
      <c r="L43" s="351"/>
      <c r="N43" s="261"/>
    </row>
    <row r="44" ht="12.0" customHeight="1">
      <c r="A44" s="334"/>
      <c r="B44" s="263"/>
      <c r="C44" s="268"/>
      <c r="D44" s="268"/>
      <c r="E44" s="268"/>
      <c r="F44" s="268"/>
      <c r="G44" s="268"/>
      <c r="H44" s="262"/>
      <c r="I44" s="356"/>
      <c r="J44" s="356"/>
      <c r="K44" s="356"/>
      <c r="L44" s="351"/>
      <c r="N44" s="261"/>
    </row>
    <row r="45" ht="12.0" customHeight="1">
      <c r="A45" s="334" t="s">
        <v>239</v>
      </c>
      <c r="B45" s="263"/>
      <c r="C45" s="268"/>
      <c r="D45" s="268"/>
      <c r="E45" s="268"/>
      <c r="F45" s="268"/>
      <c r="G45" s="268"/>
      <c r="H45" s="262"/>
      <c r="I45" s="356"/>
      <c r="J45" s="356"/>
      <c r="K45" s="356"/>
      <c r="L45" s="351"/>
      <c r="N45" s="261"/>
    </row>
    <row r="46" ht="12.0" customHeight="1">
      <c r="A46" s="334" t="s">
        <v>222</v>
      </c>
      <c r="B46" s="263"/>
      <c r="C46" s="268"/>
      <c r="D46" s="268"/>
      <c r="E46" s="268"/>
      <c r="F46" s="268"/>
      <c r="G46" s="268"/>
      <c r="H46" s="262"/>
      <c r="I46" s="356"/>
      <c r="J46" s="356"/>
      <c r="K46" s="356"/>
      <c r="L46" s="351"/>
      <c r="N46" s="261"/>
    </row>
    <row r="47" ht="12.0" customHeight="1">
      <c r="A47" s="334" t="s">
        <v>223</v>
      </c>
      <c r="B47" s="263"/>
      <c r="C47" s="268"/>
      <c r="D47" s="268"/>
      <c r="E47" s="268"/>
      <c r="F47" s="268"/>
      <c r="G47" s="268"/>
      <c r="H47" s="262"/>
      <c r="I47" s="356"/>
      <c r="J47" s="356"/>
      <c r="K47" s="356"/>
      <c r="L47" s="351"/>
      <c r="N47" s="261"/>
    </row>
    <row r="48" ht="12.0" customHeight="1">
      <c r="A48" s="334" t="s">
        <v>239</v>
      </c>
      <c r="B48" s="263"/>
      <c r="C48" s="268"/>
      <c r="D48" s="268"/>
      <c r="E48" s="268"/>
      <c r="F48" s="268"/>
      <c r="G48" s="268"/>
      <c r="H48" s="262"/>
      <c r="I48" s="356"/>
      <c r="J48" s="356"/>
      <c r="K48" s="356"/>
      <c r="L48" s="351"/>
      <c r="N48" s="261"/>
    </row>
    <row r="49" ht="12.0" customHeight="1">
      <c r="A49" s="357"/>
      <c r="B49" s="263"/>
      <c r="C49" s="268"/>
      <c r="D49" s="268"/>
      <c r="E49" s="268"/>
      <c r="F49" s="268"/>
      <c r="G49" s="268"/>
      <c r="H49" s="262"/>
      <c r="I49" s="356"/>
      <c r="J49" s="356"/>
      <c r="K49" s="356"/>
      <c r="L49" s="351"/>
      <c r="N49" s="261"/>
    </row>
    <row r="50" ht="12.0" customHeight="1">
      <c r="A50" s="357"/>
      <c r="B50" s="263"/>
      <c r="C50" s="268"/>
      <c r="D50" s="268"/>
      <c r="E50" s="268"/>
      <c r="F50" s="268"/>
      <c r="G50" s="268"/>
      <c r="H50" s="262"/>
      <c r="I50" s="356"/>
      <c r="J50" s="356"/>
      <c r="K50" s="356"/>
      <c r="L50" s="351"/>
      <c r="N50" s="261"/>
    </row>
    <row r="51" ht="12.0" customHeight="1">
      <c r="A51" s="357"/>
      <c r="B51" s="263"/>
      <c r="C51" s="268"/>
      <c r="D51" s="268"/>
      <c r="E51" s="268"/>
      <c r="F51" s="268"/>
      <c r="G51" s="268"/>
      <c r="H51" s="262"/>
      <c r="I51" s="356"/>
      <c r="J51" s="356"/>
      <c r="K51" s="356"/>
      <c r="L51" s="351"/>
      <c r="N51" s="261"/>
    </row>
    <row r="52" ht="12.0" customHeight="1">
      <c r="A52" s="357"/>
      <c r="B52" s="263"/>
      <c r="C52" s="268"/>
      <c r="D52" s="268"/>
      <c r="E52" s="268"/>
      <c r="F52" s="268"/>
      <c r="G52" s="268"/>
      <c r="H52" s="262"/>
      <c r="I52" s="356"/>
      <c r="J52" s="356"/>
      <c r="K52" s="356"/>
      <c r="L52" s="351"/>
      <c r="N52" s="261"/>
    </row>
    <row r="53" ht="12.0" customHeight="1">
      <c r="A53" s="357"/>
      <c r="B53" s="263"/>
      <c r="C53" s="268"/>
      <c r="D53" s="268"/>
      <c r="E53" s="268"/>
      <c r="F53" s="268"/>
      <c r="G53" s="268"/>
      <c r="H53" s="262"/>
      <c r="I53" s="356"/>
      <c r="J53" s="356"/>
      <c r="K53" s="356"/>
      <c r="L53" s="351"/>
      <c r="N53" s="261"/>
    </row>
    <row r="54" ht="12.0" customHeight="1">
      <c r="A54" s="357"/>
      <c r="B54" s="263"/>
      <c r="C54" s="268"/>
      <c r="D54" s="268"/>
      <c r="E54" s="268"/>
      <c r="F54" s="268"/>
      <c r="G54" s="268"/>
      <c r="H54" s="262"/>
      <c r="I54" s="356"/>
      <c r="J54" s="356"/>
      <c r="K54" s="356"/>
      <c r="L54" s="351"/>
      <c r="N54" s="261"/>
    </row>
    <row r="55" ht="12.0" customHeight="1">
      <c r="A55" s="357"/>
      <c r="B55" s="263"/>
      <c r="C55" s="268"/>
      <c r="D55" s="268"/>
      <c r="E55" s="268"/>
      <c r="F55" s="268"/>
      <c r="G55" s="268"/>
      <c r="H55" s="262"/>
      <c r="I55" s="356"/>
      <c r="J55" s="356"/>
      <c r="K55" s="356"/>
      <c r="L55" s="351"/>
      <c r="N55" s="261"/>
    </row>
    <row r="56" ht="12.0" customHeight="1">
      <c r="A56" s="357"/>
      <c r="B56" s="263"/>
      <c r="C56" s="268"/>
      <c r="D56" s="268"/>
      <c r="E56" s="268"/>
      <c r="F56" s="268"/>
      <c r="G56" s="268"/>
      <c r="H56" s="262"/>
      <c r="I56" s="356"/>
      <c r="J56" s="356"/>
      <c r="K56" s="356"/>
      <c r="L56" s="351"/>
      <c r="N56" s="261"/>
    </row>
    <row r="57" ht="12.0" customHeight="1">
      <c r="A57" s="357"/>
      <c r="B57" s="263"/>
      <c r="C57" s="268"/>
      <c r="D57" s="268"/>
      <c r="E57" s="268"/>
      <c r="F57" s="268"/>
      <c r="G57" s="268"/>
      <c r="H57" s="262"/>
      <c r="I57" s="356"/>
      <c r="J57" s="356"/>
      <c r="K57" s="356"/>
      <c r="L57" s="351"/>
      <c r="N57" s="261"/>
    </row>
    <row r="58" ht="12.0" customHeight="1">
      <c r="A58" s="357"/>
      <c r="B58" s="263"/>
      <c r="C58" s="268"/>
      <c r="D58" s="268"/>
      <c r="E58" s="268"/>
      <c r="F58" s="268"/>
      <c r="G58" s="268"/>
      <c r="H58" s="262"/>
      <c r="I58" s="356"/>
      <c r="J58" s="356"/>
      <c r="K58" s="356"/>
      <c r="L58" s="351"/>
      <c r="N58" s="261"/>
    </row>
    <row r="59" ht="12.0" customHeight="1">
      <c r="A59" s="357"/>
      <c r="B59" s="263"/>
      <c r="C59" s="268"/>
      <c r="D59" s="268"/>
      <c r="E59" s="268"/>
      <c r="F59" s="268"/>
      <c r="G59" s="268"/>
      <c r="H59" s="262"/>
      <c r="I59" s="356"/>
      <c r="J59" s="356"/>
      <c r="K59" s="356"/>
      <c r="L59" s="351"/>
      <c r="N59" s="261"/>
    </row>
    <row r="60" ht="12.0" customHeight="1">
      <c r="A60" s="357"/>
      <c r="B60" s="263"/>
      <c r="C60" s="268"/>
      <c r="D60" s="268"/>
      <c r="E60" s="268"/>
      <c r="F60" s="268"/>
      <c r="G60" s="268"/>
      <c r="H60" s="262"/>
      <c r="I60" s="356"/>
      <c r="J60" s="356"/>
      <c r="K60" s="356"/>
      <c r="L60" s="351"/>
      <c r="N60" s="261"/>
    </row>
    <row r="61" ht="12.0" customHeight="1">
      <c r="A61" s="357"/>
      <c r="B61" s="263"/>
      <c r="C61" s="268"/>
      <c r="D61" s="268"/>
      <c r="E61" s="268"/>
      <c r="F61" s="268"/>
      <c r="G61" s="268"/>
      <c r="H61" s="262"/>
      <c r="I61" s="356"/>
      <c r="J61" s="356"/>
      <c r="K61" s="356"/>
      <c r="L61" s="351"/>
      <c r="N61" s="261"/>
    </row>
    <row r="62" ht="12.0" customHeight="1">
      <c r="A62" s="357"/>
      <c r="B62" s="263"/>
      <c r="C62" s="268"/>
      <c r="D62" s="268"/>
      <c r="E62" s="268"/>
      <c r="F62" s="268"/>
      <c r="G62" s="268"/>
      <c r="H62" s="262"/>
      <c r="I62" s="356"/>
      <c r="J62" s="356"/>
      <c r="K62" s="356"/>
      <c r="L62" s="351"/>
      <c r="N62" s="261"/>
    </row>
    <row r="63" ht="12.0" customHeight="1">
      <c r="A63" s="357"/>
      <c r="B63" s="263"/>
      <c r="C63" s="268"/>
      <c r="D63" s="268"/>
      <c r="E63" s="268"/>
      <c r="F63" s="268"/>
      <c r="G63" s="268"/>
      <c r="H63" s="262"/>
      <c r="I63" s="356"/>
      <c r="J63" s="356"/>
      <c r="K63" s="356"/>
      <c r="L63" s="351"/>
      <c r="N63" s="261"/>
    </row>
    <row r="64" ht="12.0" customHeight="1">
      <c r="A64" s="357"/>
      <c r="B64" s="263"/>
      <c r="C64" s="268"/>
      <c r="D64" s="268"/>
      <c r="E64" s="268"/>
      <c r="F64" s="268"/>
      <c r="G64" s="268"/>
      <c r="H64" s="262"/>
      <c r="I64" s="356"/>
      <c r="J64" s="356"/>
      <c r="K64" s="356"/>
      <c r="L64" s="351"/>
      <c r="N64" s="261"/>
    </row>
    <row r="65" ht="12.0" customHeight="1">
      <c r="A65" s="357"/>
      <c r="B65" s="263"/>
      <c r="C65" s="268"/>
      <c r="D65" s="268"/>
      <c r="E65" s="268"/>
      <c r="F65" s="268"/>
      <c r="G65" s="268"/>
      <c r="H65" s="262"/>
      <c r="I65" s="356"/>
      <c r="J65" s="356"/>
      <c r="K65" s="356"/>
      <c r="L65" s="351"/>
      <c r="N65" s="261"/>
    </row>
    <row r="66" ht="12.0" customHeight="1">
      <c r="A66" s="357"/>
      <c r="B66" s="263"/>
      <c r="C66" s="268"/>
      <c r="D66" s="268"/>
      <c r="E66" s="268"/>
      <c r="F66" s="268"/>
      <c r="G66" s="268"/>
      <c r="H66" s="262"/>
      <c r="I66" s="356"/>
      <c r="J66" s="356"/>
      <c r="K66" s="356"/>
      <c r="L66" s="351"/>
      <c r="N66" s="261"/>
    </row>
    <row r="67" ht="12.0" customHeight="1">
      <c r="A67" s="357"/>
      <c r="B67" s="263"/>
      <c r="C67" s="268"/>
      <c r="D67" s="268"/>
      <c r="E67" s="268"/>
      <c r="F67" s="268"/>
      <c r="G67" s="268"/>
      <c r="H67" s="262"/>
      <c r="I67" s="356"/>
      <c r="J67" s="356"/>
      <c r="K67" s="356"/>
      <c r="L67" s="351"/>
      <c r="N67" s="261"/>
    </row>
    <row r="68" ht="12.0" customHeight="1">
      <c r="A68" s="357"/>
      <c r="B68" s="263"/>
      <c r="C68" s="268"/>
      <c r="D68" s="268"/>
      <c r="E68" s="268"/>
      <c r="F68" s="268"/>
      <c r="G68" s="268"/>
      <c r="H68" s="262"/>
      <c r="I68" s="356"/>
      <c r="J68" s="356"/>
      <c r="K68" s="356"/>
      <c r="L68" s="351"/>
      <c r="N68" s="261"/>
    </row>
    <row r="69" ht="12.0" customHeight="1">
      <c r="A69" s="357"/>
      <c r="B69" s="263"/>
      <c r="C69" s="268"/>
      <c r="D69" s="268"/>
      <c r="E69" s="268"/>
      <c r="F69" s="268"/>
      <c r="G69" s="268"/>
      <c r="H69" s="262"/>
      <c r="I69" s="356"/>
      <c r="J69" s="356"/>
      <c r="K69" s="356"/>
      <c r="L69" s="351"/>
      <c r="N69" s="261"/>
    </row>
    <row r="70" ht="12.0" customHeight="1">
      <c r="A70" s="357"/>
      <c r="B70" s="263"/>
      <c r="C70" s="268"/>
      <c r="D70" s="268"/>
      <c r="E70" s="268"/>
      <c r="F70" s="268"/>
      <c r="G70" s="268"/>
      <c r="H70" s="262"/>
      <c r="I70" s="356"/>
      <c r="J70" s="356"/>
      <c r="K70" s="356"/>
      <c r="L70" s="351"/>
      <c r="N70" s="261"/>
    </row>
    <row r="71" ht="12.0" customHeight="1">
      <c r="A71" s="357"/>
      <c r="B71" s="263"/>
      <c r="C71" s="268"/>
      <c r="D71" s="268"/>
      <c r="E71" s="268"/>
      <c r="F71" s="268"/>
      <c r="G71" s="268"/>
      <c r="H71" s="262"/>
      <c r="I71" s="356"/>
      <c r="J71" s="356"/>
      <c r="K71" s="356"/>
      <c r="L71" s="351"/>
      <c r="N71" s="261"/>
    </row>
    <row r="72" ht="12.0" customHeight="1">
      <c r="A72" s="357"/>
      <c r="B72" s="263"/>
      <c r="C72" s="268"/>
      <c r="D72" s="268"/>
      <c r="E72" s="268"/>
      <c r="F72" s="268"/>
      <c r="G72" s="268"/>
      <c r="H72" s="262"/>
      <c r="I72" s="356"/>
      <c r="J72" s="356"/>
      <c r="K72" s="356"/>
      <c r="L72" s="351"/>
      <c r="N72" s="261"/>
    </row>
    <row r="73" ht="12.0" customHeight="1">
      <c r="A73" s="357"/>
      <c r="B73" s="263"/>
      <c r="C73" s="268"/>
      <c r="D73" s="268"/>
      <c r="E73" s="268"/>
      <c r="F73" s="268"/>
      <c r="G73" s="268"/>
      <c r="H73" s="262"/>
      <c r="I73" s="356"/>
      <c r="J73" s="356"/>
      <c r="K73" s="356"/>
      <c r="L73" s="351"/>
      <c r="N73" s="261"/>
    </row>
    <row r="74" ht="12.0" customHeight="1">
      <c r="A74" s="357"/>
      <c r="B74" s="263"/>
      <c r="C74" s="268"/>
      <c r="D74" s="268"/>
      <c r="E74" s="268"/>
      <c r="F74" s="268"/>
      <c r="G74" s="268"/>
      <c r="H74" s="262"/>
      <c r="I74" s="356"/>
      <c r="J74" s="356"/>
      <c r="K74" s="356"/>
      <c r="L74" s="351"/>
      <c r="N74" s="261"/>
    </row>
    <row r="75" ht="12.0" customHeight="1">
      <c r="A75" s="357"/>
      <c r="B75" s="263"/>
      <c r="C75" s="268"/>
      <c r="D75" s="268"/>
      <c r="E75" s="268"/>
      <c r="F75" s="268"/>
      <c r="G75" s="268"/>
      <c r="H75" s="262"/>
      <c r="I75" s="356"/>
      <c r="J75" s="356"/>
      <c r="K75" s="356"/>
      <c r="L75" s="351"/>
      <c r="N75" s="261"/>
    </row>
    <row r="76" ht="12.0" customHeight="1">
      <c r="A76" s="357"/>
      <c r="B76" s="263"/>
      <c r="C76" s="268"/>
      <c r="D76" s="268"/>
      <c r="E76" s="268"/>
      <c r="F76" s="268"/>
      <c r="G76" s="268"/>
      <c r="H76" s="262"/>
      <c r="I76" s="356"/>
      <c r="J76" s="356"/>
      <c r="K76" s="356"/>
      <c r="L76" s="351"/>
      <c r="N76" s="261"/>
    </row>
    <row r="77" ht="12.0" customHeight="1">
      <c r="A77" s="357"/>
      <c r="B77" s="263"/>
      <c r="C77" s="268"/>
      <c r="D77" s="268"/>
      <c r="E77" s="268"/>
      <c r="F77" s="268"/>
      <c r="G77" s="268"/>
      <c r="H77" s="262"/>
      <c r="I77" s="356"/>
      <c r="J77" s="356"/>
      <c r="K77" s="356"/>
      <c r="L77" s="351"/>
      <c r="N77" s="261"/>
    </row>
    <row r="78" ht="12.0" customHeight="1">
      <c r="A78" s="357"/>
      <c r="B78" s="263"/>
      <c r="C78" s="268"/>
      <c r="D78" s="268"/>
      <c r="E78" s="268"/>
      <c r="F78" s="268"/>
      <c r="G78" s="268"/>
      <c r="H78" s="262"/>
      <c r="I78" s="356"/>
      <c r="J78" s="356"/>
      <c r="K78" s="356"/>
      <c r="L78" s="351"/>
      <c r="N78" s="261"/>
    </row>
    <row r="79" ht="12.0" customHeight="1">
      <c r="A79" s="357"/>
      <c r="B79" s="263"/>
      <c r="C79" s="268"/>
      <c r="D79" s="268"/>
      <c r="E79" s="268"/>
      <c r="F79" s="268"/>
      <c r="G79" s="268"/>
      <c r="H79" s="262"/>
      <c r="I79" s="356"/>
      <c r="J79" s="356"/>
      <c r="K79" s="356"/>
      <c r="L79" s="351"/>
      <c r="N79" s="261"/>
    </row>
    <row r="80" ht="12.0" customHeight="1">
      <c r="A80" s="357"/>
      <c r="B80" s="263"/>
      <c r="C80" s="268"/>
      <c r="D80" s="268"/>
      <c r="E80" s="268"/>
      <c r="F80" s="268"/>
      <c r="G80" s="268"/>
      <c r="H80" s="262"/>
      <c r="I80" s="356"/>
      <c r="J80" s="356"/>
      <c r="K80" s="356"/>
      <c r="L80" s="351"/>
      <c r="N80" s="261"/>
    </row>
    <row r="81" ht="12.0" customHeight="1">
      <c r="A81" s="357"/>
      <c r="B81" s="263"/>
      <c r="C81" s="268"/>
      <c r="D81" s="268"/>
      <c r="E81" s="268"/>
      <c r="F81" s="268"/>
      <c r="G81" s="268"/>
      <c r="H81" s="262"/>
      <c r="I81" s="356"/>
      <c r="J81" s="356"/>
      <c r="K81" s="356"/>
      <c r="L81" s="351"/>
      <c r="N81" s="261"/>
    </row>
    <row r="82" ht="12.0" customHeight="1">
      <c r="A82" s="357"/>
      <c r="B82" s="263"/>
      <c r="C82" s="268"/>
      <c r="D82" s="268"/>
      <c r="E82" s="268"/>
      <c r="F82" s="268"/>
      <c r="G82" s="268"/>
      <c r="H82" s="262"/>
      <c r="I82" s="356"/>
      <c r="J82" s="356"/>
      <c r="K82" s="356"/>
      <c r="L82" s="351"/>
      <c r="N82" s="261"/>
    </row>
    <row r="83" ht="12.0" customHeight="1">
      <c r="A83" s="357"/>
      <c r="B83" s="263"/>
      <c r="C83" s="268"/>
      <c r="D83" s="268"/>
      <c r="E83" s="268"/>
      <c r="F83" s="268"/>
      <c r="G83" s="268"/>
      <c r="H83" s="262"/>
      <c r="I83" s="356"/>
      <c r="J83" s="356"/>
      <c r="K83" s="356"/>
      <c r="L83" s="351"/>
      <c r="N83" s="261"/>
    </row>
    <row r="84" ht="12.0" customHeight="1">
      <c r="A84" s="357"/>
      <c r="B84" s="263"/>
      <c r="C84" s="268"/>
      <c r="D84" s="268"/>
      <c r="E84" s="268"/>
      <c r="F84" s="268"/>
      <c r="G84" s="268"/>
      <c r="H84" s="262"/>
      <c r="I84" s="356"/>
      <c r="J84" s="356"/>
      <c r="K84" s="356"/>
      <c r="L84" s="351"/>
      <c r="N84" s="261"/>
    </row>
    <row r="85" ht="12.0" customHeight="1">
      <c r="A85" s="357"/>
      <c r="B85" s="263"/>
      <c r="C85" s="268"/>
      <c r="D85" s="268"/>
      <c r="E85" s="268"/>
      <c r="F85" s="268"/>
      <c r="G85" s="268"/>
      <c r="H85" s="262"/>
      <c r="I85" s="356"/>
      <c r="J85" s="356"/>
      <c r="K85" s="356"/>
      <c r="L85" s="351"/>
      <c r="N85" s="261"/>
    </row>
    <row r="86" ht="12.0" customHeight="1">
      <c r="A86" s="357"/>
      <c r="B86" s="263"/>
      <c r="C86" s="268"/>
      <c r="D86" s="268"/>
      <c r="E86" s="268"/>
      <c r="F86" s="268"/>
      <c r="G86" s="268"/>
      <c r="H86" s="262"/>
      <c r="I86" s="356"/>
      <c r="J86" s="356"/>
      <c r="K86" s="356"/>
      <c r="L86" s="351"/>
      <c r="N86" s="261"/>
    </row>
    <row r="87" ht="12.0" customHeight="1">
      <c r="A87" s="357"/>
      <c r="B87" s="263"/>
      <c r="C87" s="268"/>
      <c r="D87" s="268"/>
      <c r="E87" s="268"/>
      <c r="F87" s="268"/>
      <c r="G87" s="268"/>
      <c r="H87" s="262"/>
      <c r="I87" s="356"/>
      <c r="J87" s="356"/>
      <c r="K87" s="356"/>
      <c r="L87" s="351"/>
      <c r="N87" s="261"/>
    </row>
    <row r="88" ht="12.0" customHeight="1">
      <c r="A88" s="357"/>
      <c r="B88" s="263"/>
      <c r="C88" s="268"/>
      <c r="D88" s="268"/>
      <c r="E88" s="268"/>
      <c r="F88" s="268"/>
      <c r="G88" s="268"/>
      <c r="H88" s="262"/>
      <c r="I88" s="356"/>
      <c r="J88" s="356"/>
      <c r="K88" s="356"/>
      <c r="L88" s="351"/>
      <c r="N88" s="261"/>
    </row>
    <row r="89" ht="12.0" customHeight="1">
      <c r="A89" s="357"/>
      <c r="B89" s="263"/>
      <c r="C89" s="268"/>
      <c r="D89" s="268"/>
      <c r="E89" s="268"/>
      <c r="F89" s="268"/>
      <c r="G89" s="268"/>
      <c r="H89" s="262"/>
      <c r="I89" s="356"/>
      <c r="J89" s="356"/>
      <c r="K89" s="356"/>
      <c r="L89" s="351"/>
      <c r="N89" s="261"/>
    </row>
    <row r="90" ht="12.0" customHeight="1">
      <c r="A90" s="357"/>
      <c r="B90" s="263"/>
      <c r="C90" s="268"/>
      <c r="D90" s="268"/>
      <c r="E90" s="268"/>
      <c r="F90" s="268"/>
      <c r="G90" s="268"/>
      <c r="H90" s="262"/>
      <c r="I90" s="356"/>
      <c r="J90" s="356"/>
      <c r="K90" s="356"/>
      <c r="L90" s="351"/>
      <c r="N90" s="261"/>
    </row>
    <row r="91" ht="12.0" customHeight="1">
      <c r="A91" s="357"/>
      <c r="B91" s="263"/>
      <c r="C91" s="268"/>
      <c r="D91" s="268"/>
      <c r="E91" s="268"/>
      <c r="F91" s="268"/>
      <c r="G91" s="268"/>
      <c r="H91" s="262"/>
      <c r="I91" s="356"/>
      <c r="J91" s="356"/>
      <c r="K91" s="356"/>
      <c r="L91" s="351"/>
      <c r="N91" s="261"/>
    </row>
    <row r="92" ht="12.0" customHeight="1">
      <c r="A92" s="357"/>
      <c r="B92" s="263"/>
      <c r="C92" s="268"/>
      <c r="D92" s="268"/>
      <c r="E92" s="268"/>
      <c r="F92" s="268"/>
      <c r="G92" s="268"/>
      <c r="H92" s="262"/>
      <c r="I92" s="356"/>
      <c r="J92" s="356"/>
      <c r="K92" s="356"/>
      <c r="L92" s="351"/>
      <c r="N92" s="261"/>
    </row>
    <row r="93" ht="12.0" customHeight="1">
      <c r="A93" s="357"/>
      <c r="B93" s="263"/>
      <c r="C93" s="268"/>
      <c r="D93" s="268"/>
      <c r="E93" s="268"/>
      <c r="F93" s="268"/>
      <c r="G93" s="268"/>
      <c r="H93" s="262"/>
      <c r="I93" s="356"/>
      <c r="J93" s="356"/>
      <c r="K93" s="356"/>
      <c r="L93" s="351"/>
      <c r="N93" s="261"/>
    </row>
    <row r="94" ht="12.0" customHeight="1">
      <c r="A94" s="357"/>
      <c r="B94" s="263"/>
      <c r="C94" s="268"/>
      <c r="D94" s="268"/>
      <c r="E94" s="268"/>
      <c r="F94" s="268"/>
      <c r="G94" s="268"/>
      <c r="H94" s="262"/>
      <c r="I94" s="356"/>
      <c r="J94" s="356"/>
      <c r="K94" s="356"/>
      <c r="L94" s="351"/>
      <c r="N94" s="261"/>
    </row>
    <row r="95" ht="12.0" customHeight="1">
      <c r="A95" s="357"/>
      <c r="B95" s="263"/>
      <c r="C95" s="268"/>
      <c r="D95" s="268"/>
      <c r="E95" s="268"/>
      <c r="F95" s="268"/>
      <c r="G95" s="268"/>
      <c r="H95" s="262"/>
      <c r="I95" s="356"/>
      <c r="J95" s="356"/>
      <c r="K95" s="356"/>
      <c r="L95" s="351"/>
      <c r="N95" s="261"/>
    </row>
    <row r="96" ht="12.0" customHeight="1">
      <c r="A96" s="357"/>
      <c r="B96" s="263"/>
      <c r="C96" s="268"/>
      <c r="D96" s="268"/>
      <c r="E96" s="268"/>
      <c r="F96" s="268"/>
      <c r="G96" s="268"/>
      <c r="H96" s="262"/>
      <c r="I96" s="356"/>
      <c r="J96" s="356"/>
      <c r="K96" s="356"/>
      <c r="L96" s="351"/>
      <c r="N96" s="261"/>
    </row>
    <row r="97" ht="12.0" customHeight="1">
      <c r="A97" s="357"/>
      <c r="B97" s="263"/>
      <c r="C97" s="268"/>
      <c r="D97" s="268"/>
      <c r="E97" s="268"/>
      <c r="F97" s="268"/>
      <c r="G97" s="268"/>
      <c r="H97" s="262"/>
      <c r="I97" s="356"/>
      <c r="J97" s="356"/>
      <c r="K97" s="356"/>
      <c r="L97" s="351"/>
      <c r="N97" s="261"/>
    </row>
    <row r="98" ht="12.0" customHeight="1">
      <c r="A98" s="357"/>
      <c r="B98" s="263"/>
      <c r="C98" s="268"/>
      <c r="D98" s="268"/>
      <c r="E98" s="268"/>
      <c r="F98" s="268"/>
      <c r="G98" s="268"/>
      <c r="H98" s="262"/>
      <c r="I98" s="356"/>
      <c r="J98" s="356"/>
      <c r="K98" s="356"/>
      <c r="L98" s="351"/>
      <c r="N98" s="261"/>
    </row>
    <row r="99" ht="12.0" customHeight="1">
      <c r="A99" s="357"/>
      <c r="B99" s="263"/>
      <c r="C99" s="268"/>
      <c r="D99" s="268"/>
      <c r="E99" s="268"/>
      <c r="F99" s="268"/>
      <c r="G99" s="268"/>
      <c r="H99" s="262"/>
      <c r="I99" s="356"/>
      <c r="J99" s="356"/>
      <c r="K99" s="356"/>
      <c r="L99" s="351"/>
      <c r="N99" s="261"/>
    </row>
    <row r="100" ht="12.0" customHeight="1">
      <c r="A100" s="357"/>
      <c r="B100" s="263"/>
      <c r="C100" s="268"/>
      <c r="D100" s="268"/>
      <c r="E100" s="268"/>
      <c r="F100" s="268"/>
      <c r="G100" s="268"/>
      <c r="H100" s="262"/>
      <c r="I100" s="356"/>
      <c r="J100" s="356"/>
      <c r="K100" s="356"/>
      <c r="L100" s="351"/>
      <c r="N100" s="261"/>
    </row>
    <row r="101" ht="12.0" customHeight="1">
      <c r="A101" s="357"/>
      <c r="B101" s="263"/>
      <c r="C101" s="268"/>
      <c r="D101" s="268"/>
      <c r="E101" s="268"/>
      <c r="F101" s="268"/>
      <c r="G101" s="268"/>
      <c r="H101" s="262"/>
      <c r="I101" s="356"/>
      <c r="J101" s="356"/>
      <c r="K101" s="356"/>
      <c r="L101" s="351"/>
      <c r="N101" s="261"/>
    </row>
    <row r="102" ht="12.0" customHeight="1">
      <c r="A102" s="357"/>
      <c r="B102" s="263"/>
      <c r="C102" s="268"/>
      <c r="D102" s="268"/>
      <c r="E102" s="268"/>
      <c r="F102" s="268"/>
      <c r="G102" s="268"/>
      <c r="H102" s="262"/>
      <c r="I102" s="356"/>
      <c r="J102" s="356"/>
      <c r="K102" s="356"/>
      <c r="L102" s="351"/>
      <c r="N102" s="261"/>
    </row>
    <row r="103" ht="12.0" customHeight="1">
      <c r="A103" s="357"/>
      <c r="B103" s="263"/>
      <c r="C103" s="268"/>
      <c r="D103" s="268"/>
      <c r="E103" s="268"/>
      <c r="F103" s="268"/>
      <c r="G103" s="268"/>
      <c r="H103" s="262"/>
      <c r="I103" s="356"/>
      <c r="J103" s="356"/>
      <c r="K103" s="356"/>
      <c r="L103" s="351"/>
      <c r="N103" s="261"/>
    </row>
    <row r="104" ht="12.0" customHeight="1">
      <c r="A104" s="357"/>
      <c r="B104" s="263"/>
      <c r="C104" s="268"/>
      <c r="D104" s="268"/>
      <c r="E104" s="268"/>
      <c r="F104" s="268"/>
      <c r="G104" s="268"/>
      <c r="H104" s="262"/>
      <c r="I104" s="356"/>
      <c r="J104" s="356"/>
      <c r="K104" s="356"/>
      <c r="L104" s="351"/>
      <c r="N104" s="261"/>
    </row>
    <row r="105" ht="12.0" customHeight="1">
      <c r="A105" s="357"/>
      <c r="B105" s="263"/>
      <c r="C105" s="268"/>
      <c r="D105" s="268"/>
      <c r="E105" s="268"/>
      <c r="F105" s="268"/>
      <c r="G105" s="268"/>
      <c r="H105" s="262"/>
      <c r="I105" s="356"/>
      <c r="J105" s="356"/>
      <c r="K105" s="356"/>
      <c r="L105" s="351"/>
      <c r="N105" s="261"/>
    </row>
    <row r="106" ht="12.0" customHeight="1">
      <c r="A106" s="357"/>
      <c r="B106" s="263"/>
      <c r="C106" s="268"/>
      <c r="D106" s="268"/>
      <c r="E106" s="268"/>
      <c r="F106" s="268"/>
      <c r="G106" s="268"/>
      <c r="H106" s="262"/>
      <c r="I106" s="356"/>
      <c r="J106" s="356"/>
      <c r="K106" s="356"/>
      <c r="L106" s="351"/>
      <c r="N106" s="261"/>
    </row>
    <row r="107" ht="12.0" customHeight="1">
      <c r="A107" s="357"/>
      <c r="B107" s="263"/>
      <c r="C107" s="268"/>
      <c r="D107" s="268"/>
      <c r="E107" s="268"/>
      <c r="F107" s="268"/>
      <c r="G107" s="268"/>
      <c r="H107" s="262"/>
      <c r="I107" s="356"/>
      <c r="J107" s="356"/>
      <c r="K107" s="356"/>
      <c r="L107" s="351"/>
      <c r="N107" s="261"/>
    </row>
    <row r="108" ht="12.0" customHeight="1">
      <c r="A108" s="357"/>
      <c r="B108" s="263"/>
      <c r="C108" s="268"/>
      <c r="D108" s="268"/>
      <c r="E108" s="268"/>
      <c r="F108" s="268"/>
      <c r="G108" s="268"/>
      <c r="H108" s="262"/>
      <c r="I108" s="356"/>
      <c r="J108" s="356"/>
      <c r="K108" s="356"/>
      <c r="L108" s="351"/>
      <c r="N108" s="261"/>
    </row>
    <row r="109" ht="12.0" customHeight="1">
      <c r="A109" s="357"/>
      <c r="B109" s="263"/>
      <c r="C109" s="268"/>
      <c r="D109" s="268"/>
      <c r="E109" s="268"/>
      <c r="F109" s="268"/>
      <c r="G109" s="268"/>
      <c r="H109" s="262"/>
      <c r="I109" s="356"/>
      <c r="J109" s="356"/>
      <c r="K109" s="356"/>
      <c r="L109" s="351"/>
      <c r="N109" s="261"/>
    </row>
    <row r="110" ht="12.0" customHeight="1">
      <c r="A110" s="357"/>
      <c r="B110" s="263"/>
      <c r="C110" s="268"/>
      <c r="D110" s="268"/>
      <c r="E110" s="268"/>
      <c r="F110" s="268"/>
      <c r="G110" s="268"/>
      <c r="H110" s="262"/>
      <c r="I110" s="356"/>
      <c r="J110" s="356"/>
      <c r="K110" s="356"/>
      <c r="L110" s="351"/>
      <c r="N110" s="261"/>
    </row>
    <row r="111" ht="12.0" customHeight="1">
      <c r="A111" s="357"/>
      <c r="B111" s="263"/>
      <c r="C111" s="268"/>
      <c r="D111" s="268"/>
      <c r="E111" s="268"/>
      <c r="F111" s="268"/>
      <c r="G111" s="268"/>
      <c r="H111" s="262"/>
      <c r="I111" s="356"/>
      <c r="J111" s="356"/>
      <c r="K111" s="356"/>
      <c r="L111" s="351"/>
      <c r="N111" s="261"/>
    </row>
    <row r="112" ht="12.0" customHeight="1">
      <c r="A112" s="357"/>
      <c r="B112" s="263"/>
      <c r="C112" s="268"/>
      <c r="D112" s="268"/>
      <c r="E112" s="268"/>
      <c r="F112" s="268"/>
      <c r="G112" s="268"/>
      <c r="H112" s="262"/>
      <c r="I112" s="356"/>
      <c r="J112" s="356"/>
      <c r="K112" s="356"/>
      <c r="L112" s="351"/>
      <c r="N112" s="261"/>
    </row>
    <row r="113" ht="12.0" customHeight="1">
      <c r="A113" s="357"/>
      <c r="B113" s="263"/>
      <c r="C113" s="268"/>
      <c r="D113" s="268"/>
      <c r="E113" s="268"/>
      <c r="F113" s="268"/>
      <c r="G113" s="268"/>
      <c r="H113" s="262"/>
      <c r="I113" s="356"/>
      <c r="J113" s="356"/>
      <c r="K113" s="356"/>
      <c r="L113" s="351"/>
      <c r="N113" s="261"/>
    </row>
    <row r="114" ht="12.0" customHeight="1">
      <c r="A114" s="357"/>
      <c r="B114" s="263"/>
      <c r="C114" s="268"/>
      <c r="D114" s="268"/>
      <c r="E114" s="268"/>
      <c r="F114" s="268"/>
      <c r="G114" s="268"/>
      <c r="H114" s="262"/>
      <c r="I114" s="356"/>
      <c r="J114" s="356"/>
      <c r="K114" s="356"/>
      <c r="L114" s="351"/>
      <c r="N114" s="261"/>
    </row>
    <row r="115" ht="12.0" customHeight="1">
      <c r="A115" s="357"/>
      <c r="B115" s="263"/>
      <c r="C115" s="268"/>
      <c r="D115" s="268"/>
      <c r="E115" s="268"/>
      <c r="F115" s="268"/>
      <c r="G115" s="268"/>
      <c r="H115" s="262"/>
      <c r="I115" s="356"/>
      <c r="J115" s="356"/>
      <c r="K115" s="356"/>
      <c r="L115" s="351"/>
      <c r="N115" s="261"/>
    </row>
    <row r="116" ht="12.0" customHeight="1">
      <c r="A116" s="357"/>
      <c r="B116" s="263"/>
      <c r="C116" s="268"/>
      <c r="D116" s="268"/>
      <c r="E116" s="268"/>
      <c r="F116" s="268"/>
      <c r="G116" s="268"/>
      <c r="H116" s="262"/>
      <c r="I116" s="356"/>
      <c r="J116" s="356"/>
      <c r="K116" s="356"/>
      <c r="L116" s="351"/>
      <c r="N116" s="261"/>
    </row>
    <row r="117" ht="12.0" customHeight="1">
      <c r="A117" s="357"/>
      <c r="B117" s="263"/>
      <c r="C117" s="268"/>
      <c r="D117" s="268"/>
      <c r="E117" s="268"/>
      <c r="F117" s="268"/>
      <c r="G117" s="268"/>
      <c r="H117" s="262"/>
      <c r="I117" s="356"/>
      <c r="J117" s="356"/>
      <c r="K117" s="356"/>
      <c r="L117" s="351"/>
      <c r="N117" s="261"/>
    </row>
    <row r="118" ht="12.0" customHeight="1">
      <c r="A118" s="357"/>
      <c r="B118" s="263"/>
      <c r="C118" s="268"/>
      <c r="D118" s="268"/>
      <c r="E118" s="268"/>
      <c r="F118" s="268"/>
      <c r="G118" s="268"/>
      <c r="H118" s="262"/>
      <c r="I118" s="356"/>
      <c r="J118" s="356"/>
      <c r="K118" s="356"/>
      <c r="L118" s="351"/>
      <c r="N118" s="261"/>
    </row>
    <row r="119" ht="12.0" customHeight="1">
      <c r="A119" s="357"/>
      <c r="B119" s="263"/>
      <c r="C119" s="268"/>
      <c r="D119" s="268"/>
      <c r="E119" s="268"/>
      <c r="F119" s="268"/>
      <c r="G119" s="268"/>
      <c r="H119" s="262"/>
      <c r="I119" s="356"/>
      <c r="J119" s="356"/>
      <c r="K119" s="356"/>
      <c r="L119" s="351"/>
      <c r="N119" s="261"/>
    </row>
    <row r="120" ht="12.0" customHeight="1">
      <c r="A120" s="357"/>
      <c r="B120" s="263"/>
      <c r="C120" s="268"/>
      <c r="D120" s="268"/>
      <c r="E120" s="268"/>
      <c r="F120" s="268"/>
      <c r="G120" s="268"/>
      <c r="H120" s="262"/>
      <c r="I120" s="356"/>
      <c r="J120" s="356"/>
      <c r="K120" s="356"/>
      <c r="L120" s="351"/>
      <c r="N120" s="261"/>
    </row>
    <row r="121" ht="12.0" customHeight="1">
      <c r="A121" s="357"/>
      <c r="B121" s="263"/>
      <c r="C121" s="268"/>
      <c r="D121" s="268"/>
      <c r="E121" s="268"/>
      <c r="F121" s="268"/>
      <c r="G121" s="268"/>
      <c r="H121" s="262"/>
      <c r="I121" s="356"/>
      <c r="J121" s="356"/>
      <c r="K121" s="356"/>
      <c r="L121" s="351"/>
      <c r="N121" s="261"/>
    </row>
    <row r="122" ht="12.0" customHeight="1">
      <c r="A122" s="357"/>
      <c r="B122" s="263"/>
      <c r="C122" s="268"/>
      <c r="D122" s="268"/>
      <c r="E122" s="268"/>
      <c r="F122" s="268"/>
      <c r="G122" s="268"/>
      <c r="H122" s="262"/>
      <c r="I122" s="356"/>
      <c r="J122" s="356"/>
      <c r="K122" s="356"/>
      <c r="L122" s="351"/>
      <c r="N122" s="261"/>
    </row>
    <row r="123" ht="12.0" customHeight="1">
      <c r="A123" s="357"/>
      <c r="B123" s="263"/>
      <c r="C123" s="268"/>
      <c r="D123" s="268"/>
      <c r="E123" s="268"/>
      <c r="F123" s="268"/>
      <c r="G123" s="268"/>
      <c r="H123" s="262"/>
      <c r="I123" s="356"/>
      <c r="J123" s="356"/>
      <c r="K123" s="356"/>
      <c r="L123" s="351"/>
      <c r="N123" s="261"/>
    </row>
    <row r="124" ht="12.0" customHeight="1">
      <c r="A124" s="357"/>
      <c r="B124" s="263"/>
      <c r="C124" s="268"/>
      <c r="D124" s="268"/>
      <c r="E124" s="268"/>
      <c r="F124" s="268"/>
      <c r="G124" s="268"/>
      <c r="H124" s="262"/>
      <c r="I124" s="356"/>
      <c r="J124" s="356"/>
      <c r="K124" s="356"/>
      <c r="L124" s="351"/>
      <c r="N124" s="261"/>
    </row>
    <row r="125" ht="12.0" customHeight="1">
      <c r="A125" s="357"/>
      <c r="B125" s="263"/>
      <c r="C125" s="268"/>
      <c r="D125" s="268"/>
      <c r="E125" s="268"/>
      <c r="F125" s="268"/>
      <c r="G125" s="268"/>
      <c r="H125" s="262"/>
      <c r="I125" s="356"/>
      <c r="J125" s="356"/>
      <c r="K125" s="356"/>
      <c r="L125" s="351"/>
      <c r="N125" s="261"/>
    </row>
    <row r="126" ht="12.0" customHeight="1">
      <c r="A126" s="357"/>
      <c r="B126" s="263"/>
      <c r="C126" s="268"/>
      <c r="D126" s="268"/>
      <c r="E126" s="268"/>
      <c r="F126" s="268"/>
      <c r="G126" s="268"/>
      <c r="H126" s="262"/>
      <c r="I126" s="356"/>
      <c r="J126" s="356"/>
      <c r="K126" s="356"/>
      <c r="L126" s="351"/>
      <c r="N126" s="261"/>
    </row>
    <row r="127" ht="12.0" customHeight="1">
      <c r="A127" s="357"/>
      <c r="B127" s="263"/>
      <c r="C127" s="268"/>
      <c r="D127" s="268"/>
      <c r="E127" s="268"/>
      <c r="F127" s="268"/>
      <c r="G127" s="268"/>
      <c r="H127" s="262"/>
      <c r="I127" s="356"/>
      <c r="J127" s="356"/>
      <c r="K127" s="356"/>
      <c r="L127" s="351"/>
      <c r="N127" s="261"/>
    </row>
    <row r="128" ht="12.0" customHeight="1">
      <c r="A128" s="357"/>
      <c r="B128" s="263"/>
      <c r="C128" s="268"/>
      <c r="D128" s="268"/>
      <c r="E128" s="268"/>
      <c r="F128" s="268"/>
      <c r="G128" s="268"/>
      <c r="H128" s="262"/>
      <c r="I128" s="356"/>
      <c r="J128" s="356"/>
      <c r="K128" s="356"/>
      <c r="L128" s="351"/>
      <c r="N128" s="261"/>
    </row>
    <row r="129" ht="12.0" customHeight="1">
      <c r="A129" s="357"/>
      <c r="B129" s="263"/>
      <c r="C129" s="268"/>
      <c r="D129" s="268"/>
      <c r="E129" s="268"/>
      <c r="F129" s="268"/>
      <c r="G129" s="268"/>
      <c r="H129" s="262"/>
      <c r="I129" s="356"/>
      <c r="J129" s="356"/>
      <c r="K129" s="356"/>
      <c r="L129" s="351"/>
      <c r="N129" s="261"/>
    </row>
    <row r="130" ht="12.0" customHeight="1">
      <c r="A130" s="357"/>
      <c r="B130" s="263"/>
      <c r="C130" s="268"/>
      <c r="D130" s="268"/>
      <c r="E130" s="268"/>
      <c r="F130" s="268"/>
      <c r="G130" s="268"/>
      <c r="H130" s="262"/>
      <c r="I130" s="356"/>
      <c r="J130" s="356"/>
      <c r="K130" s="356"/>
      <c r="L130" s="351"/>
      <c r="N130" s="261"/>
    </row>
    <row r="131" ht="12.0" customHeight="1">
      <c r="A131" s="357"/>
      <c r="B131" s="263"/>
      <c r="C131" s="268"/>
      <c r="D131" s="268"/>
      <c r="E131" s="268"/>
      <c r="F131" s="268"/>
      <c r="G131" s="268"/>
      <c r="H131" s="262"/>
      <c r="I131" s="356"/>
      <c r="J131" s="356"/>
      <c r="K131" s="356"/>
      <c r="L131" s="351"/>
      <c r="N131" s="261"/>
    </row>
    <row r="132" ht="12.0" customHeight="1">
      <c r="A132" s="357"/>
      <c r="B132" s="263"/>
      <c r="C132" s="268"/>
      <c r="D132" s="268"/>
      <c r="E132" s="268"/>
      <c r="F132" s="268"/>
      <c r="G132" s="268"/>
      <c r="H132" s="262"/>
      <c r="I132" s="356"/>
      <c r="J132" s="356"/>
      <c r="K132" s="356"/>
      <c r="L132" s="351"/>
      <c r="N132" s="261"/>
    </row>
    <row r="133" ht="12.0" customHeight="1">
      <c r="A133" s="357"/>
      <c r="B133" s="263"/>
      <c r="C133" s="268"/>
      <c r="D133" s="268"/>
      <c r="E133" s="268"/>
      <c r="F133" s="268"/>
      <c r="G133" s="268"/>
      <c r="H133" s="262"/>
      <c r="I133" s="356"/>
      <c r="J133" s="356"/>
      <c r="K133" s="356"/>
      <c r="L133" s="351"/>
      <c r="N133" s="261"/>
    </row>
    <row r="134" ht="12.0" customHeight="1">
      <c r="A134" s="357"/>
      <c r="B134" s="263"/>
      <c r="C134" s="268"/>
      <c r="D134" s="268"/>
      <c r="E134" s="268"/>
      <c r="F134" s="268"/>
      <c r="G134" s="268"/>
      <c r="H134" s="262"/>
      <c r="I134" s="356"/>
      <c r="J134" s="356"/>
      <c r="K134" s="356"/>
      <c r="L134" s="351"/>
      <c r="N134" s="261"/>
    </row>
    <row r="135" ht="12.0" customHeight="1">
      <c r="A135" s="357"/>
      <c r="B135" s="263"/>
      <c r="C135" s="268"/>
      <c r="D135" s="268"/>
      <c r="E135" s="268"/>
      <c r="F135" s="268"/>
      <c r="G135" s="268"/>
      <c r="H135" s="262"/>
      <c r="I135" s="356"/>
      <c r="J135" s="356"/>
      <c r="K135" s="356"/>
      <c r="L135" s="351"/>
      <c r="N135" s="261"/>
    </row>
    <row r="136" ht="12.0" customHeight="1">
      <c r="A136" s="357"/>
      <c r="B136" s="263"/>
      <c r="C136" s="268"/>
      <c r="D136" s="268"/>
      <c r="E136" s="268"/>
      <c r="F136" s="268"/>
      <c r="G136" s="268"/>
      <c r="H136" s="262"/>
      <c r="I136" s="356"/>
      <c r="J136" s="356"/>
      <c r="K136" s="356"/>
      <c r="L136" s="351"/>
      <c r="N136" s="261"/>
    </row>
    <row r="137" ht="12.0" customHeight="1">
      <c r="A137" s="357"/>
      <c r="B137" s="263"/>
      <c r="C137" s="268"/>
      <c r="D137" s="268"/>
      <c r="E137" s="268"/>
      <c r="F137" s="268"/>
      <c r="G137" s="268"/>
      <c r="H137" s="262"/>
      <c r="I137" s="356"/>
      <c r="J137" s="356"/>
      <c r="K137" s="356"/>
      <c r="L137" s="351"/>
      <c r="N137" s="261"/>
    </row>
    <row r="138" ht="12.0" customHeight="1">
      <c r="A138" s="357"/>
      <c r="B138" s="263"/>
      <c r="C138" s="268"/>
      <c r="D138" s="268"/>
      <c r="E138" s="268"/>
      <c r="F138" s="268"/>
      <c r="G138" s="268"/>
      <c r="H138" s="262"/>
      <c r="I138" s="356"/>
      <c r="J138" s="356"/>
      <c r="K138" s="356"/>
      <c r="L138" s="351"/>
      <c r="N138" s="261"/>
    </row>
    <row r="139" ht="12.0" customHeight="1">
      <c r="A139" s="357"/>
      <c r="B139" s="263"/>
      <c r="C139" s="268"/>
      <c r="D139" s="268"/>
      <c r="E139" s="268"/>
      <c r="F139" s="268"/>
      <c r="G139" s="268"/>
      <c r="H139" s="262"/>
      <c r="I139" s="356"/>
      <c r="J139" s="356"/>
      <c r="K139" s="356"/>
      <c r="L139" s="351"/>
      <c r="N139" s="261"/>
    </row>
    <row r="140" ht="12.0" customHeight="1">
      <c r="A140" s="357"/>
      <c r="B140" s="263"/>
      <c r="C140" s="268"/>
      <c r="D140" s="268"/>
      <c r="E140" s="268"/>
      <c r="F140" s="268"/>
      <c r="G140" s="268"/>
      <c r="H140" s="262"/>
      <c r="I140" s="356"/>
      <c r="J140" s="356"/>
      <c r="K140" s="356"/>
      <c r="L140" s="351"/>
      <c r="N140" s="261"/>
    </row>
    <row r="141" ht="12.0" customHeight="1">
      <c r="A141" s="357"/>
      <c r="B141" s="263"/>
      <c r="C141" s="268"/>
      <c r="D141" s="268"/>
      <c r="E141" s="268"/>
      <c r="F141" s="268"/>
      <c r="G141" s="268"/>
      <c r="H141" s="262"/>
      <c r="I141" s="356"/>
      <c r="J141" s="356"/>
      <c r="K141" s="356"/>
      <c r="L141" s="351"/>
      <c r="N141" s="261"/>
    </row>
    <row r="142" ht="12.0" customHeight="1">
      <c r="A142" s="357"/>
      <c r="B142" s="263"/>
      <c r="C142" s="268"/>
      <c r="D142" s="268"/>
      <c r="E142" s="268"/>
      <c r="F142" s="268"/>
      <c r="G142" s="268"/>
      <c r="H142" s="262"/>
      <c r="I142" s="356"/>
      <c r="J142" s="356"/>
      <c r="K142" s="356"/>
      <c r="L142" s="351"/>
      <c r="N142" s="261"/>
    </row>
    <row r="143" ht="12.0" customHeight="1">
      <c r="A143" s="357"/>
      <c r="B143" s="263"/>
      <c r="C143" s="268"/>
      <c r="D143" s="268"/>
      <c r="E143" s="268"/>
      <c r="F143" s="268"/>
      <c r="G143" s="268"/>
      <c r="H143" s="262"/>
      <c r="I143" s="356"/>
      <c r="J143" s="356"/>
      <c r="K143" s="356"/>
      <c r="L143" s="351"/>
      <c r="N143" s="261"/>
    </row>
    <row r="144" ht="12.0" customHeight="1">
      <c r="A144" s="357"/>
      <c r="B144" s="263"/>
      <c r="C144" s="268"/>
      <c r="D144" s="268"/>
      <c r="E144" s="268"/>
      <c r="F144" s="268"/>
      <c r="G144" s="268"/>
      <c r="H144" s="262"/>
      <c r="I144" s="356"/>
      <c r="J144" s="356"/>
      <c r="K144" s="356"/>
      <c r="L144" s="351"/>
      <c r="N144" s="261"/>
    </row>
    <row r="145" ht="12.0" customHeight="1">
      <c r="A145" s="357"/>
      <c r="B145" s="263"/>
      <c r="C145" s="268"/>
      <c r="D145" s="268"/>
      <c r="E145" s="268"/>
      <c r="F145" s="268"/>
      <c r="G145" s="268"/>
      <c r="H145" s="262"/>
      <c r="I145" s="356"/>
      <c r="J145" s="356"/>
      <c r="K145" s="356"/>
      <c r="L145" s="351"/>
      <c r="N145" s="261"/>
    </row>
    <row r="146" ht="12.0" customHeight="1">
      <c r="A146" s="357"/>
      <c r="B146" s="263"/>
      <c r="C146" s="268"/>
      <c r="D146" s="268"/>
      <c r="E146" s="268"/>
      <c r="F146" s="268"/>
      <c r="G146" s="268"/>
      <c r="H146" s="262"/>
      <c r="I146" s="356"/>
      <c r="J146" s="356"/>
      <c r="K146" s="356"/>
      <c r="L146" s="351"/>
      <c r="N146" s="261"/>
    </row>
    <row r="147" ht="12.0" customHeight="1">
      <c r="A147" s="357"/>
      <c r="B147" s="263"/>
      <c r="C147" s="268"/>
      <c r="D147" s="268"/>
      <c r="E147" s="268"/>
      <c r="F147" s="268"/>
      <c r="G147" s="268"/>
      <c r="H147" s="262"/>
      <c r="I147" s="356"/>
      <c r="J147" s="356"/>
      <c r="K147" s="356"/>
      <c r="L147" s="351"/>
      <c r="N147" s="261"/>
    </row>
    <row r="148" ht="12.0" customHeight="1">
      <c r="A148" s="357"/>
      <c r="B148" s="263"/>
      <c r="C148" s="268"/>
      <c r="D148" s="268"/>
      <c r="E148" s="268"/>
      <c r="F148" s="268"/>
      <c r="G148" s="268"/>
      <c r="H148" s="262"/>
      <c r="I148" s="356"/>
      <c r="J148" s="356"/>
      <c r="K148" s="356"/>
      <c r="L148" s="351"/>
      <c r="N148" s="261"/>
    </row>
    <row r="149" ht="12.0" customHeight="1">
      <c r="A149" s="357"/>
      <c r="B149" s="263"/>
      <c r="C149" s="268"/>
      <c r="D149" s="268"/>
      <c r="E149" s="268"/>
      <c r="F149" s="268"/>
      <c r="G149" s="268"/>
      <c r="H149" s="262"/>
      <c r="I149" s="356"/>
      <c r="J149" s="356"/>
      <c r="K149" s="356"/>
      <c r="L149" s="351"/>
      <c r="N149" s="261"/>
    </row>
    <row r="150" ht="12.0" customHeight="1">
      <c r="A150" s="357"/>
      <c r="B150" s="263"/>
      <c r="C150" s="268"/>
      <c r="D150" s="268"/>
      <c r="E150" s="268"/>
      <c r="F150" s="268"/>
      <c r="G150" s="268"/>
      <c r="H150" s="262"/>
      <c r="I150" s="356"/>
      <c r="J150" s="356"/>
      <c r="K150" s="356"/>
      <c r="L150" s="351"/>
      <c r="N150" s="261"/>
    </row>
    <row r="151" ht="12.0" customHeight="1">
      <c r="A151" s="357"/>
      <c r="B151" s="263"/>
      <c r="C151" s="268"/>
      <c r="D151" s="268"/>
      <c r="E151" s="268"/>
      <c r="F151" s="268"/>
      <c r="G151" s="268"/>
      <c r="H151" s="262"/>
      <c r="I151" s="356"/>
      <c r="J151" s="356"/>
      <c r="K151" s="356"/>
      <c r="L151" s="351"/>
      <c r="N151" s="261"/>
    </row>
    <row r="152" ht="12.0" customHeight="1">
      <c r="A152" s="357"/>
      <c r="B152" s="263"/>
      <c r="C152" s="268"/>
      <c r="D152" s="268"/>
      <c r="E152" s="268"/>
      <c r="F152" s="268"/>
      <c r="G152" s="268"/>
      <c r="H152" s="262"/>
      <c r="I152" s="356"/>
      <c r="J152" s="356"/>
      <c r="K152" s="356"/>
      <c r="L152" s="351"/>
      <c r="N152" s="261"/>
    </row>
    <row r="153" ht="12.0" customHeight="1">
      <c r="A153" s="357"/>
      <c r="B153" s="263"/>
      <c r="C153" s="268"/>
      <c r="D153" s="268"/>
      <c r="E153" s="268"/>
      <c r="F153" s="268"/>
      <c r="G153" s="268"/>
      <c r="H153" s="262"/>
      <c r="I153" s="356"/>
      <c r="J153" s="356"/>
      <c r="K153" s="356"/>
      <c r="L153" s="351"/>
      <c r="N153" s="261"/>
    </row>
    <row r="154" ht="12.0" customHeight="1">
      <c r="A154" s="357"/>
      <c r="B154" s="263"/>
      <c r="C154" s="268"/>
      <c r="D154" s="268"/>
      <c r="E154" s="268"/>
      <c r="F154" s="268"/>
      <c r="G154" s="268"/>
      <c r="H154" s="262"/>
      <c r="I154" s="356"/>
      <c r="J154" s="356"/>
      <c r="K154" s="356"/>
      <c r="L154" s="351"/>
      <c r="N154" s="261"/>
    </row>
    <row r="155" ht="12.0" customHeight="1">
      <c r="A155" s="357"/>
      <c r="B155" s="263"/>
      <c r="C155" s="268"/>
      <c r="D155" s="268"/>
      <c r="E155" s="268"/>
      <c r="F155" s="268"/>
      <c r="G155" s="268"/>
      <c r="H155" s="262"/>
      <c r="I155" s="356"/>
      <c r="J155" s="356"/>
      <c r="K155" s="356"/>
      <c r="L155" s="351"/>
      <c r="N155" s="261"/>
    </row>
    <row r="156" ht="12.0" customHeight="1">
      <c r="A156" s="357"/>
      <c r="B156" s="263"/>
      <c r="C156" s="268"/>
      <c r="D156" s="268"/>
      <c r="E156" s="268"/>
      <c r="F156" s="268"/>
      <c r="G156" s="268"/>
      <c r="H156" s="262"/>
      <c r="I156" s="356"/>
      <c r="J156" s="356"/>
      <c r="K156" s="356"/>
      <c r="L156" s="351"/>
      <c r="N156" s="261"/>
    </row>
    <row r="157" ht="12.0" customHeight="1">
      <c r="A157" s="357"/>
      <c r="B157" s="263"/>
      <c r="C157" s="268"/>
      <c r="D157" s="268"/>
      <c r="E157" s="268"/>
      <c r="F157" s="268"/>
      <c r="G157" s="268"/>
      <c r="H157" s="262"/>
      <c r="I157" s="356"/>
      <c r="J157" s="356"/>
      <c r="K157" s="356"/>
      <c r="L157" s="351"/>
      <c r="N157" s="261"/>
    </row>
    <row r="158" ht="12.0" customHeight="1">
      <c r="A158" s="357"/>
      <c r="B158" s="263"/>
      <c r="C158" s="268"/>
      <c r="D158" s="268"/>
      <c r="E158" s="268"/>
      <c r="F158" s="268"/>
      <c r="G158" s="268"/>
      <c r="H158" s="262"/>
      <c r="I158" s="356"/>
      <c r="J158" s="356"/>
      <c r="K158" s="356"/>
      <c r="L158" s="351"/>
      <c r="N158" s="261"/>
    </row>
    <row r="159" ht="12.0" customHeight="1">
      <c r="A159" s="357"/>
      <c r="B159" s="263"/>
      <c r="C159" s="268"/>
      <c r="D159" s="268"/>
      <c r="E159" s="268"/>
      <c r="F159" s="268"/>
      <c r="G159" s="268"/>
      <c r="H159" s="262"/>
      <c r="I159" s="356"/>
      <c r="J159" s="356"/>
      <c r="K159" s="356"/>
      <c r="L159" s="351"/>
      <c r="N159" s="261"/>
    </row>
    <row r="160" ht="12.0" customHeight="1">
      <c r="A160" s="357"/>
      <c r="B160" s="263"/>
      <c r="C160" s="268"/>
      <c r="D160" s="268"/>
      <c r="E160" s="268"/>
      <c r="F160" s="268"/>
      <c r="G160" s="268"/>
      <c r="H160" s="262"/>
      <c r="I160" s="356"/>
      <c r="J160" s="356"/>
      <c r="K160" s="356"/>
      <c r="L160" s="351"/>
      <c r="N160" s="261"/>
    </row>
    <row r="161" ht="12.0" customHeight="1">
      <c r="A161" s="357"/>
      <c r="B161" s="263"/>
      <c r="C161" s="268"/>
      <c r="D161" s="268"/>
      <c r="E161" s="268"/>
      <c r="F161" s="268"/>
      <c r="G161" s="268"/>
      <c r="H161" s="262"/>
      <c r="I161" s="356"/>
      <c r="J161" s="356"/>
      <c r="K161" s="356"/>
      <c r="L161" s="351"/>
      <c r="N161" s="261"/>
    </row>
    <row r="162" ht="12.0" customHeight="1">
      <c r="A162" s="357"/>
      <c r="B162" s="263"/>
      <c r="C162" s="268"/>
      <c r="D162" s="268"/>
      <c r="E162" s="268"/>
      <c r="F162" s="268"/>
      <c r="G162" s="268"/>
      <c r="H162" s="262"/>
      <c r="I162" s="356"/>
      <c r="J162" s="356"/>
      <c r="K162" s="356"/>
      <c r="L162" s="351"/>
      <c r="N162" s="261"/>
    </row>
    <row r="163" ht="12.0" customHeight="1">
      <c r="A163" s="357"/>
      <c r="B163" s="263"/>
      <c r="C163" s="268"/>
      <c r="D163" s="268"/>
      <c r="E163" s="268"/>
      <c r="F163" s="268"/>
      <c r="G163" s="268"/>
      <c r="H163" s="262"/>
      <c r="I163" s="356"/>
      <c r="J163" s="356"/>
      <c r="K163" s="356"/>
      <c r="L163" s="351"/>
      <c r="N163" s="261"/>
    </row>
    <row r="164" ht="12.0" customHeight="1">
      <c r="A164" s="357"/>
      <c r="B164" s="263"/>
      <c r="C164" s="268"/>
      <c r="D164" s="268"/>
      <c r="E164" s="268"/>
      <c r="F164" s="268"/>
      <c r="G164" s="268"/>
      <c r="H164" s="262"/>
      <c r="I164" s="356"/>
      <c r="J164" s="356"/>
      <c r="K164" s="356"/>
      <c r="L164" s="351"/>
      <c r="N164" s="261"/>
    </row>
    <row r="165" ht="12.0" customHeight="1">
      <c r="A165" s="357"/>
      <c r="B165" s="263"/>
      <c r="C165" s="268"/>
      <c r="D165" s="268"/>
      <c r="E165" s="268"/>
      <c r="F165" s="268"/>
      <c r="G165" s="268"/>
      <c r="H165" s="262"/>
      <c r="I165" s="356"/>
      <c r="J165" s="356"/>
      <c r="K165" s="356"/>
      <c r="L165" s="351"/>
      <c r="N165" s="261"/>
    </row>
    <row r="166" ht="12.0" customHeight="1">
      <c r="A166" s="357"/>
      <c r="B166" s="263"/>
      <c r="C166" s="268"/>
      <c r="D166" s="268"/>
      <c r="E166" s="268"/>
      <c r="F166" s="268"/>
      <c r="G166" s="268"/>
      <c r="H166" s="262"/>
      <c r="I166" s="356"/>
      <c r="J166" s="356"/>
      <c r="K166" s="356"/>
      <c r="L166" s="351"/>
      <c r="N166" s="261"/>
    </row>
    <row r="167" ht="12.0" customHeight="1">
      <c r="A167" s="357"/>
      <c r="B167" s="263"/>
      <c r="C167" s="268"/>
      <c r="D167" s="268"/>
      <c r="E167" s="268"/>
      <c r="F167" s="268"/>
      <c r="G167" s="268"/>
      <c r="H167" s="262"/>
      <c r="I167" s="356"/>
      <c r="J167" s="356"/>
      <c r="K167" s="356"/>
      <c r="L167" s="351"/>
      <c r="N167" s="261"/>
    </row>
    <row r="168" ht="12.0" customHeight="1">
      <c r="A168" s="357"/>
      <c r="B168" s="263"/>
      <c r="C168" s="268"/>
      <c r="D168" s="268"/>
      <c r="E168" s="268"/>
      <c r="F168" s="268"/>
      <c r="G168" s="268"/>
      <c r="H168" s="262"/>
      <c r="I168" s="356"/>
      <c r="J168" s="356"/>
      <c r="K168" s="356"/>
      <c r="L168" s="351"/>
      <c r="N168" s="261"/>
    </row>
    <row r="169" ht="12.0" customHeight="1">
      <c r="A169" s="357"/>
      <c r="B169" s="263"/>
      <c r="C169" s="268"/>
      <c r="D169" s="268"/>
      <c r="E169" s="268"/>
      <c r="F169" s="268"/>
      <c r="G169" s="268"/>
      <c r="H169" s="262"/>
      <c r="I169" s="356"/>
      <c r="J169" s="356"/>
      <c r="K169" s="356"/>
      <c r="L169" s="351"/>
      <c r="N169" s="261"/>
    </row>
    <row r="170" ht="12.0" customHeight="1">
      <c r="A170" s="357"/>
      <c r="B170" s="263"/>
      <c r="C170" s="268"/>
      <c r="D170" s="268"/>
      <c r="E170" s="268"/>
      <c r="F170" s="268"/>
      <c r="G170" s="268"/>
      <c r="H170" s="262"/>
      <c r="I170" s="356"/>
      <c r="J170" s="356"/>
      <c r="K170" s="356"/>
      <c r="L170" s="351"/>
      <c r="N170" s="261"/>
    </row>
    <row r="171" ht="12.0" customHeight="1">
      <c r="A171" s="357"/>
      <c r="B171" s="263"/>
      <c r="C171" s="268"/>
      <c r="D171" s="268"/>
      <c r="E171" s="268"/>
      <c r="F171" s="268"/>
      <c r="G171" s="268"/>
      <c r="H171" s="262"/>
      <c r="I171" s="356"/>
      <c r="J171" s="356"/>
      <c r="K171" s="356"/>
      <c r="L171" s="351"/>
      <c r="N171" s="261"/>
    </row>
    <row r="172" ht="12.0" customHeight="1">
      <c r="A172" s="357"/>
      <c r="B172" s="263"/>
      <c r="C172" s="268"/>
      <c r="D172" s="268"/>
      <c r="E172" s="268"/>
      <c r="F172" s="268"/>
      <c r="G172" s="268"/>
      <c r="H172" s="262"/>
      <c r="I172" s="356"/>
      <c r="J172" s="356"/>
      <c r="K172" s="356"/>
      <c r="L172" s="351"/>
      <c r="N172" s="261"/>
    </row>
    <row r="173" ht="12.0" customHeight="1">
      <c r="A173" s="357"/>
      <c r="B173" s="263"/>
      <c r="C173" s="268"/>
      <c r="D173" s="268"/>
      <c r="E173" s="268"/>
      <c r="F173" s="268"/>
      <c r="G173" s="268"/>
      <c r="H173" s="262"/>
      <c r="I173" s="356"/>
      <c r="J173" s="356"/>
      <c r="K173" s="356"/>
      <c r="L173" s="351"/>
      <c r="N173" s="261"/>
    </row>
    <row r="174" ht="12.0" customHeight="1">
      <c r="A174" s="357"/>
      <c r="B174" s="263"/>
      <c r="C174" s="268"/>
      <c r="D174" s="268"/>
      <c r="E174" s="268"/>
      <c r="F174" s="268"/>
      <c r="G174" s="268"/>
      <c r="H174" s="262"/>
      <c r="I174" s="356"/>
      <c r="J174" s="356"/>
      <c r="K174" s="356"/>
      <c r="L174" s="351"/>
      <c r="N174" s="261"/>
    </row>
    <row r="175" ht="12.0" customHeight="1">
      <c r="A175" s="357"/>
      <c r="B175" s="263"/>
      <c r="C175" s="268"/>
      <c r="D175" s="268"/>
      <c r="E175" s="268"/>
      <c r="F175" s="268"/>
      <c r="G175" s="268"/>
      <c r="H175" s="262"/>
      <c r="I175" s="356"/>
      <c r="J175" s="356"/>
      <c r="K175" s="356"/>
      <c r="L175" s="351"/>
      <c r="N175" s="261"/>
    </row>
    <row r="176" ht="12.0" customHeight="1">
      <c r="A176" s="357"/>
      <c r="B176" s="263"/>
      <c r="C176" s="268"/>
      <c r="D176" s="268"/>
      <c r="E176" s="268"/>
      <c r="F176" s="268"/>
      <c r="G176" s="268"/>
      <c r="H176" s="262"/>
      <c r="I176" s="356"/>
      <c r="J176" s="356"/>
      <c r="K176" s="356"/>
      <c r="L176" s="351"/>
      <c r="N176" s="261"/>
    </row>
    <row r="177" ht="12.0" customHeight="1">
      <c r="A177" s="357"/>
      <c r="B177" s="263"/>
      <c r="C177" s="268"/>
      <c r="D177" s="268"/>
      <c r="E177" s="268"/>
      <c r="F177" s="268"/>
      <c r="G177" s="268"/>
      <c r="H177" s="262"/>
      <c r="I177" s="356"/>
      <c r="J177" s="356"/>
      <c r="K177" s="356"/>
      <c r="L177" s="351"/>
      <c r="N177" s="261"/>
    </row>
    <row r="178" ht="12.0" customHeight="1">
      <c r="A178" s="357"/>
      <c r="B178" s="263"/>
      <c r="C178" s="268"/>
      <c r="D178" s="268"/>
      <c r="E178" s="268"/>
      <c r="F178" s="268"/>
      <c r="G178" s="268"/>
      <c r="H178" s="262"/>
      <c r="I178" s="356"/>
      <c r="J178" s="356"/>
      <c r="K178" s="356"/>
      <c r="L178" s="351"/>
      <c r="N178" s="261"/>
    </row>
    <row r="179" ht="12.0" customHeight="1">
      <c r="A179" s="357"/>
      <c r="B179" s="263"/>
      <c r="C179" s="268"/>
      <c r="D179" s="268"/>
      <c r="E179" s="268"/>
      <c r="F179" s="268"/>
      <c r="G179" s="268"/>
      <c r="H179" s="262"/>
      <c r="I179" s="356"/>
      <c r="J179" s="356"/>
      <c r="K179" s="356"/>
      <c r="L179" s="351"/>
      <c r="N179" s="261"/>
    </row>
    <row r="180" ht="12.0" customHeight="1">
      <c r="A180" s="357"/>
      <c r="B180" s="263"/>
      <c r="C180" s="268"/>
      <c r="D180" s="268"/>
      <c r="E180" s="268"/>
      <c r="F180" s="268"/>
      <c r="G180" s="268"/>
      <c r="H180" s="262"/>
      <c r="I180" s="356"/>
      <c r="J180" s="356"/>
      <c r="K180" s="356"/>
      <c r="L180" s="351"/>
      <c r="N180" s="261"/>
    </row>
    <row r="181" ht="12.0" customHeight="1">
      <c r="A181" s="357"/>
      <c r="B181" s="263"/>
      <c r="C181" s="268"/>
      <c r="D181" s="268"/>
      <c r="E181" s="268"/>
      <c r="F181" s="268"/>
      <c r="G181" s="268"/>
      <c r="H181" s="262"/>
      <c r="I181" s="356"/>
      <c r="J181" s="356"/>
      <c r="K181" s="356"/>
      <c r="L181" s="351"/>
      <c r="N181" s="261"/>
    </row>
    <row r="182" ht="12.0" customHeight="1">
      <c r="A182" s="357"/>
      <c r="B182" s="263"/>
      <c r="C182" s="268"/>
      <c r="D182" s="268"/>
      <c r="E182" s="268"/>
      <c r="F182" s="268"/>
      <c r="G182" s="268"/>
      <c r="H182" s="262"/>
      <c r="I182" s="356"/>
      <c r="J182" s="356"/>
      <c r="K182" s="356"/>
      <c r="L182" s="351"/>
      <c r="N182" s="261"/>
    </row>
    <row r="183" ht="12.0" customHeight="1">
      <c r="A183" s="357"/>
      <c r="B183" s="263"/>
      <c r="C183" s="268"/>
      <c r="D183" s="268"/>
      <c r="E183" s="268"/>
      <c r="F183" s="268"/>
      <c r="G183" s="268"/>
      <c r="H183" s="262"/>
      <c r="I183" s="356"/>
      <c r="J183" s="356"/>
      <c r="K183" s="356"/>
      <c r="L183" s="351"/>
      <c r="N183" s="261"/>
    </row>
    <row r="184" ht="12.0" customHeight="1">
      <c r="A184" s="357"/>
      <c r="B184" s="263"/>
      <c r="C184" s="268"/>
      <c r="D184" s="268"/>
      <c r="E184" s="268"/>
      <c r="F184" s="268"/>
      <c r="G184" s="268"/>
      <c r="H184" s="262"/>
      <c r="I184" s="356"/>
      <c r="J184" s="356"/>
      <c r="K184" s="356"/>
      <c r="L184" s="351"/>
      <c r="N184" s="261"/>
    </row>
    <row r="185" ht="12.0" customHeight="1">
      <c r="A185" s="357"/>
      <c r="B185" s="263"/>
      <c r="C185" s="268"/>
      <c r="D185" s="268"/>
      <c r="E185" s="268"/>
      <c r="F185" s="268"/>
      <c r="G185" s="268"/>
      <c r="H185" s="262"/>
      <c r="I185" s="356"/>
      <c r="J185" s="356"/>
      <c r="K185" s="356"/>
      <c r="L185" s="351"/>
      <c r="N185" s="261"/>
    </row>
    <row r="186" ht="12.0" customHeight="1">
      <c r="A186" s="357"/>
      <c r="B186" s="263"/>
      <c r="C186" s="268"/>
      <c r="D186" s="268"/>
      <c r="E186" s="268"/>
      <c r="F186" s="268"/>
      <c r="G186" s="268"/>
      <c r="H186" s="262"/>
      <c r="I186" s="356"/>
      <c r="J186" s="356"/>
      <c r="K186" s="356"/>
      <c r="L186" s="351"/>
      <c r="N186" s="261"/>
    </row>
    <row r="187" ht="12.0" customHeight="1">
      <c r="A187" s="357"/>
      <c r="B187" s="263"/>
      <c r="C187" s="268"/>
      <c r="D187" s="268"/>
      <c r="E187" s="268"/>
      <c r="F187" s="268"/>
      <c r="G187" s="268"/>
      <c r="H187" s="262"/>
      <c r="I187" s="356"/>
      <c r="J187" s="356"/>
      <c r="K187" s="356"/>
      <c r="L187" s="351"/>
      <c r="N187" s="261"/>
    </row>
    <row r="188" ht="12.0" customHeight="1">
      <c r="A188" s="357"/>
      <c r="B188" s="263"/>
      <c r="C188" s="268"/>
      <c r="D188" s="268"/>
      <c r="E188" s="268"/>
      <c r="F188" s="268"/>
      <c r="G188" s="268"/>
      <c r="H188" s="262"/>
      <c r="I188" s="356"/>
      <c r="J188" s="356"/>
      <c r="K188" s="356"/>
      <c r="L188" s="351"/>
      <c r="N188" s="261"/>
    </row>
    <row r="189" ht="12.0" customHeight="1">
      <c r="A189" s="357"/>
      <c r="B189" s="263"/>
      <c r="C189" s="268"/>
      <c r="D189" s="268"/>
      <c r="E189" s="268"/>
      <c r="F189" s="268"/>
      <c r="G189" s="268"/>
      <c r="H189" s="262"/>
      <c r="I189" s="356"/>
      <c r="J189" s="356"/>
      <c r="K189" s="356"/>
      <c r="L189" s="351"/>
      <c r="N189" s="261"/>
    </row>
    <row r="190" ht="12.0" customHeight="1">
      <c r="A190" s="357"/>
      <c r="B190" s="263"/>
      <c r="C190" s="268"/>
      <c r="D190" s="268"/>
      <c r="E190" s="268"/>
      <c r="F190" s="268"/>
      <c r="G190" s="268"/>
      <c r="H190" s="262"/>
      <c r="I190" s="356"/>
      <c r="J190" s="356"/>
      <c r="K190" s="356"/>
      <c r="L190" s="351"/>
      <c r="N190" s="261"/>
    </row>
    <row r="191" ht="12.0" customHeight="1">
      <c r="A191" s="357"/>
      <c r="B191" s="263"/>
      <c r="C191" s="268"/>
      <c r="D191" s="268"/>
      <c r="E191" s="268"/>
      <c r="F191" s="268"/>
      <c r="G191" s="268"/>
      <c r="H191" s="262"/>
      <c r="I191" s="356"/>
      <c r="J191" s="356"/>
      <c r="K191" s="356"/>
      <c r="L191" s="351"/>
      <c r="N191" s="261"/>
    </row>
    <row r="192" ht="12.0" customHeight="1">
      <c r="A192" s="357"/>
      <c r="B192" s="263"/>
      <c r="C192" s="268"/>
      <c r="D192" s="268"/>
      <c r="E192" s="268"/>
      <c r="F192" s="268"/>
      <c r="G192" s="268"/>
      <c r="H192" s="262"/>
      <c r="I192" s="356"/>
      <c r="J192" s="356"/>
      <c r="K192" s="356"/>
      <c r="L192" s="351"/>
      <c r="N192" s="261"/>
    </row>
    <row r="193" ht="12.0" customHeight="1">
      <c r="A193" s="357"/>
      <c r="B193" s="263"/>
      <c r="C193" s="268"/>
      <c r="D193" s="268"/>
      <c r="E193" s="268"/>
      <c r="F193" s="268"/>
      <c r="G193" s="268"/>
      <c r="H193" s="262"/>
      <c r="I193" s="356"/>
      <c r="J193" s="356"/>
      <c r="K193" s="356"/>
      <c r="L193" s="351"/>
      <c r="N193" s="261"/>
    </row>
    <row r="194" ht="12.0" customHeight="1">
      <c r="A194" s="357"/>
      <c r="B194" s="263"/>
      <c r="C194" s="268"/>
      <c r="D194" s="268"/>
      <c r="E194" s="268"/>
      <c r="F194" s="268"/>
      <c r="G194" s="268"/>
      <c r="H194" s="262"/>
      <c r="I194" s="356"/>
      <c r="J194" s="356"/>
      <c r="K194" s="356"/>
      <c r="L194" s="351"/>
      <c r="N194" s="261"/>
    </row>
    <row r="195" ht="12.0" customHeight="1">
      <c r="A195" s="357"/>
      <c r="B195" s="263"/>
      <c r="C195" s="268"/>
      <c r="D195" s="268"/>
      <c r="E195" s="268"/>
      <c r="F195" s="268"/>
      <c r="G195" s="268"/>
      <c r="H195" s="262"/>
      <c r="I195" s="356"/>
      <c r="J195" s="356"/>
      <c r="K195" s="356"/>
      <c r="L195" s="351"/>
      <c r="N195" s="261"/>
    </row>
    <row r="196" ht="12.0" customHeight="1">
      <c r="A196" s="357"/>
      <c r="B196" s="263"/>
      <c r="C196" s="268"/>
      <c r="D196" s="268"/>
      <c r="E196" s="268"/>
      <c r="F196" s="268"/>
      <c r="G196" s="268"/>
      <c r="H196" s="262"/>
      <c r="I196" s="356"/>
      <c r="J196" s="356"/>
      <c r="K196" s="356"/>
      <c r="L196" s="351"/>
      <c r="N196" s="261"/>
    </row>
    <row r="197" ht="12.0" customHeight="1">
      <c r="A197" s="357"/>
      <c r="B197" s="263"/>
      <c r="C197" s="268"/>
      <c r="D197" s="268"/>
      <c r="E197" s="268"/>
      <c r="F197" s="268"/>
      <c r="G197" s="268"/>
      <c r="H197" s="262"/>
      <c r="I197" s="356"/>
      <c r="J197" s="356"/>
      <c r="K197" s="356"/>
      <c r="L197" s="351"/>
      <c r="N197" s="261"/>
    </row>
    <row r="198" ht="12.0" customHeight="1">
      <c r="A198" s="357"/>
      <c r="B198" s="263"/>
      <c r="C198" s="268"/>
      <c r="D198" s="268"/>
      <c r="E198" s="268"/>
      <c r="F198" s="268"/>
      <c r="G198" s="268"/>
      <c r="H198" s="262"/>
      <c r="I198" s="356"/>
      <c r="J198" s="356"/>
      <c r="K198" s="356"/>
      <c r="L198" s="351"/>
      <c r="N198" s="261"/>
    </row>
    <row r="199" ht="12.0" customHeight="1">
      <c r="A199" s="357"/>
      <c r="B199" s="263"/>
      <c r="C199" s="268"/>
      <c r="D199" s="268"/>
      <c r="E199" s="268"/>
      <c r="F199" s="268"/>
      <c r="G199" s="268"/>
      <c r="H199" s="262"/>
      <c r="I199" s="356"/>
      <c r="J199" s="356"/>
      <c r="K199" s="356"/>
      <c r="L199" s="351"/>
      <c r="N199" s="261"/>
    </row>
    <row r="200" ht="12.0" customHeight="1">
      <c r="A200" s="357"/>
      <c r="B200" s="263"/>
      <c r="C200" s="268"/>
      <c r="D200" s="268"/>
      <c r="E200" s="268"/>
      <c r="F200" s="268"/>
      <c r="G200" s="268"/>
      <c r="H200" s="262"/>
      <c r="I200" s="356"/>
      <c r="J200" s="356"/>
      <c r="K200" s="356"/>
      <c r="L200" s="351"/>
      <c r="N200" s="261"/>
    </row>
    <row r="201" ht="12.0" customHeight="1">
      <c r="A201" s="357"/>
      <c r="B201" s="263"/>
      <c r="C201" s="268"/>
      <c r="D201" s="268"/>
      <c r="E201" s="268"/>
      <c r="F201" s="268"/>
      <c r="G201" s="268"/>
      <c r="H201" s="262"/>
      <c r="I201" s="356"/>
      <c r="J201" s="356"/>
      <c r="K201" s="356"/>
      <c r="L201" s="351"/>
      <c r="N201" s="261"/>
    </row>
    <row r="202" ht="12.0" customHeight="1">
      <c r="A202" s="357"/>
      <c r="B202" s="263"/>
      <c r="C202" s="268"/>
      <c r="D202" s="268"/>
      <c r="E202" s="268"/>
      <c r="F202" s="268"/>
      <c r="G202" s="268"/>
      <c r="H202" s="262"/>
      <c r="I202" s="356"/>
      <c r="J202" s="356"/>
      <c r="K202" s="356"/>
      <c r="L202" s="351"/>
      <c r="N202" s="261"/>
    </row>
    <row r="203" ht="12.0" customHeight="1">
      <c r="A203" s="357"/>
      <c r="B203" s="263"/>
      <c r="C203" s="268"/>
      <c r="D203" s="268"/>
      <c r="E203" s="268"/>
      <c r="F203" s="268"/>
      <c r="G203" s="268"/>
      <c r="H203" s="262"/>
      <c r="I203" s="356"/>
      <c r="J203" s="356"/>
      <c r="K203" s="356"/>
      <c r="L203" s="351"/>
      <c r="N203" s="261"/>
    </row>
    <row r="204" ht="12.0" customHeight="1">
      <c r="A204" s="357"/>
      <c r="B204" s="263"/>
      <c r="C204" s="268"/>
      <c r="D204" s="268"/>
      <c r="E204" s="268"/>
      <c r="F204" s="268"/>
      <c r="G204" s="268"/>
      <c r="H204" s="262"/>
      <c r="I204" s="356"/>
      <c r="J204" s="356"/>
      <c r="K204" s="356"/>
      <c r="L204" s="351"/>
      <c r="N204" s="261"/>
    </row>
    <row r="205" ht="12.0" customHeight="1">
      <c r="A205" s="357"/>
      <c r="B205" s="263"/>
      <c r="C205" s="268"/>
      <c r="D205" s="268"/>
      <c r="E205" s="268"/>
      <c r="F205" s="268"/>
      <c r="G205" s="268"/>
      <c r="H205" s="262"/>
      <c r="I205" s="356"/>
      <c r="J205" s="356"/>
      <c r="K205" s="356"/>
      <c r="L205" s="351"/>
      <c r="N205" s="261"/>
    </row>
    <row r="206" ht="12.0" customHeight="1">
      <c r="A206" s="357"/>
      <c r="B206" s="263"/>
      <c r="C206" s="268"/>
      <c r="D206" s="268"/>
      <c r="E206" s="268"/>
      <c r="F206" s="268"/>
      <c r="G206" s="268"/>
      <c r="H206" s="262"/>
      <c r="I206" s="356"/>
      <c r="J206" s="356"/>
      <c r="K206" s="356"/>
      <c r="L206" s="351"/>
      <c r="N206" s="261"/>
    </row>
    <row r="207" ht="12.0" customHeight="1">
      <c r="A207" s="357"/>
      <c r="B207" s="263"/>
      <c r="C207" s="268"/>
      <c r="D207" s="268"/>
      <c r="E207" s="268"/>
      <c r="F207" s="268"/>
      <c r="G207" s="268"/>
      <c r="H207" s="262"/>
      <c r="I207" s="356"/>
      <c r="J207" s="356"/>
      <c r="K207" s="356"/>
      <c r="L207" s="351"/>
      <c r="N207" s="261"/>
    </row>
    <row r="208" ht="12.0" customHeight="1">
      <c r="A208" s="357"/>
      <c r="B208" s="263"/>
      <c r="C208" s="268"/>
      <c r="D208" s="268"/>
      <c r="E208" s="268"/>
      <c r="F208" s="268"/>
      <c r="G208" s="268"/>
      <c r="H208" s="262"/>
      <c r="I208" s="356"/>
      <c r="J208" s="356"/>
      <c r="K208" s="356"/>
      <c r="L208" s="351"/>
      <c r="N208" s="261"/>
    </row>
    <row r="209" ht="12.0" customHeight="1">
      <c r="A209" s="357"/>
      <c r="B209" s="263"/>
      <c r="C209" s="268"/>
      <c r="D209" s="268"/>
      <c r="E209" s="268"/>
      <c r="F209" s="268"/>
      <c r="G209" s="268"/>
      <c r="H209" s="262"/>
      <c r="I209" s="356"/>
      <c r="J209" s="356"/>
      <c r="K209" s="356"/>
      <c r="L209" s="351"/>
      <c r="N209" s="261"/>
    </row>
    <row r="210" ht="12.0" customHeight="1">
      <c r="A210" s="357"/>
      <c r="B210" s="263"/>
      <c r="C210" s="268"/>
      <c r="D210" s="268"/>
      <c r="E210" s="268"/>
      <c r="F210" s="268"/>
      <c r="G210" s="268"/>
      <c r="H210" s="262"/>
      <c r="I210" s="356"/>
      <c r="J210" s="356"/>
      <c r="K210" s="356"/>
      <c r="L210" s="351"/>
      <c r="N210" s="261"/>
    </row>
    <row r="211" ht="12.0" customHeight="1">
      <c r="A211" s="357"/>
      <c r="B211" s="263"/>
      <c r="C211" s="268"/>
      <c r="D211" s="268"/>
      <c r="E211" s="268"/>
      <c r="F211" s="268"/>
      <c r="G211" s="268"/>
      <c r="H211" s="262"/>
      <c r="I211" s="356"/>
      <c r="J211" s="356"/>
      <c r="K211" s="356"/>
      <c r="L211" s="351"/>
      <c r="N211" s="261"/>
    </row>
    <row r="212" ht="12.0" customHeight="1">
      <c r="A212" s="357"/>
      <c r="B212" s="263"/>
      <c r="C212" s="268"/>
      <c r="D212" s="268"/>
      <c r="E212" s="268"/>
      <c r="F212" s="268"/>
      <c r="G212" s="268"/>
      <c r="H212" s="262"/>
      <c r="I212" s="356"/>
      <c r="J212" s="356"/>
      <c r="K212" s="356"/>
      <c r="L212" s="351"/>
      <c r="N212" s="261"/>
    </row>
    <row r="213" ht="12.0" customHeight="1">
      <c r="A213" s="357"/>
      <c r="B213" s="263"/>
      <c r="C213" s="268"/>
      <c r="D213" s="268"/>
      <c r="E213" s="268"/>
      <c r="F213" s="268"/>
      <c r="G213" s="268"/>
      <c r="H213" s="262"/>
      <c r="I213" s="356"/>
      <c r="J213" s="356"/>
      <c r="K213" s="356"/>
      <c r="L213" s="351"/>
      <c r="N213" s="261"/>
    </row>
    <row r="214" ht="12.0" customHeight="1">
      <c r="A214" s="357"/>
      <c r="B214" s="263"/>
      <c r="C214" s="268"/>
      <c r="D214" s="268"/>
      <c r="E214" s="268"/>
      <c r="F214" s="268"/>
      <c r="G214" s="268"/>
      <c r="H214" s="262"/>
      <c r="I214" s="356"/>
      <c r="J214" s="356"/>
      <c r="K214" s="356"/>
      <c r="L214" s="351"/>
      <c r="N214" s="261"/>
    </row>
    <row r="215" ht="12.0" customHeight="1">
      <c r="A215" s="357"/>
      <c r="B215" s="263"/>
      <c r="C215" s="268"/>
      <c r="D215" s="268"/>
      <c r="E215" s="268"/>
      <c r="F215" s="268"/>
      <c r="G215" s="268"/>
      <c r="H215" s="262"/>
      <c r="I215" s="356"/>
      <c r="J215" s="356"/>
      <c r="K215" s="356"/>
      <c r="L215" s="351"/>
      <c r="N215" s="261"/>
    </row>
    <row r="216" ht="12.0" customHeight="1">
      <c r="A216" s="357"/>
      <c r="B216" s="263"/>
      <c r="C216" s="268"/>
      <c r="D216" s="268"/>
      <c r="E216" s="268"/>
      <c r="F216" s="268"/>
      <c r="G216" s="268"/>
      <c r="H216" s="262"/>
      <c r="I216" s="356"/>
      <c r="J216" s="356"/>
      <c r="K216" s="356"/>
      <c r="L216" s="351"/>
      <c r="N216" s="261"/>
    </row>
    <row r="217" ht="12.0" customHeight="1">
      <c r="A217" s="357"/>
      <c r="B217" s="263"/>
      <c r="C217" s="268"/>
      <c r="D217" s="268"/>
      <c r="E217" s="268"/>
      <c r="F217" s="268"/>
      <c r="G217" s="268"/>
      <c r="H217" s="262"/>
      <c r="I217" s="356"/>
      <c r="J217" s="356"/>
      <c r="K217" s="356"/>
      <c r="L217" s="351"/>
      <c r="N217" s="261"/>
    </row>
    <row r="218" ht="12.0" customHeight="1">
      <c r="A218" s="357"/>
      <c r="B218" s="263"/>
      <c r="C218" s="268"/>
      <c r="D218" s="268"/>
      <c r="E218" s="268"/>
      <c r="F218" s="268"/>
      <c r="G218" s="268"/>
      <c r="H218" s="262"/>
      <c r="I218" s="356"/>
      <c r="J218" s="356"/>
      <c r="K218" s="356"/>
      <c r="L218" s="351"/>
      <c r="N218" s="261"/>
    </row>
    <row r="219" ht="12.0" customHeight="1">
      <c r="A219" s="357"/>
      <c r="B219" s="263"/>
      <c r="C219" s="268"/>
      <c r="D219" s="268"/>
      <c r="E219" s="268"/>
      <c r="F219" s="268"/>
      <c r="G219" s="268"/>
      <c r="H219" s="262"/>
      <c r="I219" s="356"/>
      <c r="J219" s="356"/>
      <c r="K219" s="356"/>
      <c r="L219" s="351"/>
      <c r="N219" s="261"/>
    </row>
    <row r="220" ht="12.0" customHeight="1">
      <c r="A220" s="357"/>
      <c r="B220" s="263"/>
      <c r="C220" s="268"/>
      <c r="D220" s="268"/>
      <c r="E220" s="268"/>
      <c r="F220" s="268"/>
      <c r="G220" s="268"/>
      <c r="H220" s="262"/>
      <c r="I220" s="356"/>
      <c r="J220" s="356"/>
      <c r="K220" s="356"/>
      <c r="L220" s="351"/>
      <c r="N220" s="261"/>
    </row>
    <row r="221" ht="12.0" customHeight="1">
      <c r="A221" s="357"/>
      <c r="B221" s="263"/>
      <c r="C221" s="268"/>
      <c r="D221" s="268"/>
      <c r="E221" s="268"/>
      <c r="F221" s="268"/>
      <c r="G221" s="268"/>
      <c r="H221" s="262"/>
      <c r="I221" s="356"/>
      <c r="J221" s="356"/>
      <c r="K221" s="356"/>
      <c r="L221" s="351"/>
      <c r="N221" s="261"/>
    </row>
    <row r="222" ht="12.0" customHeight="1">
      <c r="A222" s="357"/>
      <c r="B222" s="263"/>
      <c r="C222" s="268"/>
      <c r="D222" s="268"/>
      <c r="E222" s="268"/>
      <c r="F222" s="268"/>
      <c r="G222" s="268"/>
      <c r="H222" s="262"/>
      <c r="I222" s="356"/>
      <c r="J222" s="356"/>
      <c r="K222" s="356"/>
      <c r="L222" s="351"/>
      <c r="N222" s="261"/>
    </row>
    <row r="223" ht="12.0" customHeight="1">
      <c r="A223" s="357"/>
      <c r="B223" s="263"/>
      <c r="C223" s="268"/>
      <c r="D223" s="268"/>
      <c r="E223" s="268"/>
      <c r="F223" s="268"/>
      <c r="G223" s="268"/>
      <c r="H223" s="262"/>
      <c r="I223" s="356"/>
      <c r="J223" s="356"/>
      <c r="K223" s="356"/>
      <c r="L223" s="351"/>
      <c r="N223" s="261"/>
    </row>
    <row r="224" ht="12.0" customHeight="1">
      <c r="A224" s="357"/>
      <c r="B224" s="263"/>
      <c r="C224" s="268"/>
      <c r="D224" s="268"/>
      <c r="E224" s="268"/>
      <c r="F224" s="268"/>
      <c r="G224" s="268"/>
      <c r="H224" s="262"/>
      <c r="I224" s="356"/>
      <c r="J224" s="356"/>
      <c r="K224" s="356"/>
      <c r="L224" s="351"/>
      <c r="N224" s="261"/>
    </row>
    <row r="225" ht="12.0" customHeight="1">
      <c r="A225" s="357"/>
      <c r="B225" s="263"/>
      <c r="C225" s="268"/>
      <c r="D225" s="268"/>
      <c r="E225" s="268"/>
      <c r="F225" s="268"/>
      <c r="G225" s="268"/>
      <c r="H225" s="262"/>
      <c r="I225" s="356"/>
      <c r="J225" s="356"/>
      <c r="K225" s="356"/>
      <c r="L225" s="351"/>
      <c r="N225" s="261"/>
    </row>
    <row r="226" ht="12.0" customHeight="1">
      <c r="A226" s="357"/>
      <c r="B226" s="263"/>
      <c r="C226" s="268"/>
      <c r="D226" s="268"/>
      <c r="E226" s="268"/>
      <c r="F226" s="268"/>
      <c r="G226" s="268"/>
      <c r="H226" s="262"/>
      <c r="I226" s="356"/>
      <c r="J226" s="356"/>
      <c r="K226" s="356"/>
      <c r="L226" s="351"/>
      <c r="N226" s="261"/>
    </row>
    <row r="227" ht="12.0" customHeight="1">
      <c r="A227" s="357"/>
      <c r="B227" s="263"/>
      <c r="C227" s="268"/>
      <c r="D227" s="268"/>
      <c r="E227" s="268"/>
      <c r="F227" s="268"/>
      <c r="G227" s="268"/>
      <c r="H227" s="262"/>
      <c r="I227" s="356"/>
      <c r="J227" s="356"/>
      <c r="K227" s="356"/>
      <c r="L227" s="351"/>
      <c r="N227" s="261"/>
    </row>
    <row r="228" ht="12.0" customHeight="1">
      <c r="A228" s="357"/>
      <c r="B228" s="263"/>
      <c r="C228" s="268"/>
      <c r="D228" s="268"/>
      <c r="E228" s="268"/>
      <c r="F228" s="268"/>
      <c r="G228" s="268"/>
      <c r="H228" s="262"/>
      <c r="I228" s="356"/>
      <c r="J228" s="356"/>
      <c r="K228" s="356"/>
      <c r="L228" s="351"/>
      <c r="N228" s="261"/>
    </row>
    <row r="229" ht="12.0" customHeight="1">
      <c r="A229" s="357"/>
      <c r="B229" s="263"/>
      <c r="C229" s="268"/>
      <c r="D229" s="268"/>
      <c r="E229" s="268"/>
      <c r="F229" s="268"/>
      <c r="G229" s="268"/>
      <c r="H229" s="262"/>
      <c r="I229" s="356"/>
      <c r="J229" s="356"/>
      <c r="K229" s="356"/>
      <c r="L229" s="351"/>
      <c r="N229" s="261"/>
    </row>
    <row r="230" ht="12.0" customHeight="1">
      <c r="A230" s="357"/>
      <c r="B230" s="263"/>
      <c r="C230" s="268"/>
      <c r="D230" s="268"/>
      <c r="E230" s="268"/>
      <c r="F230" s="268"/>
      <c r="G230" s="268"/>
      <c r="H230" s="262"/>
      <c r="I230" s="356"/>
      <c r="J230" s="356"/>
      <c r="K230" s="356"/>
      <c r="L230" s="351"/>
      <c r="N230" s="261"/>
    </row>
    <row r="231" ht="12.0" customHeight="1">
      <c r="A231" s="357"/>
      <c r="B231" s="263"/>
      <c r="C231" s="268"/>
      <c r="D231" s="268"/>
      <c r="E231" s="268"/>
      <c r="F231" s="268"/>
      <c r="G231" s="268"/>
      <c r="H231" s="262"/>
      <c r="I231" s="356"/>
      <c r="J231" s="356"/>
      <c r="K231" s="356"/>
      <c r="L231" s="351"/>
      <c r="N231" s="261"/>
    </row>
    <row r="232" ht="12.0" customHeight="1">
      <c r="A232" s="357"/>
      <c r="B232" s="263"/>
      <c r="C232" s="268"/>
      <c r="D232" s="268"/>
      <c r="E232" s="268"/>
      <c r="F232" s="268"/>
      <c r="G232" s="268"/>
      <c r="H232" s="262"/>
      <c r="I232" s="356"/>
      <c r="J232" s="356"/>
      <c r="K232" s="356"/>
      <c r="L232" s="351"/>
      <c r="N232" s="261"/>
    </row>
    <row r="233" ht="12.0" customHeight="1">
      <c r="A233" s="357"/>
      <c r="B233" s="263"/>
      <c r="C233" s="268"/>
      <c r="D233" s="268"/>
      <c r="E233" s="268"/>
      <c r="F233" s="268"/>
      <c r="G233" s="268"/>
      <c r="H233" s="262"/>
      <c r="I233" s="356"/>
      <c r="J233" s="356"/>
      <c r="K233" s="356"/>
      <c r="L233" s="351"/>
      <c r="N233" s="261"/>
    </row>
    <row r="234" ht="12.0" customHeight="1">
      <c r="A234" s="357"/>
      <c r="B234" s="263"/>
      <c r="C234" s="268"/>
      <c r="D234" s="268"/>
      <c r="E234" s="268"/>
      <c r="F234" s="268"/>
      <c r="G234" s="268"/>
      <c r="H234" s="262"/>
      <c r="I234" s="356"/>
      <c r="J234" s="356"/>
      <c r="K234" s="356"/>
      <c r="L234" s="351"/>
      <c r="N234" s="261"/>
    </row>
    <row r="235" ht="12.0" customHeight="1">
      <c r="A235" s="357"/>
      <c r="B235" s="263"/>
      <c r="C235" s="268"/>
      <c r="D235" s="268"/>
      <c r="E235" s="268"/>
      <c r="F235" s="268"/>
      <c r="G235" s="268"/>
      <c r="H235" s="262"/>
      <c r="I235" s="356"/>
      <c r="J235" s="356"/>
      <c r="K235" s="356"/>
      <c r="L235" s="351"/>
      <c r="N235" s="261"/>
    </row>
    <row r="236" ht="12.0" customHeight="1">
      <c r="A236" s="357"/>
      <c r="B236" s="263"/>
      <c r="C236" s="268"/>
      <c r="D236" s="268"/>
      <c r="E236" s="268"/>
      <c r="F236" s="268"/>
      <c r="G236" s="268"/>
      <c r="H236" s="262"/>
      <c r="I236" s="356"/>
      <c r="J236" s="356"/>
      <c r="K236" s="356"/>
      <c r="L236" s="351"/>
      <c r="N236" s="261"/>
    </row>
    <row r="237" ht="12.0" customHeight="1">
      <c r="A237" s="357"/>
      <c r="B237" s="263"/>
      <c r="C237" s="268"/>
      <c r="D237" s="268"/>
      <c r="E237" s="268"/>
      <c r="F237" s="268"/>
      <c r="G237" s="268"/>
      <c r="H237" s="262"/>
      <c r="I237" s="356"/>
      <c r="J237" s="356"/>
      <c r="K237" s="356"/>
      <c r="L237" s="351"/>
      <c r="N237" s="261"/>
    </row>
    <row r="238" ht="12.0" customHeight="1">
      <c r="A238" s="357"/>
      <c r="B238" s="263"/>
      <c r="C238" s="268"/>
      <c r="D238" s="268"/>
      <c r="E238" s="268"/>
      <c r="F238" s="268"/>
      <c r="G238" s="268"/>
      <c r="H238" s="262"/>
      <c r="I238" s="356"/>
      <c r="J238" s="356"/>
      <c r="K238" s="356"/>
      <c r="L238" s="351"/>
      <c r="N238" s="261"/>
    </row>
    <row r="239" ht="12.0" customHeight="1">
      <c r="A239" s="357"/>
      <c r="B239" s="263"/>
      <c r="C239" s="268"/>
      <c r="D239" s="268"/>
      <c r="E239" s="268"/>
      <c r="F239" s="268"/>
      <c r="G239" s="268"/>
      <c r="H239" s="262"/>
      <c r="I239" s="356"/>
      <c r="J239" s="356"/>
      <c r="K239" s="356"/>
      <c r="L239" s="351"/>
      <c r="N239" s="261"/>
    </row>
    <row r="240" ht="12.0" customHeight="1">
      <c r="A240" s="357"/>
      <c r="B240" s="263"/>
      <c r="C240" s="268"/>
      <c r="D240" s="268"/>
      <c r="E240" s="268"/>
      <c r="F240" s="268"/>
      <c r="G240" s="268"/>
      <c r="H240" s="262"/>
      <c r="I240" s="356"/>
      <c r="J240" s="356"/>
      <c r="K240" s="356"/>
      <c r="L240" s="351"/>
      <c r="N240" s="261"/>
    </row>
    <row r="241" ht="12.0" customHeight="1">
      <c r="A241" s="357"/>
      <c r="B241" s="263"/>
      <c r="C241" s="268"/>
      <c r="D241" s="268"/>
      <c r="E241" s="268"/>
      <c r="F241" s="268"/>
      <c r="G241" s="268"/>
      <c r="H241" s="262"/>
      <c r="I241" s="356"/>
      <c r="J241" s="356"/>
      <c r="K241" s="356"/>
      <c r="L241" s="351"/>
      <c r="N241" s="261"/>
    </row>
    <row r="242" ht="12.0" customHeight="1">
      <c r="A242" s="357"/>
      <c r="B242" s="263"/>
      <c r="C242" s="268"/>
      <c r="D242" s="268"/>
      <c r="E242" s="268"/>
      <c r="F242" s="268"/>
      <c r="G242" s="268"/>
      <c r="H242" s="262"/>
      <c r="I242" s="356"/>
      <c r="J242" s="356"/>
      <c r="K242" s="356"/>
      <c r="L242" s="351"/>
      <c r="N242" s="261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