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0" yWindow="645" windowWidth="19440" windowHeight="6795" activeTab="1"/>
  </bookViews>
  <sheets>
    <sheet name="מקור" sheetId="1" r:id="rId1"/>
    <sheet name="צפי לחודש אוגוסט 2016" sheetId="3" r:id="rId2"/>
    <sheet name="גיליון1" sheetId="2" r:id="rId3"/>
  </sheets>
  <definedNames>
    <definedName name="_xlnm._FilterDatabase" localSheetId="2" hidden="1">גיליון1!$A$1:$O$328</definedName>
    <definedName name="_xlnm._FilterDatabase" localSheetId="0" hidden="1">מקור!$A$1:$O$327</definedName>
    <definedName name="_xlnm._FilterDatabase" localSheetId="1" hidden="1">'צפי לחודש אוגוסט 2016'!$A$1:$T$326</definedName>
  </definedNames>
  <calcPr calcId="145621"/>
</workbook>
</file>

<file path=xl/calcChain.xml><?xml version="1.0" encoding="utf-8"?>
<calcChain xmlns="http://schemas.openxmlformats.org/spreadsheetml/2006/main">
  <c r="M163" i="3" l="1"/>
  <c r="M284" i="3" l="1"/>
  <c r="L236" i="3"/>
  <c r="L184" i="3"/>
  <c r="H22" i="3" l="1"/>
  <c r="M22" i="3" s="1"/>
  <c r="M141" i="3" l="1"/>
  <c r="J327" i="2" l="1"/>
  <c r="H327" i="2"/>
  <c r="G327" i="2"/>
  <c r="F327" i="2"/>
  <c r="M326" i="2"/>
  <c r="N326" i="2" s="1"/>
  <c r="L326" i="2"/>
  <c r="M325" i="2"/>
  <c r="L325" i="2"/>
  <c r="M324" i="2"/>
  <c r="L324" i="2"/>
  <c r="N324" i="2" s="1"/>
  <c r="N323" i="2"/>
  <c r="M323" i="2"/>
  <c r="L323" i="2"/>
  <c r="N322" i="2"/>
  <c r="M322" i="2"/>
  <c r="L322" i="2"/>
  <c r="M321" i="2"/>
  <c r="L321" i="2"/>
  <c r="M320" i="2"/>
  <c r="L320" i="2"/>
  <c r="N320" i="2" s="1"/>
  <c r="N319" i="2"/>
  <c r="M319" i="2"/>
  <c r="L319" i="2"/>
  <c r="M318" i="2"/>
  <c r="N318" i="2" s="1"/>
  <c r="L318" i="2"/>
  <c r="M317" i="2"/>
  <c r="L317" i="2"/>
  <c r="M316" i="2"/>
  <c r="L316" i="2"/>
  <c r="N316" i="2" s="1"/>
  <c r="N315" i="2"/>
  <c r="M315" i="2"/>
  <c r="L315" i="2"/>
  <c r="N314" i="2"/>
  <c r="M314" i="2"/>
  <c r="L314" i="2"/>
  <c r="M313" i="2"/>
  <c r="L313" i="2"/>
  <c r="M312" i="2"/>
  <c r="L312" i="2"/>
  <c r="N312" i="2" s="1"/>
  <c r="N311" i="2"/>
  <c r="M311" i="2"/>
  <c r="L311" i="2"/>
  <c r="M310" i="2"/>
  <c r="N310" i="2" s="1"/>
  <c r="L310" i="2"/>
  <c r="M309" i="2"/>
  <c r="L309" i="2"/>
  <c r="M308" i="2"/>
  <c r="L308" i="2"/>
  <c r="N308" i="2" s="1"/>
  <c r="N307" i="2"/>
  <c r="M307" i="2"/>
  <c r="L307" i="2"/>
  <c r="N306" i="2"/>
  <c r="M306" i="2"/>
  <c r="L306" i="2"/>
  <c r="M305" i="2"/>
  <c r="L305" i="2"/>
  <c r="M304" i="2"/>
  <c r="L304" i="2"/>
  <c r="N304" i="2" s="1"/>
  <c r="N303" i="2"/>
  <c r="M303" i="2"/>
  <c r="L303" i="2"/>
  <c r="M302" i="2"/>
  <c r="N302" i="2" s="1"/>
  <c r="L302" i="2"/>
  <c r="M301" i="2"/>
  <c r="L301" i="2"/>
  <c r="M300" i="2"/>
  <c r="L300" i="2"/>
  <c r="N300" i="2" s="1"/>
  <c r="N299" i="2"/>
  <c r="M299" i="2"/>
  <c r="L299" i="2"/>
  <c r="N298" i="2"/>
  <c r="M298" i="2"/>
  <c r="L298" i="2"/>
  <c r="M297" i="2"/>
  <c r="L297" i="2"/>
  <c r="M296" i="2"/>
  <c r="L296" i="2"/>
  <c r="N296" i="2" s="1"/>
  <c r="N295" i="2"/>
  <c r="M295" i="2"/>
  <c r="L295" i="2"/>
  <c r="M294" i="2"/>
  <c r="M327" i="2" s="1"/>
  <c r="L294" i="2"/>
  <c r="L327" i="2" s="1"/>
  <c r="J293" i="2"/>
  <c r="H293" i="2"/>
  <c r="G293" i="2"/>
  <c r="F293" i="2"/>
  <c r="M292" i="2"/>
  <c r="L292" i="2"/>
  <c r="N292" i="2" s="1"/>
  <c r="N291" i="2"/>
  <c r="M291" i="2"/>
  <c r="L291" i="2"/>
  <c r="N290" i="2"/>
  <c r="M290" i="2"/>
  <c r="L290" i="2"/>
  <c r="M289" i="2"/>
  <c r="L289" i="2"/>
  <c r="M288" i="2"/>
  <c r="L288" i="2"/>
  <c r="N288" i="2" s="1"/>
  <c r="N287" i="2"/>
  <c r="M287" i="2"/>
  <c r="L287" i="2"/>
  <c r="M286" i="2"/>
  <c r="N286" i="2" s="1"/>
  <c r="L286" i="2"/>
  <c r="M285" i="2"/>
  <c r="L285" i="2"/>
  <c r="L293" i="2" s="1"/>
  <c r="J284" i="2"/>
  <c r="J328" i="2" s="1"/>
  <c r="H284" i="2"/>
  <c r="G284" i="2"/>
  <c r="F284" i="2"/>
  <c r="N283" i="2"/>
  <c r="M283" i="2"/>
  <c r="L283" i="2"/>
  <c r="M282" i="2"/>
  <c r="N282" i="2" s="1"/>
  <c r="L282" i="2"/>
  <c r="M281" i="2"/>
  <c r="L281" i="2"/>
  <c r="M280" i="2"/>
  <c r="L280" i="2"/>
  <c r="N280" i="2" s="1"/>
  <c r="N279" i="2"/>
  <c r="M279" i="2"/>
  <c r="L279" i="2"/>
  <c r="M278" i="2"/>
  <c r="N278" i="2" s="1"/>
  <c r="L278" i="2"/>
  <c r="M277" i="2"/>
  <c r="N277" i="2" s="1"/>
  <c r="L277" i="2"/>
  <c r="M276" i="2"/>
  <c r="L276" i="2"/>
  <c r="N276" i="2" s="1"/>
  <c r="N275" i="2"/>
  <c r="M275" i="2"/>
  <c r="L275" i="2"/>
  <c r="M274" i="2"/>
  <c r="N274" i="2" s="1"/>
  <c r="L274" i="2"/>
  <c r="M273" i="2"/>
  <c r="L273" i="2"/>
  <c r="M272" i="2"/>
  <c r="L272" i="2"/>
  <c r="N272" i="2" s="1"/>
  <c r="N271" i="2"/>
  <c r="M271" i="2"/>
  <c r="L271" i="2"/>
  <c r="M270" i="2"/>
  <c r="N270" i="2" s="1"/>
  <c r="L270" i="2"/>
  <c r="M269" i="2"/>
  <c r="N269" i="2" s="1"/>
  <c r="L269" i="2"/>
  <c r="M268" i="2"/>
  <c r="L268" i="2"/>
  <c r="N268" i="2" s="1"/>
  <c r="N267" i="2"/>
  <c r="M267" i="2"/>
  <c r="L267" i="2"/>
  <c r="M266" i="2"/>
  <c r="N266" i="2" s="1"/>
  <c r="L266" i="2"/>
  <c r="M265" i="2"/>
  <c r="L265" i="2"/>
  <c r="M264" i="2"/>
  <c r="L264" i="2"/>
  <c r="N264" i="2" s="1"/>
  <c r="N263" i="2"/>
  <c r="M263" i="2"/>
  <c r="L263" i="2"/>
  <c r="M262" i="2"/>
  <c r="N262" i="2" s="1"/>
  <c r="L262" i="2"/>
  <c r="M261" i="2"/>
  <c r="N261" i="2" s="1"/>
  <c r="L261" i="2"/>
  <c r="M260" i="2"/>
  <c r="L260" i="2"/>
  <c r="N260" i="2" s="1"/>
  <c r="N259" i="2"/>
  <c r="M259" i="2"/>
  <c r="L259" i="2"/>
  <c r="M258" i="2"/>
  <c r="N258" i="2" s="1"/>
  <c r="L258" i="2"/>
  <c r="M257" i="2"/>
  <c r="L257" i="2"/>
  <c r="M256" i="2"/>
  <c r="L256" i="2"/>
  <c r="N256" i="2" s="1"/>
  <c r="N255" i="2"/>
  <c r="M255" i="2"/>
  <c r="L255" i="2"/>
  <c r="M254" i="2"/>
  <c r="N254" i="2" s="1"/>
  <c r="L254" i="2"/>
  <c r="M253" i="2"/>
  <c r="N253" i="2" s="1"/>
  <c r="L253" i="2"/>
  <c r="M252" i="2"/>
  <c r="L252" i="2"/>
  <c r="N252" i="2" s="1"/>
  <c r="N251" i="2"/>
  <c r="M251" i="2"/>
  <c r="L251" i="2"/>
  <c r="M250" i="2"/>
  <c r="N250" i="2" s="1"/>
  <c r="L250" i="2"/>
  <c r="M249" i="2"/>
  <c r="L249" i="2"/>
  <c r="M248" i="2"/>
  <c r="L248" i="2"/>
  <c r="N248" i="2" s="1"/>
  <c r="N247" i="2"/>
  <c r="M247" i="2"/>
  <c r="L247" i="2"/>
  <c r="M246" i="2"/>
  <c r="N246" i="2" s="1"/>
  <c r="L246" i="2"/>
  <c r="M245" i="2"/>
  <c r="N245" i="2" s="1"/>
  <c r="L245" i="2"/>
  <c r="M244" i="2"/>
  <c r="L244" i="2"/>
  <c r="N244" i="2" s="1"/>
  <c r="N243" i="2"/>
  <c r="M243" i="2"/>
  <c r="L243" i="2"/>
  <c r="M242" i="2"/>
  <c r="N242" i="2" s="1"/>
  <c r="L242" i="2"/>
  <c r="M241" i="2"/>
  <c r="L241" i="2"/>
  <c r="L284" i="2" s="1"/>
  <c r="M240" i="2"/>
  <c r="L240" i="2"/>
  <c r="N240" i="2" s="1"/>
  <c r="N239" i="2"/>
  <c r="M239" i="2"/>
  <c r="L239" i="2"/>
  <c r="M238" i="2"/>
  <c r="N238" i="2" s="1"/>
  <c r="L238" i="2"/>
  <c r="J237" i="2"/>
  <c r="H237" i="2"/>
  <c r="G237" i="2"/>
  <c r="F237" i="2"/>
  <c r="M236" i="2"/>
  <c r="L236" i="2"/>
  <c r="N236" i="2" s="1"/>
  <c r="N235" i="2"/>
  <c r="M235" i="2"/>
  <c r="L235" i="2"/>
  <c r="M234" i="2"/>
  <c r="N234" i="2" s="1"/>
  <c r="N237" i="2" s="1"/>
  <c r="L234" i="2"/>
  <c r="J233" i="2"/>
  <c r="H233" i="2"/>
  <c r="G233" i="2"/>
  <c r="F233" i="2"/>
  <c r="M232" i="2"/>
  <c r="L232" i="2"/>
  <c r="N232" i="2" s="1"/>
  <c r="N231" i="2"/>
  <c r="M231" i="2"/>
  <c r="L231" i="2"/>
  <c r="M230" i="2"/>
  <c r="N230" i="2" s="1"/>
  <c r="L230" i="2"/>
  <c r="M229" i="2"/>
  <c r="N229" i="2" s="1"/>
  <c r="L229" i="2"/>
  <c r="M228" i="2"/>
  <c r="L228" i="2"/>
  <c r="N228" i="2" s="1"/>
  <c r="N227" i="2"/>
  <c r="M227" i="2"/>
  <c r="L227" i="2"/>
  <c r="M226" i="2"/>
  <c r="N226" i="2" s="1"/>
  <c r="L226" i="2"/>
  <c r="M225" i="2"/>
  <c r="L225" i="2"/>
  <c r="M224" i="2"/>
  <c r="L224" i="2"/>
  <c r="N224" i="2" s="1"/>
  <c r="N223" i="2"/>
  <c r="M223" i="2"/>
  <c r="L223" i="2"/>
  <c r="M222" i="2"/>
  <c r="N222" i="2" s="1"/>
  <c r="L222" i="2"/>
  <c r="M221" i="2"/>
  <c r="N221" i="2" s="1"/>
  <c r="L221" i="2"/>
  <c r="M220" i="2"/>
  <c r="L220" i="2"/>
  <c r="N220" i="2" s="1"/>
  <c r="N219" i="2"/>
  <c r="M219" i="2"/>
  <c r="L219" i="2"/>
  <c r="M218" i="2"/>
  <c r="N218" i="2" s="1"/>
  <c r="L218" i="2"/>
  <c r="M217" i="2"/>
  <c r="L217" i="2"/>
  <c r="M216" i="2"/>
  <c r="L216" i="2"/>
  <c r="N216" i="2" s="1"/>
  <c r="N215" i="2"/>
  <c r="M215" i="2"/>
  <c r="L215" i="2"/>
  <c r="M214" i="2"/>
  <c r="N214" i="2" s="1"/>
  <c r="L214" i="2"/>
  <c r="M213" i="2"/>
  <c r="N213" i="2" s="1"/>
  <c r="L213" i="2"/>
  <c r="M212" i="2"/>
  <c r="L212" i="2"/>
  <c r="N212" i="2" s="1"/>
  <c r="N211" i="2"/>
  <c r="M211" i="2"/>
  <c r="L211" i="2"/>
  <c r="M210" i="2"/>
  <c r="N210" i="2" s="1"/>
  <c r="L210" i="2"/>
  <c r="M209" i="2"/>
  <c r="L209" i="2"/>
  <c r="M208" i="2"/>
  <c r="L208" i="2"/>
  <c r="N208" i="2" s="1"/>
  <c r="N207" i="2"/>
  <c r="M207" i="2"/>
  <c r="L207" i="2"/>
  <c r="M206" i="2"/>
  <c r="N206" i="2" s="1"/>
  <c r="L206" i="2"/>
  <c r="M205" i="2"/>
  <c r="N205" i="2" s="1"/>
  <c r="L205" i="2"/>
  <c r="M204" i="2"/>
  <c r="L204" i="2"/>
  <c r="N204" i="2" s="1"/>
  <c r="N203" i="2"/>
  <c r="M203" i="2"/>
  <c r="L203" i="2"/>
  <c r="M202" i="2"/>
  <c r="N202" i="2" s="1"/>
  <c r="L202" i="2"/>
  <c r="M201" i="2"/>
  <c r="L201" i="2"/>
  <c r="L233" i="2" s="1"/>
  <c r="M200" i="2"/>
  <c r="L200" i="2"/>
  <c r="N200" i="2" s="1"/>
  <c r="N199" i="2"/>
  <c r="M199" i="2"/>
  <c r="L199" i="2"/>
  <c r="M198" i="2"/>
  <c r="M233" i="2" s="1"/>
  <c r="L198" i="2"/>
  <c r="J197" i="2"/>
  <c r="H197" i="2"/>
  <c r="G197" i="2"/>
  <c r="F197" i="2"/>
  <c r="M196" i="2"/>
  <c r="L196" i="2"/>
  <c r="N196" i="2" s="1"/>
  <c r="N195" i="2"/>
  <c r="M195" i="2"/>
  <c r="L195" i="2"/>
  <c r="M194" i="2"/>
  <c r="N194" i="2" s="1"/>
  <c r="L194" i="2"/>
  <c r="M193" i="2"/>
  <c r="L193" i="2"/>
  <c r="M192" i="2"/>
  <c r="L192" i="2"/>
  <c r="N192" i="2" s="1"/>
  <c r="N191" i="2"/>
  <c r="M191" i="2"/>
  <c r="L191" i="2"/>
  <c r="M190" i="2"/>
  <c r="N190" i="2" s="1"/>
  <c r="L190" i="2"/>
  <c r="M189" i="2"/>
  <c r="N189" i="2" s="1"/>
  <c r="L189" i="2"/>
  <c r="M188" i="2"/>
  <c r="L188" i="2"/>
  <c r="N188" i="2" s="1"/>
  <c r="N187" i="2"/>
  <c r="M187" i="2"/>
  <c r="L187" i="2"/>
  <c r="M186" i="2"/>
  <c r="N186" i="2" s="1"/>
  <c r="L186" i="2"/>
  <c r="M185" i="2"/>
  <c r="L185" i="2"/>
  <c r="M184" i="2"/>
  <c r="L184" i="2"/>
  <c r="N184" i="2" s="1"/>
  <c r="N183" i="2"/>
  <c r="M183" i="2"/>
  <c r="L183" i="2"/>
  <c r="M182" i="2"/>
  <c r="N182" i="2" s="1"/>
  <c r="L182" i="2"/>
  <c r="M181" i="2"/>
  <c r="N181" i="2" s="1"/>
  <c r="L181" i="2"/>
  <c r="M180" i="2"/>
  <c r="L180" i="2"/>
  <c r="N180" i="2" s="1"/>
  <c r="N179" i="2"/>
  <c r="M179" i="2"/>
  <c r="L179" i="2"/>
  <c r="M178" i="2"/>
  <c r="N178" i="2" s="1"/>
  <c r="L178" i="2"/>
  <c r="M177" i="2"/>
  <c r="L177" i="2"/>
  <c r="M176" i="2"/>
  <c r="L176" i="2"/>
  <c r="N176" i="2" s="1"/>
  <c r="N175" i="2"/>
  <c r="M175" i="2"/>
  <c r="L175" i="2"/>
  <c r="M174" i="2"/>
  <c r="N174" i="2" s="1"/>
  <c r="L174" i="2"/>
  <c r="M173" i="2"/>
  <c r="N173" i="2" s="1"/>
  <c r="L173" i="2"/>
  <c r="M172" i="2"/>
  <c r="L172" i="2"/>
  <c r="N172" i="2" s="1"/>
  <c r="N171" i="2"/>
  <c r="M171" i="2"/>
  <c r="L171" i="2"/>
  <c r="M170" i="2"/>
  <c r="N170" i="2" s="1"/>
  <c r="L170" i="2"/>
  <c r="M169" i="2"/>
  <c r="L169" i="2"/>
  <c r="M168" i="2"/>
  <c r="L168" i="2"/>
  <c r="N168" i="2" s="1"/>
  <c r="N167" i="2"/>
  <c r="M167" i="2"/>
  <c r="L167" i="2"/>
  <c r="M166" i="2"/>
  <c r="N166" i="2" s="1"/>
  <c r="L166" i="2"/>
  <c r="M165" i="2"/>
  <c r="N165" i="2" s="1"/>
  <c r="L165" i="2"/>
  <c r="M164" i="2"/>
  <c r="L164" i="2"/>
  <c r="N164" i="2" s="1"/>
  <c r="N163" i="2"/>
  <c r="M163" i="2"/>
  <c r="L163" i="2"/>
  <c r="M162" i="2"/>
  <c r="N162" i="2" s="1"/>
  <c r="L162" i="2"/>
  <c r="M161" i="2"/>
  <c r="L161" i="2"/>
  <c r="M160" i="2"/>
  <c r="L160" i="2"/>
  <c r="N160" i="2" s="1"/>
  <c r="N159" i="2"/>
  <c r="M159" i="2"/>
  <c r="L159" i="2"/>
  <c r="M158" i="2"/>
  <c r="N158" i="2" s="1"/>
  <c r="L158" i="2"/>
  <c r="M157" i="2"/>
  <c r="N157" i="2" s="1"/>
  <c r="L157" i="2"/>
  <c r="M156" i="2"/>
  <c r="L156" i="2"/>
  <c r="N156" i="2" s="1"/>
  <c r="N155" i="2"/>
  <c r="M155" i="2"/>
  <c r="L155" i="2"/>
  <c r="M154" i="2"/>
  <c r="M197" i="2" s="1"/>
  <c r="L154" i="2"/>
  <c r="M153" i="2"/>
  <c r="L153" i="2"/>
  <c r="L197" i="2" s="1"/>
  <c r="J152" i="2"/>
  <c r="H152" i="2"/>
  <c r="G152" i="2"/>
  <c r="F152" i="2"/>
  <c r="F328" i="2" s="1"/>
  <c r="N151" i="2"/>
  <c r="M151" i="2"/>
  <c r="L151" i="2"/>
  <c r="N150" i="2"/>
  <c r="M150" i="2"/>
  <c r="L150" i="2"/>
  <c r="M149" i="2"/>
  <c r="L149" i="2"/>
  <c r="M148" i="2"/>
  <c r="L148" i="2"/>
  <c r="N148" i="2" s="1"/>
  <c r="N147" i="2"/>
  <c r="M147" i="2"/>
  <c r="L147" i="2"/>
  <c r="M146" i="2"/>
  <c r="N146" i="2" s="1"/>
  <c r="L146" i="2"/>
  <c r="M145" i="2"/>
  <c r="L145" i="2"/>
  <c r="M144" i="2"/>
  <c r="L144" i="2"/>
  <c r="N144" i="2" s="1"/>
  <c r="N143" i="2"/>
  <c r="M143" i="2"/>
  <c r="L143" i="2"/>
  <c r="N142" i="2"/>
  <c r="M142" i="2"/>
  <c r="L142" i="2"/>
  <c r="M141" i="2"/>
  <c r="L141" i="2"/>
  <c r="M140" i="2"/>
  <c r="L140" i="2"/>
  <c r="N140" i="2" s="1"/>
  <c r="N139" i="2"/>
  <c r="M139" i="2"/>
  <c r="L139" i="2"/>
  <c r="M138" i="2"/>
  <c r="N138" i="2" s="1"/>
  <c r="L138" i="2"/>
  <c r="M137" i="2"/>
  <c r="L137" i="2"/>
  <c r="M136" i="2"/>
  <c r="L136" i="2"/>
  <c r="N136" i="2" s="1"/>
  <c r="N135" i="2"/>
  <c r="M135" i="2"/>
  <c r="L135" i="2"/>
  <c r="N134" i="2"/>
  <c r="M134" i="2"/>
  <c r="L134" i="2"/>
  <c r="M133" i="2"/>
  <c r="L133" i="2"/>
  <c r="M132" i="2"/>
  <c r="L132" i="2"/>
  <c r="N132" i="2" s="1"/>
  <c r="N131" i="2"/>
  <c r="M131" i="2"/>
  <c r="L131" i="2"/>
  <c r="M130" i="2"/>
  <c r="N130" i="2" s="1"/>
  <c r="L130" i="2"/>
  <c r="M129" i="2"/>
  <c r="L129" i="2"/>
  <c r="M128" i="2"/>
  <c r="L128" i="2"/>
  <c r="N128" i="2" s="1"/>
  <c r="N127" i="2"/>
  <c r="M127" i="2"/>
  <c r="L127" i="2"/>
  <c r="N126" i="2"/>
  <c r="M126" i="2"/>
  <c r="L126" i="2"/>
  <c r="M125" i="2"/>
  <c r="L125" i="2"/>
  <c r="M124" i="2"/>
  <c r="L124" i="2"/>
  <c r="N124" i="2" s="1"/>
  <c r="N123" i="2"/>
  <c r="M123" i="2"/>
  <c r="L123" i="2"/>
  <c r="M122" i="2"/>
  <c r="N122" i="2" s="1"/>
  <c r="L122" i="2"/>
  <c r="M121" i="2"/>
  <c r="L121" i="2"/>
  <c r="M120" i="2"/>
  <c r="L120" i="2"/>
  <c r="N120" i="2" s="1"/>
  <c r="N119" i="2"/>
  <c r="M119" i="2"/>
  <c r="L119" i="2"/>
  <c r="N118" i="2"/>
  <c r="M118" i="2"/>
  <c r="L118" i="2"/>
  <c r="M117" i="2"/>
  <c r="L117" i="2"/>
  <c r="M116" i="2"/>
  <c r="L116" i="2"/>
  <c r="N116" i="2" s="1"/>
  <c r="N115" i="2"/>
  <c r="M115" i="2"/>
  <c r="L115" i="2"/>
  <c r="M114" i="2"/>
  <c r="N114" i="2" s="1"/>
  <c r="L114" i="2"/>
  <c r="M113" i="2"/>
  <c r="L113" i="2"/>
  <c r="M112" i="2"/>
  <c r="L112" i="2"/>
  <c r="N112" i="2" s="1"/>
  <c r="N111" i="2"/>
  <c r="M111" i="2"/>
  <c r="L111" i="2"/>
  <c r="J110" i="2"/>
  <c r="H110" i="2"/>
  <c r="G110" i="2"/>
  <c r="F110" i="2"/>
  <c r="M109" i="2"/>
  <c r="L109" i="2"/>
  <c r="M108" i="2"/>
  <c r="L108" i="2"/>
  <c r="N108" i="2" s="1"/>
  <c r="N107" i="2"/>
  <c r="M107" i="2"/>
  <c r="L107" i="2"/>
  <c r="M106" i="2"/>
  <c r="N106" i="2" s="1"/>
  <c r="L106" i="2"/>
  <c r="M105" i="2"/>
  <c r="N105" i="2" s="1"/>
  <c r="L105" i="2"/>
  <c r="M104" i="2"/>
  <c r="L104" i="2"/>
  <c r="N104" i="2" s="1"/>
  <c r="N103" i="2"/>
  <c r="M103" i="2"/>
  <c r="L103" i="2"/>
  <c r="M102" i="2"/>
  <c r="N102" i="2" s="1"/>
  <c r="L102" i="2"/>
  <c r="M101" i="2"/>
  <c r="L101" i="2"/>
  <c r="M100" i="2"/>
  <c r="L100" i="2"/>
  <c r="N100" i="2" s="1"/>
  <c r="N99" i="2"/>
  <c r="M99" i="2"/>
  <c r="L99" i="2"/>
  <c r="M98" i="2"/>
  <c r="N98" i="2" s="1"/>
  <c r="L98" i="2"/>
  <c r="M97" i="2"/>
  <c r="N97" i="2" s="1"/>
  <c r="L97" i="2"/>
  <c r="M96" i="2"/>
  <c r="L96" i="2"/>
  <c r="N96" i="2" s="1"/>
  <c r="N95" i="2"/>
  <c r="M95" i="2"/>
  <c r="L95" i="2"/>
  <c r="M94" i="2"/>
  <c r="N94" i="2" s="1"/>
  <c r="L94" i="2"/>
  <c r="M93" i="2"/>
  <c r="L93" i="2"/>
  <c r="M92" i="2"/>
  <c r="L92" i="2"/>
  <c r="N92" i="2" s="1"/>
  <c r="N91" i="2"/>
  <c r="M91" i="2"/>
  <c r="L91" i="2"/>
  <c r="M90" i="2"/>
  <c r="N90" i="2" s="1"/>
  <c r="L90" i="2"/>
  <c r="M89" i="2"/>
  <c r="N89" i="2" s="1"/>
  <c r="L89" i="2"/>
  <c r="M88" i="2"/>
  <c r="L88" i="2"/>
  <c r="N88" i="2" s="1"/>
  <c r="N87" i="2"/>
  <c r="M87" i="2"/>
  <c r="L87" i="2"/>
  <c r="M86" i="2"/>
  <c r="N86" i="2" s="1"/>
  <c r="L86" i="2"/>
  <c r="M85" i="2"/>
  <c r="L85" i="2"/>
  <c r="M84" i="2"/>
  <c r="L84" i="2"/>
  <c r="N84" i="2" s="1"/>
  <c r="N83" i="2"/>
  <c r="M83" i="2"/>
  <c r="L83" i="2"/>
  <c r="M82" i="2"/>
  <c r="N82" i="2" s="1"/>
  <c r="L82" i="2"/>
  <c r="M81" i="2"/>
  <c r="N81" i="2" s="1"/>
  <c r="L81" i="2"/>
  <c r="M80" i="2"/>
  <c r="L80" i="2"/>
  <c r="N80" i="2" s="1"/>
  <c r="N79" i="2"/>
  <c r="M79" i="2"/>
  <c r="L79" i="2"/>
  <c r="M78" i="2"/>
  <c r="N78" i="2" s="1"/>
  <c r="L78" i="2"/>
  <c r="M77" i="2"/>
  <c r="L77" i="2"/>
  <c r="M76" i="2"/>
  <c r="L76" i="2"/>
  <c r="N76" i="2" s="1"/>
  <c r="N75" i="2"/>
  <c r="M75" i="2"/>
  <c r="L75" i="2"/>
  <c r="M74" i="2"/>
  <c r="N74" i="2" s="1"/>
  <c r="L74" i="2"/>
  <c r="M73" i="2"/>
  <c r="N73" i="2" s="1"/>
  <c r="L73" i="2"/>
  <c r="M72" i="2"/>
  <c r="L72" i="2"/>
  <c r="N72" i="2" s="1"/>
  <c r="N71" i="2"/>
  <c r="M71" i="2"/>
  <c r="L71" i="2"/>
  <c r="M70" i="2"/>
  <c r="N70" i="2" s="1"/>
  <c r="L70" i="2"/>
  <c r="M69" i="2"/>
  <c r="L69" i="2"/>
  <c r="M68" i="2"/>
  <c r="L68" i="2"/>
  <c r="N68" i="2" s="1"/>
  <c r="N67" i="2"/>
  <c r="M67" i="2"/>
  <c r="L67" i="2"/>
  <c r="M66" i="2"/>
  <c r="N66" i="2" s="1"/>
  <c r="L66" i="2"/>
  <c r="M65" i="2"/>
  <c r="N65" i="2" s="1"/>
  <c r="L65" i="2"/>
  <c r="M64" i="2"/>
  <c r="L64" i="2"/>
  <c r="N64" i="2" s="1"/>
  <c r="N63" i="2"/>
  <c r="M63" i="2"/>
  <c r="L63" i="2"/>
  <c r="M62" i="2"/>
  <c r="N62" i="2" s="1"/>
  <c r="L62" i="2"/>
  <c r="M61" i="2"/>
  <c r="L61" i="2"/>
  <c r="M60" i="2"/>
  <c r="L60" i="2"/>
  <c r="N60" i="2" s="1"/>
  <c r="N59" i="2"/>
  <c r="M59" i="2"/>
  <c r="L59" i="2"/>
  <c r="M58" i="2"/>
  <c r="N58" i="2" s="1"/>
  <c r="L58" i="2"/>
  <c r="M57" i="2"/>
  <c r="N57" i="2" s="1"/>
  <c r="L57" i="2"/>
  <c r="M56" i="2"/>
  <c r="L56" i="2"/>
  <c r="N56" i="2" s="1"/>
  <c r="N55" i="2"/>
  <c r="M55" i="2"/>
  <c r="L55" i="2"/>
  <c r="M54" i="2"/>
  <c r="N54" i="2" s="1"/>
  <c r="L54" i="2"/>
  <c r="M53" i="2"/>
  <c r="L53" i="2"/>
  <c r="M52" i="2"/>
  <c r="L52" i="2"/>
  <c r="N52" i="2" s="1"/>
  <c r="N51" i="2"/>
  <c r="M51" i="2"/>
  <c r="L51" i="2"/>
  <c r="M50" i="2"/>
  <c r="N50" i="2" s="1"/>
  <c r="L50" i="2"/>
  <c r="M49" i="2"/>
  <c r="N49" i="2" s="1"/>
  <c r="L49" i="2"/>
  <c r="M48" i="2"/>
  <c r="L48" i="2"/>
  <c r="J47" i="2"/>
  <c r="H47" i="2"/>
  <c r="G47" i="2"/>
  <c r="F47" i="2"/>
  <c r="M46" i="2"/>
  <c r="N46" i="2" s="1"/>
  <c r="L46" i="2"/>
  <c r="M45" i="2"/>
  <c r="N45" i="2" s="1"/>
  <c r="L45" i="2"/>
  <c r="M44" i="2"/>
  <c r="L44" i="2"/>
  <c r="N43" i="2"/>
  <c r="M43" i="2"/>
  <c r="L43" i="2"/>
  <c r="M42" i="2"/>
  <c r="N42" i="2" s="1"/>
  <c r="L42" i="2"/>
  <c r="M41" i="2"/>
  <c r="L41" i="2"/>
  <c r="M40" i="2"/>
  <c r="N40" i="2" s="1"/>
  <c r="L40" i="2"/>
  <c r="N39" i="2"/>
  <c r="M39" i="2"/>
  <c r="L39" i="2"/>
  <c r="M38" i="2"/>
  <c r="N38" i="2" s="1"/>
  <c r="L38" i="2"/>
  <c r="M37" i="2"/>
  <c r="N37" i="2" s="1"/>
  <c r="L37" i="2"/>
  <c r="M36" i="2"/>
  <c r="L36" i="2"/>
  <c r="N36" i="2" s="1"/>
  <c r="N35" i="2"/>
  <c r="M35" i="2"/>
  <c r="L35" i="2"/>
  <c r="M34" i="2"/>
  <c r="N34" i="2" s="1"/>
  <c r="L34" i="2"/>
  <c r="M33" i="2"/>
  <c r="L33" i="2"/>
  <c r="M32" i="2"/>
  <c r="L32" i="2"/>
  <c r="N32" i="2" s="1"/>
  <c r="N31" i="2"/>
  <c r="M31" i="2"/>
  <c r="L31" i="2"/>
  <c r="M30" i="2"/>
  <c r="N30" i="2" s="1"/>
  <c r="L30" i="2"/>
  <c r="M29" i="2"/>
  <c r="N29" i="2" s="1"/>
  <c r="L29" i="2"/>
  <c r="M28" i="2"/>
  <c r="L28" i="2"/>
  <c r="N28" i="2" s="1"/>
  <c r="N27" i="2"/>
  <c r="M27" i="2"/>
  <c r="L27" i="2"/>
  <c r="M26" i="2"/>
  <c r="N26" i="2" s="1"/>
  <c r="L26" i="2"/>
  <c r="M25" i="2"/>
  <c r="L25" i="2"/>
  <c r="M24" i="2"/>
  <c r="L24" i="2"/>
  <c r="N24" i="2" s="1"/>
  <c r="N23" i="2"/>
  <c r="M23" i="2"/>
  <c r="L23" i="2"/>
  <c r="M22" i="2"/>
  <c r="N22" i="2" s="1"/>
  <c r="L22" i="2"/>
  <c r="M21" i="2"/>
  <c r="N21" i="2" s="1"/>
  <c r="L21" i="2"/>
  <c r="M20" i="2"/>
  <c r="L20" i="2"/>
  <c r="N20" i="2" s="1"/>
  <c r="N19" i="2"/>
  <c r="M19" i="2"/>
  <c r="L19" i="2"/>
  <c r="M18" i="2"/>
  <c r="N18" i="2" s="1"/>
  <c r="L18" i="2"/>
  <c r="M17" i="2"/>
  <c r="L17" i="2"/>
  <c r="M16" i="2"/>
  <c r="L16" i="2"/>
  <c r="N16" i="2" s="1"/>
  <c r="N15" i="2"/>
  <c r="M15" i="2"/>
  <c r="L15" i="2"/>
  <c r="M14" i="2"/>
  <c r="N14" i="2" s="1"/>
  <c r="L14" i="2"/>
  <c r="M13" i="2"/>
  <c r="N13" i="2" s="1"/>
  <c r="L13" i="2"/>
  <c r="M12" i="2"/>
  <c r="N12" i="2" s="1"/>
  <c r="L12" i="2"/>
  <c r="M11" i="2"/>
  <c r="N11" i="2" s="1"/>
  <c r="L11" i="2"/>
  <c r="N10" i="2"/>
  <c r="M10" i="2"/>
  <c r="L10" i="2"/>
  <c r="M9" i="2"/>
  <c r="N9" i="2" s="1"/>
  <c r="L9" i="2"/>
  <c r="M8" i="2"/>
  <c r="N8" i="2" s="1"/>
  <c r="L8" i="2"/>
  <c r="M7" i="2"/>
  <c r="N7" i="2" s="1"/>
  <c r="L7" i="2"/>
  <c r="N6" i="2"/>
  <c r="M6" i="2"/>
  <c r="L6" i="2"/>
  <c r="M5" i="2"/>
  <c r="N5" i="2" s="1"/>
  <c r="L5" i="2"/>
  <c r="M4" i="2"/>
  <c r="N4" i="2" s="1"/>
  <c r="L4" i="2"/>
  <c r="M3" i="2"/>
  <c r="N3" i="2" s="1"/>
  <c r="L3" i="2"/>
  <c r="N2" i="2"/>
  <c r="M2" i="2"/>
  <c r="L2" i="2"/>
  <c r="M237" i="2" l="1"/>
  <c r="G328" i="2"/>
  <c r="N117" i="2"/>
  <c r="N133" i="2"/>
  <c r="N149" i="2"/>
  <c r="N154" i="2"/>
  <c r="N289" i="2"/>
  <c r="N297" i="2"/>
  <c r="N305" i="2"/>
  <c r="N313" i="2"/>
  <c r="N321" i="2"/>
  <c r="N44" i="2"/>
  <c r="H328" i="2"/>
  <c r="N93" i="2"/>
  <c r="M47" i="2"/>
  <c r="M110" i="2"/>
  <c r="N113" i="2"/>
  <c r="N121" i="2"/>
  <c r="N129" i="2"/>
  <c r="N137" i="2"/>
  <c r="N152" i="2" s="1"/>
  <c r="N145" i="2"/>
  <c r="N198" i="2"/>
  <c r="L237" i="2"/>
  <c r="N285" i="2"/>
  <c r="N293" i="2" s="1"/>
  <c r="M293" i="2"/>
  <c r="N301" i="2"/>
  <c r="N309" i="2"/>
  <c r="N317" i="2"/>
  <c r="N325" i="2"/>
  <c r="L152" i="2"/>
  <c r="L110" i="2"/>
  <c r="N48" i="2"/>
  <c r="N125" i="2"/>
  <c r="N141" i="2"/>
  <c r="L47" i="2"/>
  <c r="L328" i="2" s="1"/>
  <c r="N17" i="2"/>
  <c r="N47" i="2" s="1"/>
  <c r="N25" i="2"/>
  <c r="N33" i="2"/>
  <c r="N41" i="2"/>
  <c r="N53" i="2"/>
  <c r="N61" i="2"/>
  <c r="N69" i="2"/>
  <c r="N77" i="2"/>
  <c r="N85" i="2"/>
  <c r="N101" i="2"/>
  <c r="N109" i="2"/>
  <c r="M152" i="2"/>
  <c r="N153" i="2"/>
  <c r="N161" i="2"/>
  <c r="N169" i="2"/>
  <c r="N177" i="2"/>
  <c r="N185" i="2"/>
  <c r="N193" i="2"/>
  <c r="N201" i="2"/>
  <c r="N209" i="2"/>
  <c r="N217" i="2"/>
  <c r="N225" i="2"/>
  <c r="M284" i="2"/>
  <c r="N241" i="2"/>
  <c r="N284" i="2" s="1"/>
  <c r="N249" i="2"/>
  <c r="N257" i="2"/>
  <c r="N265" i="2"/>
  <c r="N273" i="2"/>
  <c r="N281" i="2"/>
  <c r="N294" i="2"/>
  <c r="P2" i="3"/>
  <c r="S2" i="3" s="1"/>
  <c r="P3" i="3"/>
  <c r="S3" i="3" s="1"/>
  <c r="Q3" i="3"/>
  <c r="R3" i="3" s="1"/>
  <c r="T3" i="3" s="1"/>
  <c r="P4" i="3"/>
  <c r="S4" i="3" s="1"/>
  <c r="Q4" i="3"/>
  <c r="R4" i="3" s="1"/>
  <c r="T4" i="3" s="1"/>
  <c r="P5" i="3"/>
  <c r="S5" i="3" s="1"/>
  <c r="Q5" i="3"/>
  <c r="R5" i="3" s="1"/>
  <c r="T5" i="3" s="1"/>
  <c r="P6" i="3"/>
  <c r="S6" i="3" s="1"/>
  <c r="Q6" i="3"/>
  <c r="R6" i="3" s="1"/>
  <c r="T6" i="3" s="1"/>
  <c r="P7" i="3"/>
  <c r="S7" i="3" s="1"/>
  <c r="Q7" i="3"/>
  <c r="R7" i="3" s="1"/>
  <c r="T7" i="3" s="1"/>
  <c r="P8" i="3"/>
  <c r="S8" i="3" s="1"/>
  <c r="Q8" i="3"/>
  <c r="R8" i="3" s="1"/>
  <c r="T8" i="3" s="1"/>
  <c r="P9" i="3"/>
  <c r="S9" i="3" s="1"/>
  <c r="Q9" i="3"/>
  <c r="R9" i="3" s="1"/>
  <c r="T9" i="3" s="1"/>
  <c r="P10" i="3"/>
  <c r="S10" i="3" s="1"/>
  <c r="Q10" i="3"/>
  <c r="R10" i="3" s="1"/>
  <c r="T10" i="3" s="1"/>
  <c r="P11" i="3"/>
  <c r="S11" i="3" s="1"/>
  <c r="Q11" i="3"/>
  <c r="R11" i="3" s="1"/>
  <c r="T11" i="3" s="1"/>
  <c r="P12" i="3"/>
  <c r="S12" i="3" s="1"/>
  <c r="Q12" i="3"/>
  <c r="R12" i="3" s="1"/>
  <c r="T12" i="3" s="1"/>
  <c r="P13" i="3"/>
  <c r="S13" i="3" s="1"/>
  <c r="Q13" i="3"/>
  <c r="R13" i="3" s="1"/>
  <c r="T13" i="3" s="1"/>
  <c r="P14" i="3"/>
  <c r="S14" i="3" s="1"/>
  <c r="Q14" i="3"/>
  <c r="R14" i="3" s="1"/>
  <c r="T14" i="3" s="1"/>
  <c r="P15" i="3"/>
  <c r="S15" i="3" s="1"/>
  <c r="Q15" i="3"/>
  <c r="R15" i="3" s="1"/>
  <c r="T15" i="3" s="1"/>
  <c r="P16" i="3"/>
  <c r="S16" i="3" s="1"/>
  <c r="Q16" i="3"/>
  <c r="R16" i="3" s="1"/>
  <c r="T16" i="3" s="1"/>
  <c r="P17" i="3"/>
  <c r="S17" i="3" s="1"/>
  <c r="Q17" i="3"/>
  <c r="R17" i="3" s="1"/>
  <c r="T17" i="3" s="1"/>
  <c r="P18" i="3"/>
  <c r="S18" i="3" s="1"/>
  <c r="Q18" i="3"/>
  <c r="R18" i="3" s="1"/>
  <c r="T18" i="3" s="1"/>
  <c r="P19" i="3"/>
  <c r="S19" i="3" s="1"/>
  <c r="Q19" i="3"/>
  <c r="R19" i="3" s="1"/>
  <c r="T19" i="3" s="1"/>
  <c r="P20" i="3"/>
  <c r="S20" i="3" s="1"/>
  <c r="Q20" i="3"/>
  <c r="R20" i="3" s="1"/>
  <c r="T20" i="3" s="1"/>
  <c r="P21" i="3"/>
  <c r="S21" i="3" s="1"/>
  <c r="Q21" i="3"/>
  <c r="R21" i="3" s="1"/>
  <c r="T21" i="3" s="1"/>
  <c r="P22" i="3"/>
  <c r="S22" i="3" s="1"/>
  <c r="Q22" i="3"/>
  <c r="R22" i="3" s="1"/>
  <c r="T22" i="3" s="1"/>
  <c r="P23" i="3"/>
  <c r="S23" i="3" s="1"/>
  <c r="Q23" i="3"/>
  <c r="R23" i="3" s="1"/>
  <c r="T23" i="3" s="1"/>
  <c r="P24" i="3"/>
  <c r="S24" i="3" s="1"/>
  <c r="Q24" i="3"/>
  <c r="R24" i="3" s="1"/>
  <c r="T24" i="3" s="1"/>
  <c r="P25" i="3"/>
  <c r="S25" i="3" s="1"/>
  <c r="Q25" i="3"/>
  <c r="R25" i="3" s="1"/>
  <c r="T25" i="3" s="1"/>
  <c r="P26" i="3"/>
  <c r="S26" i="3" s="1"/>
  <c r="Q26" i="3"/>
  <c r="R26" i="3" s="1"/>
  <c r="T26" i="3" s="1"/>
  <c r="P27" i="3"/>
  <c r="S27" i="3" s="1"/>
  <c r="Q27" i="3"/>
  <c r="R27" i="3" s="1"/>
  <c r="T27" i="3" s="1"/>
  <c r="P28" i="3"/>
  <c r="S28" i="3" s="1"/>
  <c r="Q28" i="3"/>
  <c r="R28" i="3" s="1"/>
  <c r="T28" i="3" s="1"/>
  <c r="P29" i="3"/>
  <c r="S29" i="3" s="1"/>
  <c r="Q29" i="3"/>
  <c r="R29" i="3" s="1"/>
  <c r="T29" i="3" s="1"/>
  <c r="P30" i="3"/>
  <c r="S30" i="3" s="1"/>
  <c r="Q30" i="3"/>
  <c r="R30" i="3" s="1"/>
  <c r="T30" i="3" s="1"/>
  <c r="P31" i="3"/>
  <c r="S31" i="3" s="1"/>
  <c r="Q31" i="3"/>
  <c r="R31" i="3" s="1"/>
  <c r="T31" i="3" s="1"/>
  <c r="P32" i="3"/>
  <c r="S32" i="3" s="1"/>
  <c r="Q32" i="3"/>
  <c r="R32" i="3" s="1"/>
  <c r="T32" i="3" s="1"/>
  <c r="P33" i="3"/>
  <c r="S33" i="3" s="1"/>
  <c r="Q33" i="3"/>
  <c r="R33" i="3" s="1"/>
  <c r="T33" i="3" s="1"/>
  <c r="P34" i="3"/>
  <c r="S34" i="3" s="1"/>
  <c r="Q34" i="3"/>
  <c r="R34" i="3" s="1"/>
  <c r="T34" i="3" s="1"/>
  <c r="P35" i="3"/>
  <c r="S35" i="3" s="1"/>
  <c r="Q35" i="3"/>
  <c r="R35" i="3" s="1"/>
  <c r="T35" i="3" s="1"/>
  <c r="P36" i="3"/>
  <c r="S36" i="3" s="1"/>
  <c r="Q36" i="3"/>
  <c r="R36" i="3" s="1"/>
  <c r="T36" i="3" s="1"/>
  <c r="P37" i="3"/>
  <c r="S37" i="3" s="1"/>
  <c r="Q37" i="3"/>
  <c r="R37" i="3" s="1"/>
  <c r="T37" i="3" s="1"/>
  <c r="P38" i="3"/>
  <c r="S38" i="3" s="1"/>
  <c r="Q38" i="3"/>
  <c r="R38" i="3" s="1"/>
  <c r="T38" i="3" s="1"/>
  <c r="P39" i="3"/>
  <c r="S39" i="3" s="1"/>
  <c r="Q39" i="3"/>
  <c r="R39" i="3" s="1"/>
  <c r="T39" i="3" s="1"/>
  <c r="P40" i="3"/>
  <c r="S40" i="3" s="1"/>
  <c r="Q40" i="3"/>
  <c r="R40" i="3" s="1"/>
  <c r="T40" i="3" s="1"/>
  <c r="P41" i="3"/>
  <c r="S41" i="3" s="1"/>
  <c r="Q41" i="3"/>
  <c r="R41" i="3" s="1"/>
  <c r="T41" i="3" s="1"/>
  <c r="P42" i="3"/>
  <c r="S42" i="3" s="1"/>
  <c r="Q42" i="3"/>
  <c r="R42" i="3" s="1"/>
  <c r="T42" i="3" s="1"/>
  <c r="P43" i="3"/>
  <c r="S43" i="3" s="1"/>
  <c r="Q43" i="3"/>
  <c r="R43" i="3" s="1"/>
  <c r="T43" i="3" s="1"/>
  <c r="P44" i="3"/>
  <c r="S44" i="3" s="1"/>
  <c r="Q44" i="3"/>
  <c r="R44" i="3" s="1"/>
  <c r="T44" i="3" s="1"/>
  <c r="P45" i="3"/>
  <c r="S45" i="3" s="1"/>
  <c r="Q45" i="3"/>
  <c r="R45" i="3" s="1"/>
  <c r="T45" i="3" s="1"/>
  <c r="P46" i="3"/>
  <c r="S46" i="3" s="1"/>
  <c r="Q46" i="3"/>
  <c r="R46" i="3" s="1"/>
  <c r="T46" i="3" s="1"/>
  <c r="P47" i="3"/>
  <c r="S47" i="3" s="1"/>
  <c r="P48" i="3"/>
  <c r="S48" i="3" s="1"/>
  <c r="Q48" i="3"/>
  <c r="R48" i="3" s="1"/>
  <c r="T48" i="3" s="1"/>
  <c r="P49" i="3"/>
  <c r="S49" i="3" s="1"/>
  <c r="Q49" i="3"/>
  <c r="R49" i="3" s="1"/>
  <c r="T49" i="3" s="1"/>
  <c r="P50" i="3"/>
  <c r="S50" i="3" s="1"/>
  <c r="Q50" i="3"/>
  <c r="R50" i="3" s="1"/>
  <c r="T50" i="3" s="1"/>
  <c r="P51" i="3"/>
  <c r="S51" i="3" s="1"/>
  <c r="Q51" i="3"/>
  <c r="R51" i="3" s="1"/>
  <c r="T51" i="3" s="1"/>
  <c r="P52" i="3"/>
  <c r="S52" i="3" s="1"/>
  <c r="Q52" i="3"/>
  <c r="R52" i="3" s="1"/>
  <c r="T52" i="3" s="1"/>
  <c r="P53" i="3"/>
  <c r="S53" i="3" s="1"/>
  <c r="Q53" i="3"/>
  <c r="R53" i="3" s="1"/>
  <c r="T53" i="3" s="1"/>
  <c r="P54" i="3"/>
  <c r="S54" i="3" s="1"/>
  <c r="Q54" i="3"/>
  <c r="R54" i="3" s="1"/>
  <c r="T54" i="3" s="1"/>
  <c r="P55" i="3"/>
  <c r="S55" i="3" s="1"/>
  <c r="Q55" i="3"/>
  <c r="R55" i="3" s="1"/>
  <c r="T55" i="3" s="1"/>
  <c r="P56" i="3"/>
  <c r="S56" i="3" s="1"/>
  <c r="Q56" i="3"/>
  <c r="R56" i="3" s="1"/>
  <c r="T56" i="3" s="1"/>
  <c r="P57" i="3"/>
  <c r="S57" i="3" s="1"/>
  <c r="Q57" i="3"/>
  <c r="R57" i="3" s="1"/>
  <c r="T57" i="3" s="1"/>
  <c r="P58" i="3"/>
  <c r="S58" i="3" s="1"/>
  <c r="Q58" i="3"/>
  <c r="R58" i="3" s="1"/>
  <c r="T58" i="3" s="1"/>
  <c r="P59" i="3"/>
  <c r="S59" i="3" s="1"/>
  <c r="Q59" i="3"/>
  <c r="R59" i="3" s="1"/>
  <c r="T59" i="3" s="1"/>
  <c r="P60" i="3"/>
  <c r="S60" i="3" s="1"/>
  <c r="Q60" i="3"/>
  <c r="R60" i="3" s="1"/>
  <c r="T60" i="3" s="1"/>
  <c r="P61" i="3"/>
  <c r="S61" i="3" s="1"/>
  <c r="Q61" i="3"/>
  <c r="R61" i="3" s="1"/>
  <c r="T61" i="3" s="1"/>
  <c r="P62" i="3"/>
  <c r="S62" i="3" s="1"/>
  <c r="Q62" i="3"/>
  <c r="R62" i="3" s="1"/>
  <c r="T62" i="3" s="1"/>
  <c r="P63" i="3"/>
  <c r="S63" i="3" s="1"/>
  <c r="Q63" i="3"/>
  <c r="R63" i="3" s="1"/>
  <c r="T63" i="3" s="1"/>
  <c r="P64" i="3"/>
  <c r="S64" i="3" s="1"/>
  <c r="Q64" i="3"/>
  <c r="R64" i="3" s="1"/>
  <c r="T64" i="3" s="1"/>
  <c r="P65" i="3"/>
  <c r="S65" i="3" s="1"/>
  <c r="Q65" i="3"/>
  <c r="R65" i="3" s="1"/>
  <c r="T65" i="3" s="1"/>
  <c r="P66" i="3"/>
  <c r="S66" i="3" s="1"/>
  <c r="Q66" i="3"/>
  <c r="R66" i="3" s="1"/>
  <c r="T66" i="3" s="1"/>
  <c r="P67" i="3"/>
  <c r="S67" i="3" s="1"/>
  <c r="Q67" i="3"/>
  <c r="R67" i="3" s="1"/>
  <c r="T67" i="3" s="1"/>
  <c r="P68" i="3"/>
  <c r="S68" i="3" s="1"/>
  <c r="Q68" i="3"/>
  <c r="R68" i="3" s="1"/>
  <c r="T68" i="3" s="1"/>
  <c r="P69" i="3"/>
  <c r="S69" i="3" s="1"/>
  <c r="Q69" i="3"/>
  <c r="R69" i="3" s="1"/>
  <c r="T69" i="3" s="1"/>
  <c r="P70" i="3"/>
  <c r="S70" i="3" s="1"/>
  <c r="Q70" i="3"/>
  <c r="R70" i="3" s="1"/>
  <c r="T70" i="3" s="1"/>
  <c r="P71" i="3"/>
  <c r="S71" i="3" s="1"/>
  <c r="Q71" i="3"/>
  <c r="R71" i="3" s="1"/>
  <c r="T71" i="3" s="1"/>
  <c r="P72" i="3"/>
  <c r="S72" i="3" s="1"/>
  <c r="Q72" i="3"/>
  <c r="R72" i="3" s="1"/>
  <c r="T72" i="3" s="1"/>
  <c r="P73" i="3"/>
  <c r="S73" i="3" s="1"/>
  <c r="Q73" i="3"/>
  <c r="R73" i="3" s="1"/>
  <c r="T73" i="3" s="1"/>
  <c r="P74" i="3"/>
  <c r="S74" i="3" s="1"/>
  <c r="Q74" i="3"/>
  <c r="R74" i="3" s="1"/>
  <c r="T74" i="3" s="1"/>
  <c r="P75" i="3"/>
  <c r="S75" i="3" s="1"/>
  <c r="Q75" i="3"/>
  <c r="R75" i="3" s="1"/>
  <c r="T75" i="3" s="1"/>
  <c r="P76" i="3"/>
  <c r="S76" i="3" s="1"/>
  <c r="Q76" i="3"/>
  <c r="R76" i="3" s="1"/>
  <c r="T76" i="3" s="1"/>
  <c r="P77" i="3"/>
  <c r="S77" i="3" s="1"/>
  <c r="Q77" i="3"/>
  <c r="R77" i="3" s="1"/>
  <c r="T77" i="3" s="1"/>
  <c r="P78" i="3"/>
  <c r="S78" i="3" s="1"/>
  <c r="Q78" i="3"/>
  <c r="R78" i="3" s="1"/>
  <c r="T78" i="3" s="1"/>
  <c r="P79" i="3"/>
  <c r="S79" i="3" s="1"/>
  <c r="Q79" i="3"/>
  <c r="R79" i="3" s="1"/>
  <c r="T79" i="3" s="1"/>
  <c r="P80" i="3"/>
  <c r="S80" i="3" s="1"/>
  <c r="Q80" i="3"/>
  <c r="R80" i="3" s="1"/>
  <c r="T80" i="3" s="1"/>
  <c r="P81" i="3"/>
  <c r="S81" i="3" s="1"/>
  <c r="Q81" i="3"/>
  <c r="R81" i="3" s="1"/>
  <c r="T81" i="3" s="1"/>
  <c r="P82" i="3"/>
  <c r="S82" i="3" s="1"/>
  <c r="Q82" i="3"/>
  <c r="R82" i="3" s="1"/>
  <c r="T82" i="3" s="1"/>
  <c r="P83" i="3"/>
  <c r="S83" i="3" s="1"/>
  <c r="Q83" i="3"/>
  <c r="R83" i="3" s="1"/>
  <c r="T83" i="3" s="1"/>
  <c r="P84" i="3"/>
  <c r="S84" i="3" s="1"/>
  <c r="Q84" i="3"/>
  <c r="R84" i="3" s="1"/>
  <c r="T84" i="3" s="1"/>
  <c r="P85" i="3"/>
  <c r="S85" i="3" s="1"/>
  <c r="Q85" i="3"/>
  <c r="R85" i="3" s="1"/>
  <c r="T85" i="3" s="1"/>
  <c r="P86" i="3"/>
  <c r="S86" i="3" s="1"/>
  <c r="Q86" i="3"/>
  <c r="R86" i="3" s="1"/>
  <c r="T86" i="3" s="1"/>
  <c r="P87" i="3"/>
  <c r="S87" i="3" s="1"/>
  <c r="Q87" i="3"/>
  <c r="R87" i="3" s="1"/>
  <c r="T87" i="3" s="1"/>
  <c r="P88" i="3"/>
  <c r="S88" i="3" s="1"/>
  <c r="Q88" i="3"/>
  <c r="R88" i="3" s="1"/>
  <c r="T88" i="3" s="1"/>
  <c r="P89" i="3"/>
  <c r="S89" i="3" s="1"/>
  <c r="Q89" i="3"/>
  <c r="R89" i="3" s="1"/>
  <c r="T89" i="3" s="1"/>
  <c r="P90" i="3"/>
  <c r="S90" i="3" s="1"/>
  <c r="Q90" i="3"/>
  <c r="R90" i="3" s="1"/>
  <c r="T90" i="3" s="1"/>
  <c r="P91" i="3"/>
  <c r="S91" i="3" s="1"/>
  <c r="Q91" i="3"/>
  <c r="R91" i="3" s="1"/>
  <c r="T91" i="3" s="1"/>
  <c r="P92" i="3"/>
  <c r="S92" i="3" s="1"/>
  <c r="Q92" i="3"/>
  <c r="R92" i="3" s="1"/>
  <c r="T92" i="3" s="1"/>
  <c r="P93" i="3"/>
  <c r="S93" i="3" s="1"/>
  <c r="Q93" i="3"/>
  <c r="R93" i="3" s="1"/>
  <c r="T93" i="3" s="1"/>
  <c r="P94" i="3"/>
  <c r="S94" i="3" s="1"/>
  <c r="Q94" i="3"/>
  <c r="R94" i="3" s="1"/>
  <c r="T94" i="3" s="1"/>
  <c r="P95" i="3"/>
  <c r="S95" i="3" s="1"/>
  <c r="Q95" i="3"/>
  <c r="R95" i="3" s="1"/>
  <c r="T95" i="3" s="1"/>
  <c r="P96" i="3"/>
  <c r="S96" i="3" s="1"/>
  <c r="Q96" i="3"/>
  <c r="R96" i="3" s="1"/>
  <c r="T96" i="3" s="1"/>
  <c r="P97" i="3"/>
  <c r="S97" i="3" s="1"/>
  <c r="Q97" i="3"/>
  <c r="R97" i="3" s="1"/>
  <c r="T97" i="3" s="1"/>
  <c r="P98" i="3"/>
  <c r="S98" i="3" s="1"/>
  <c r="Q98" i="3"/>
  <c r="R98" i="3" s="1"/>
  <c r="T98" i="3" s="1"/>
  <c r="P99" i="3"/>
  <c r="S99" i="3" s="1"/>
  <c r="Q99" i="3"/>
  <c r="R99" i="3" s="1"/>
  <c r="T99" i="3" s="1"/>
  <c r="P100" i="3"/>
  <c r="S100" i="3" s="1"/>
  <c r="Q100" i="3"/>
  <c r="R100" i="3" s="1"/>
  <c r="T100" i="3" s="1"/>
  <c r="P101" i="3"/>
  <c r="S101" i="3" s="1"/>
  <c r="Q101" i="3"/>
  <c r="R101" i="3" s="1"/>
  <c r="T101" i="3" s="1"/>
  <c r="P102" i="3"/>
  <c r="S102" i="3" s="1"/>
  <c r="Q102" i="3"/>
  <c r="R102" i="3" s="1"/>
  <c r="T102" i="3" s="1"/>
  <c r="P103" i="3"/>
  <c r="S103" i="3" s="1"/>
  <c r="Q103" i="3"/>
  <c r="R103" i="3" s="1"/>
  <c r="T103" i="3" s="1"/>
  <c r="P104" i="3"/>
  <c r="S104" i="3" s="1"/>
  <c r="Q104" i="3"/>
  <c r="R104" i="3" s="1"/>
  <c r="T104" i="3" s="1"/>
  <c r="P105" i="3"/>
  <c r="S105" i="3" s="1"/>
  <c r="Q105" i="3"/>
  <c r="R105" i="3" s="1"/>
  <c r="T105" i="3" s="1"/>
  <c r="P106" i="3"/>
  <c r="S106" i="3" s="1"/>
  <c r="Q106" i="3"/>
  <c r="R106" i="3" s="1"/>
  <c r="T106" i="3" s="1"/>
  <c r="P107" i="3"/>
  <c r="S107" i="3" s="1"/>
  <c r="Q107" i="3"/>
  <c r="R107" i="3" s="1"/>
  <c r="T107" i="3" s="1"/>
  <c r="P108" i="3"/>
  <c r="S108" i="3" s="1"/>
  <c r="Q108" i="3"/>
  <c r="R108" i="3" s="1"/>
  <c r="T108" i="3" s="1"/>
  <c r="P109" i="3"/>
  <c r="S109" i="3" s="1"/>
  <c r="Q109" i="3"/>
  <c r="R109" i="3" s="1"/>
  <c r="T109" i="3" s="1"/>
  <c r="P110" i="3"/>
  <c r="S110" i="3" s="1"/>
  <c r="P111" i="3"/>
  <c r="S111" i="3" s="1"/>
  <c r="Q111" i="3"/>
  <c r="R111" i="3" s="1"/>
  <c r="T111" i="3" s="1"/>
  <c r="P112" i="3"/>
  <c r="S112" i="3" s="1"/>
  <c r="Q112" i="3"/>
  <c r="R112" i="3" s="1"/>
  <c r="T112" i="3" s="1"/>
  <c r="P113" i="3"/>
  <c r="S113" i="3" s="1"/>
  <c r="Q113" i="3"/>
  <c r="R113" i="3" s="1"/>
  <c r="T113" i="3" s="1"/>
  <c r="P114" i="3"/>
  <c r="S114" i="3" s="1"/>
  <c r="Q114" i="3"/>
  <c r="R114" i="3" s="1"/>
  <c r="T114" i="3" s="1"/>
  <c r="P115" i="3"/>
  <c r="S115" i="3" s="1"/>
  <c r="Q115" i="3"/>
  <c r="R115" i="3" s="1"/>
  <c r="T115" i="3" s="1"/>
  <c r="P116" i="3"/>
  <c r="S116" i="3" s="1"/>
  <c r="Q116" i="3"/>
  <c r="R116" i="3" s="1"/>
  <c r="T116" i="3" s="1"/>
  <c r="P117" i="3"/>
  <c r="S117" i="3" s="1"/>
  <c r="Q117" i="3"/>
  <c r="R117" i="3" s="1"/>
  <c r="T117" i="3" s="1"/>
  <c r="P118" i="3"/>
  <c r="S118" i="3" s="1"/>
  <c r="Q118" i="3"/>
  <c r="R118" i="3" s="1"/>
  <c r="T118" i="3" s="1"/>
  <c r="P119" i="3"/>
  <c r="S119" i="3" s="1"/>
  <c r="Q119" i="3"/>
  <c r="R119" i="3" s="1"/>
  <c r="T119" i="3" s="1"/>
  <c r="P120" i="3"/>
  <c r="S120" i="3" s="1"/>
  <c r="Q120" i="3"/>
  <c r="R120" i="3" s="1"/>
  <c r="T120" i="3" s="1"/>
  <c r="P121" i="3"/>
  <c r="S121" i="3" s="1"/>
  <c r="Q121" i="3"/>
  <c r="R121" i="3" s="1"/>
  <c r="T121" i="3" s="1"/>
  <c r="P122" i="3"/>
  <c r="S122" i="3" s="1"/>
  <c r="Q122" i="3"/>
  <c r="R122" i="3" s="1"/>
  <c r="T122" i="3" s="1"/>
  <c r="P123" i="3"/>
  <c r="S123" i="3" s="1"/>
  <c r="Q123" i="3"/>
  <c r="R123" i="3" s="1"/>
  <c r="T123" i="3" s="1"/>
  <c r="P124" i="3"/>
  <c r="S124" i="3" s="1"/>
  <c r="Q124" i="3"/>
  <c r="R124" i="3" s="1"/>
  <c r="T124" i="3" s="1"/>
  <c r="P125" i="3"/>
  <c r="S125" i="3" s="1"/>
  <c r="Q125" i="3"/>
  <c r="R125" i="3" s="1"/>
  <c r="T125" i="3" s="1"/>
  <c r="P126" i="3"/>
  <c r="S126" i="3" s="1"/>
  <c r="Q126" i="3"/>
  <c r="R126" i="3" s="1"/>
  <c r="T126" i="3" s="1"/>
  <c r="P127" i="3"/>
  <c r="S127" i="3" s="1"/>
  <c r="Q127" i="3"/>
  <c r="R127" i="3" s="1"/>
  <c r="T127" i="3" s="1"/>
  <c r="P128" i="3"/>
  <c r="S128" i="3" s="1"/>
  <c r="Q128" i="3"/>
  <c r="R128" i="3" s="1"/>
  <c r="T128" i="3" s="1"/>
  <c r="P129" i="3"/>
  <c r="S129" i="3" s="1"/>
  <c r="Q129" i="3"/>
  <c r="R129" i="3" s="1"/>
  <c r="T129" i="3" s="1"/>
  <c r="P130" i="3"/>
  <c r="S130" i="3" s="1"/>
  <c r="Q130" i="3"/>
  <c r="R130" i="3" s="1"/>
  <c r="T130" i="3" s="1"/>
  <c r="P131" i="3"/>
  <c r="S131" i="3" s="1"/>
  <c r="Q131" i="3"/>
  <c r="R131" i="3" s="1"/>
  <c r="T131" i="3" s="1"/>
  <c r="P132" i="3"/>
  <c r="S132" i="3" s="1"/>
  <c r="Q132" i="3"/>
  <c r="R132" i="3" s="1"/>
  <c r="T132" i="3" s="1"/>
  <c r="P133" i="3"/>
  <c r="S133" i="3" s="1"/>
  <c r="Q133" i="3"/>
  <c r="R133" i="3" s="1"/>
  <c r="T133" i="3" s="1"/>
  <c r="P134" i="3"/>
  <c r="S134" i="3" s="1"/>
  <c r="Q134" i="3"/>
  <c r="R134" i="3" s="1"/>
  <c r="T134" i="3" s="1"/>
  <c r="P135" i="3"/>
  <c r="S135" i="3" s="1"/>
  <c r="Q135" i="3"/>
  <c r="R135" i="3" s="1"/>
  <c r="T135" i="3" s="1"/>
  <c r="P136" i="3"/>
  <c r="S136" i="3" s="1"/>
  <c r="Q136" i="3"/>
  <c r="R136" i="3" s="1"/>
  <c r="T136" i="3" s="1"/>
  <c r="P137" i="3"/>
  <c r="S137" i="3" s="1"/>
  <c r="Q137" i="3"/>
  <c r="R137" i="3" s="1"/>
  <c r="T137" i="3" s="1"/>
  <c r="P138" i="3"/>
  <c r="S138" i="3" s="1"/>
  <c r="Q138" i="3"/>
  <c r="R138" i="3" s="1"/>
  <c r="T138" i="3" s="1"/>
  <c r="P139" i="3"/>
  <c r="S139" i="3" s="1"/>
  <c r="Q139" i="3"/>
  <c r="R139" i="3" s="1"/>
  <c r="T139" i="3" s="1"/>
  <c r="P140" i="3"/>
  <c r="S140" i="3" s="1"/>
  <c r="Q140" i="3"/>
  <c r="R140" i="3" s="1"/>
  <c r="T140" i="3" s="1"/>
  <c r="P141" i="3"/>
  <c r="S141" i="3" s="1"/>
  <c r="Q141" i="3"/>
  <c r="R141" i="3" s="1"/>
  <c r="T141" i="3" s="1"/>
  <c r="P142" i="3"/>
  <c r="S142" i="3" s="1"/>
  <c r="Q142" i="3"/>
  <c r="R142" i="3" s="1"/>
  <c r="T142" i="3" s="1"/>
  <c r="P143" i="3"/>
  <c r="S143" i="3" s="1"/>
  <c r="Q143" i="3"/>
  <c r="R143" i="3" s="1"/>
  <c r="T143" i="3" s="1"/>
  <c r="P144" i="3"/>
  <c r="S144" i="3" s="1"/>
  <c r="Q144" i="3"/>
  <c r="R144" i="3" s="1"/>
  <c r="T144" i="3" s="1"/>
  <c r="P145" i="3"/>
  <c r="S145" i="3" s="1"/>
  <c r="Q145" i="3"/>
  <c r="R145" i="3" s="1"/>
  <c r="T145" i="3" s="1"/>
  <c r="P146" i="3"/>
  <c r="S146" i="3" s="1"/>
  <c r="Q146" i="3"/>
  <c r="R146" i="3" s="1"/>
  <c r="T146" i="3" s="1"/>
  <c r="P147" i="3"/>
  <c r="S147" i="3" s="1"/>
  <c r="Q147" i="3"/>
  <c r="R147" i="3" s="1"/>
  <c r="T147" i="3" s="1"/>
  <c r="P148" i="3"/>
  <c r="S148" i="3" s="1"/>
  <c r="Q148" i="3"/>
  <c r="R148" i="3" s="1"/>
  <c r="T148" i="3" s="1"/>
  <c r="P149" i="3"/>
  <c r="S149" i="3" s="1"/>
  <c r="Q149" i="3"/>
  <c r="R149" i="3" s="1"/>
  <c r="T149" i="3" s="1"/>
  <c r="P150" i="3"/>
  <c r="S150" i="3" s="1"/>
  <c r="Q150" i="3"/>
  <c r="R150" i="3" s="1"/>
  <c r="T150" i="3" s="1"/>
  <c r="P151" i="3"/>
  <c r="S151" i="3" s="1"/>
  <c r="Q151" i="3"/>
  <c r="R151" i="3" s="1"/>
  <c r="T151" i="3" s="1"/>
  <c r="P152" i="3"/>
  <c r="S152" i="3" s="1"/>
  <c r="P153" i="3"/>
  <c r="S153" i="3" s="1"/>
  <c r="Q153" i="3"/>
  <c r="R153" i="3" s="1"/>
  <c r="T153" i="3" s="1"/>
  <c r="P154" i="3"/>
  <c r="S154" i="3" s="1"/>
  <c r="Q154" i="3"/>
  <c r="R154" i="3" s="1"/>
  <c r="T154" i="3" s="1"/>
  <c r="P155" i="3"/>
  <c r="S155" i="3" s="1"/>
  <c r="Q155" i="3"/>
  <c r="R155" i="3" s="1"/>
  <c r="T155" i="3" s="1"/>
  <c r="P156" i="3"/>
  <c r="S156" i="3" s="1"/>
  <c r="Q156" i="3"/>
  <c r="R156" i="3" s="1"/>
  <c r="T156" i="3" s="1"/>
  <c r="P157" i="3"/>
  <c r="S157" i="3" s="1"/>
  <c r="Q157" i="3"/>
  <c r="R157" i="3" s="1"/>
  <c r="T157" i="3" s="1"/>
  <c r="P158" i="3"/>
  <c r="S158" i="3" s="1"/>
  <c r="Q158" i="3"/>
  <c r="R158" i="3" s="1"/>
  <c r="T158" i="3" s="1"/>
  <c r="P159" i="3"/>
  <c r="S159" i="3" s="1"/>
  <c r="Q159" i="3"/>
  <c r="R159" i="3" s="1"/>
  <c r="T159" i="3" s="1"/>
  <c r="P160" i="3"/>
  <c r="S160" i="3" s="1"/>
  <c r="Q160" i="3"/>
  <c r="R160" i="3" s="1"/>
  <c r="T160" i="3" s="1"/>
  <c r="P161" i="3"/>
  <c r="S161" i="3" s="1"/>
  <c r="Q161" i="3"/>
  <c r="R161" i="3" s="1"/>
  <c r="T161" i="3" s="1"/>
  <c r="P162" i="3"/>
  <c r="S162" i="3" s="1"/>
  <c r="Q162" i="3"/>
  <c r="R162" i="3" s="1"/>
  <c r="T162" i="3" s="1"/>
  <c r="P163" i="3"/>
  <c r="S163" i="3" s="1"/>
  <c r="Q163" i="3"/>
  <c r="R163" i="3" s="1"/>
  <c r="T163" i="3" s="1"/>
  <c r="P164" i="3"/>
  <c r="S164" i="3" s="1"/>
  <c r="Q164" i="3"/>
  <c r="R164" i="3" s="1"/>
  <c r="T164" i="3" s="1"/>
  <c r="P165" i="3"/>
  <c r="S165" i="3" s="1"/>
  <c r="Q165" i="3"/>
  <c r="R165" i="3" s="1"/>
  <c r="T165" i="3" s="1"/>
  <c r="P166" i="3"/>
  <c r="S166" i="3" s="1"/>
  <c r="Q166" i="3"/>
  <c r="R166" i="3" s="1"/>
  <c r="T166" i="3" s="1"/>
  <c r="P167" i="3"/>
  <c r="S167" i="3" s="1"/>
  <c r="Q167" i="3"/>
  <c r="R167" i="3" s="1"/>
  <c r="P168" i="3"/>
  <c r="S168" i="3" s="1"/>
  <c r="Q168" i="3"/>
  <c r="R168" i="3" s="1"/>
  <c r="T168" i="3" s="1"/>
  <c r="P169" i="3"/>
  <c r="S169" i="3" s="1"/>
  <c r="Q169" i="3"/>
  <c r="R169" i="3" s="1"/>
  <c r="T169" i="3" s="1"/>
  <c r="P170" i="3"/>
  <c r="S170" i="3" s="1"/>
  <c r="Q170" i="3"/>
  <c r="R170" i="3" s="1"/>
  <c r="T170" i="3" s="1"/>
  <c r="P171" i="3"/>
  <c r="S171" i="3" s="1"/>
  <c r="Q171" i="3"/>
  <c r="R171" i="3" s="1"/>
  <c r="T171" i="3" s="1"/>
  <c r="P172" i="3"/>
  <c r="S172" i="3" s="1"/>
  <c r="Q172" i="3"/>
  <c r="R172" i="3" s="1"/>
  <c r="T172" i="3" s="1"/>
  <c r="P173" i="3"/>
  <c r="S173" i="3" s="1"/>
  <c r="Q173" i="3"/>
  <c r="R173" i="3" s="1"/>
  <c r="T173" i="3" s="1"/>
  <c r="P174" i="3"/>
  <c r="S174" i="3" s="1"/>
  <c r="Q174" i="3"/>
  <c r="R174" i="3" s="1"/>
  <c r="T174" i="3" s="1"/>
  <c r="P175" i="3"/>
  <c r="S175" i="3" s="1"/>
  <c r="Q175" i="3"/>
  <c r="R175" i="3" s="1"/>
  <c r="T175" i="3" s="1"/>
  <c r="P176" i="3"/>
  <c r="S176" i="3" s="1"/>
  <c r="Q176" i="3"/>
  <c r="R176" i="3" s="1"/>
  <c r="T176" i="3" s="1"/>
  <c r="P177" i="3"/>
  <c r="S177" i="3" s="1"/>
  <c r="Q177" i="3"/>
  <c r="R177" i="3" s="1"/>
  <c r="T177" i="3" s="1"/>
  <c r="P178" i="3"/>
  <c r="S178" i="3" s="1"/>
  <c r="Q178" i="3"/>
  <c r="R178" i="3" s="1"/>
  <c r="T178" i="3" s="1"/>
  <c r="P179" i="3"/>
  <c r="S179" i="3" s="1"/>
  <c r="Q179" i="3"/>
  <c r="R179" i="3" s="1"/>
  <c r="T179" i="3" s="1"/>
  <c r="P180" i="3"/>
  <c r="S180" i="3" s="1"/>
  <c r="Q180" i="3"/>
  <c r="R180" i="3" s="1"/>
  <c r="T180" i="3" s="1"/>
  <c r="P181" i="3"/>
  <c r="S181" i="3" s="1"/>
  <c r="Q181" i="3"/>
  <c r="R181" i="3" s="1"/>
  <c r="T181" i="3" s="1"/>
  <c r="P182" i="3"/>
  <c r="S182" i="3" s="1"/>
  <c r="Q182" i="3"/>
  <c r="R182" i="3" s="1"/>
  <c r="T182" i="3" s="1"/>
  <c r="P183" i="3"/>
  <c r="S183" i="3" s="1"/>
  <c r="Q183" i="3"/>
  <c r="R183" i="3" s="1"/>
  <c r="T183" i="3" s="1"/>
  <c r="P184" i="3"/>
  <c r="S184" i="3" s="1"/>
  <c r="Q184" i="3"/>
  <c r="R184" i="3" s="1"/>
  <c r="T184" i="3" s="1"/>
  <c r="P185" i="3"/>
  <c r="S185" i="3" s="1"/>
  <c r="Q185" i="3"/>
  <c r="R185" i="3" s="1"/>
  <c r="T185" i="3" s="1"/>
  <c r="P186" i="3"/>
  <c r="S186" i="3" s="1"/>
  <c r="Q186" i="3"/>
  <c r="R186" i="3" s="1"/>
  <c r="T186" i="3" s="1"/>
  <c r="P187" i="3"/>
  <c r="S187" i="3" s="1"/>
  <c r="Q187" i="3"/>
  <c r="R187" i="3" s="1"/>
  <c r="T187" i="3" s="1"/>
  <c r="P188" i="3"/>
  <c r="S188" i="3" s="1"/>
  <c r="Q188" i="3"/>
  <c r="R188" i="3" s="1"/>
  <c r="T188" i="3" s="1"/>
  <c r="P189" i="3"/>
  <c r="S189" i="3" s="1"/>
  <c r="Q189" i="3"/>
  <c r="R189" i="3" s="1"/>
  <c r="T189" i="3" s="1"/>
  <c r="P190" i="3"/>
  <c r="S190" i="3" s="1"/>
  <c r="Q190" i="3"/>
  <c r="R190" i="3" s="1"/>
  <c r="T190" i="3" s="1"/>
  <c r="P191" i="3"/>
  <c r="S191" i="3" s="1"/>
  <c r="Q191" i="3"/>
  <c r="R191" i="3" s="1"/>
  <c r="T191" i="3" s="1"/>
  <c r="P192" i="3"/>
  <c r="S192" i="3" s="1"/>
  <c r="Q192" i="3"/>
  <c r="R192" i="3" s="1"/>
  <c r="T192" i="3" s="1"/>
  <c r="P193" i="3"/>
  <c r="S193" i="3" s="1"/>
  <c r="Q193" i="3"/>
  <c r="R193" i="3" s="1"/>
  <c r="T193" i="3" s="1"/>
  <c r="P194" i="3"/>
  <c r="S194" i="3" s="1"/>
  <c r="Q194" i="3"/>
  <c r="R194" i="3" s="1"/>
  <c r="T194" i="3" s="1"/>
  <c r="P195" i="3"/>
  <c r="S195" i="3" s="1"/>
  <c r="Q195" i="3"/>
  <c r="R195" i="3" s="1"/>
  <c r="T195" i="3" s="1"/>
  <c r="P196" i="3"/>
  <c r="S196" i="3" s="1"/>
  <c r="P197" i="3"/>
  <c r="S197" i="3" s="1"/>
  <c r="Q197" i="3"/>
  <c r="R197" i="3" s="1"/>
  <c r="T197" i="3" s="1"/>
  <c r="P198" i="3"/>
  <c r="S198" i="3" s="1"/>
  <c r="Q198" i="3"/>
  <c r="R198" i="3" s="1"/>
  <c r="T198" i="3" s="1"/>
  <c r="P199" i="3"/>
  <c r="S199" i="3" s="1"/>
  <c r="Q199" i="3"/>
  <c r="R199" i="3" s="1"/>
  <c r="T199" i="3" s="1"/>
  <c r="P200" i="3"/>
  <c r="S200" i="3" s="1"/>
  <c r="Q200" i="3"/>
  <c r="R200" i="3" s="1"/>
  <c r="T200" i="3" s="1"/>
  <c r="P201" i="3"/>
  <c r="S201" i="3" s="1"/>
  <c r="Q201" i="3"/>
  <c r="R201" i="3" s="1"/>
  <c r="T201" i="3" s="1"/>
  <c r="P202" i="3"/>
  <c r="S202" i="3" s="1"/>
  <c r="Q202" i="3"/>
  <c r="R202" i="3" s="1"/>
  <c r="T202" i="3" s="1"/>
  <c r="P203" i="3"/>
  <c r="S203" i="3" s="1"/>
  <c r="Q203" i="3"/>
  <c r="R203" i="3" s="1"/>
  <c r="T203" i="3" s="1"/>
  <c r="P204" i="3"/>
  <c r="S204" i="3" s="1"/>
  <c r="Q204" i="3"/>
  <c r="R204" i="3" s="1"/>
  <c r="T204" i="3" s="1"/>
  <c r="P205" i="3"/>
  <c r="S205" i="3" s="1"/>
  <c r="Q205" i="3"/>
  <c r="R205" i="3" s="1"/>
  <c r="T205" i="3" s="1"/>
  <c r="P206" i="3"/>
  <c r="S206" i="3" s="1"/>
  <c r="Q206" i="3"/>
  <c r="R206" i="3" s="1"/>
  <c r="T206" i="3" s="1"/>
  <c r="P207" i="3"/>
  <c r="S207" i="3" s="1"/>
  <c r="Q207" i="3"/>
  <c r="R207" i="3" s="1"/>
  <c r="T207" i="3" s="1"/>
  <c r="P208" i="3"/>
  <c r="S208" i="3" s="1"/>
  <c r="Q208" i="3"/>
  <c r="R208" i="3" s="1"/>
  <c r="T208" i="3" s="1"/>
  <c r="P209" i="3"/>
  <c r="S209" i="3" s="1"/>
  <c r="Q209" i="3"/>
  <c r="R209" i="3" s="1"/>
  <c r="T209" i="3" s="1"/>
  <c r="P210" i="3"/>
  <c r="S210" i="3" s="1"/>
  <c r="Q210" i="3"/>
  <c r="R210" i="3" s="1"/>
  <c r="T210" i="3" s="1"/>
  <c r="P211" i="3"/>
  <c r="S211" i="3" s="1"/>
  <c r="Q211" i="3"/>
  <c r="R211" i="3" s="1"/>
  <c r="T211" i="3" s="1"/>
  <c r="P212" i="3"/>
  <c r="S212" i="3" s="1"/>
  <c r="Q212" i="3"/>
  <c r="R212" i="3" s="1"/>
  <c r="T212" i="3" s="1"/>
  <c r="P213" i="3"/>
  <c r="S213" i="3" s="1"/>
  <c r="Q213" i="3"/>
  <c r="R213" i="3" s="1"/>
  <c r="T213" i="3" s="1"/>
  <c r="P214" i="3"/>
  <c r="S214" i="3" s="1"/>
  <c r="Q214" i="3"/>
  <c r="R214" i="3" s="1"/>
  <c r="T214" i="3" s="1"/>
  <c r="P215" i="3"/>
  <c r="S215" i="3" s="1"/>
  <c r="Q215" i="3"/>
  <c r="R215" i="3" s="1"/>
  <c r="T215" i="3" s="1"/>
  <c r="P216" i="3"/>
  <c r="S216" i="3" s="1"/>
  <c r="Q216" i="3"/>
  <c r="R216" i="3" s="1"/>
  <c r="T216" i="3" s="1"/>
  <c r="P217" i="3"/>
  <c r="S217" i="3" s="1"/>
  <c r="Q217" i="3"/>
  <c r="R217" i="3" s="1"/>
  <c r="T217" i="3" s="1"/>
  <c r="P218" i="3"/>
  <c r="S218" i="3" s="1"/>
  <c r="Q218" i="3"/>
  <c r="R218" i="3" s="1"/>
  <c r="T218" i="3" s="1"/>
  <c r="P219" i="3"/>
  <c r="S219" i="3" s="1"/>
  <c r="Q219" i="3"/>
  <c r="R219" i="3" s="1"/>
  <c r="T219" i="3" s="1"/>
  <c r="P220" i="3"/>
  <c r="S220" i="3" s="1"/>
  <c r="Q220" i="3"/>
  <c r="R220" i="3" s="1"/>
  <c r="T220" i="3" s="1"/>
  <c r="P221" i="3"/>
  <c r="S221" i="3" s="1"/>
  <c r="Q221" i="3"/>
  <c r="R221" i="3" s="1"/>
  <c r="T221" i="3" s="1"/>
  <c r="P222" i="3"/>
  <c r="S222" i="3" s="1"/>
  <c r="Q222" i="3"/>
  <c r="R222" i="3" s="1"/>
  <c r="T222" i="3" s="1"/>
  <c r="P223" i="3"/>
  <c r="S223" i="3" s="1"/>
  <c r="Q223" i="3"/>
  <c r="R223" i="3" s="1"/>
  <c r="T223" i="3" s="1"/>
  <c r="P224" i="3"/>
  <c r="S224" i="3" s="1"/>
  <c r="Q224" i="3"/>
  <c r="R224" i="3" s="1"/>
  <c r="T224" i="3" s="1"/>
  <c r="P225" i="3"/>
  <c r="S225" i="3" s="1"/>
  <c r="Q225" i="3"/>
  <c r="R225" i="3" s="1"/>
  <c r="T225" i="3" s="1"/>
  <c r="P226" i="3"/>
  <c r="S226" i="3" s="1"/>
  <c r="Q226" i="3"/>
  <c r="R226" i="3" s="1"/>
  <c r="T226" i="3" s="1"/>
  <c r="P227" i="3"/>
  <c r="S227" i="3" s="1"/>
  <c r="Q227" i="3"/>
  <c r="R227" i="3" s="1"/>
  <c r="T227" i="3" s="1"/>
  <c r="P228" i="3"/>
  <c r="S228" i="3" s="1"/>
  <c r="Q228" i="3"/>
  <c r="R228" i="3" s="1"/>
  <c r="T228" i="3" s="1"/>
  <c r="P229" i="3"/>
  <c r="S229" i="3" s="1"/>
  <c r="Q229" i="3"/>
  <c r="R229" i="3" s="1"/>
  <c r="T229" i="3" s="1"/>
  <c r="P230" i="3"/>
  <c r="S230" i="3" s="1"/>
  <c r="Q230" i="3"/>
  <c r="R230" i="3" s="1"/>
  <c r="T230" i="3" s="1"/>
  <c r="P231" i="3"/>
  <c r="S231" i="3" s="1"/>
  <c r="P232" i="3"/>
  <c r="S232" i="3" s="1"/>
  <c r="Q232" i="3"/>
  <c r="R232" i="3" s="1"/>
  <c r="T232" i="3" s="1"/>
  <c r="P233" i="3"/>
  <c r="S233" i="3" s="1"/>
  <c r="Q233" i="3"/>
  <c r="R233" i="3" s="1"/>
  <c r="T233" i="3" s="1"/>
  <c r="P234" i="3"/>
  <c r="S234" i="3" s="1"/>
  <c r="Q234" i="3"/>
  <c r="R234" i="3" s="1"/>
  <c r="T234" i="3" s="1"/>
  <c r="P235" i="3"/>
  <c r="S235" i="3" s="1"/>
  <c r="P236" i="3"/>
  <c r="S236" i="3" s="1"/>
  <c r="Q236" i="3"/>
  <c r="R236" i="3" s="1"/>
  <c r="T236" i="3" s="1"/>
  <c r="P237" i="3"/>
  <c r="S237" i="3" s="1"/>
  <c r="Q237" i="3"/>
  <c r="R237" i="3" s="1"/>
  <c r="T237" i="3" s="1"/>
  <c r="P238" i="3"/>
  <c r="S238" i="3" s="1"/>
  <c r="Q238" i="3"/>
  <c r="R238" i="3" s="1"/>
  <c r="T238" i="3" s="1"/>
  <c r="P239" i="3"/>
  <c r="S239" i="3" s="1"/>
  <c r="Q239" i="3"/>
  <c r="R239" i="3" s="1"/>
  <c r="T239" i="3" s="1"/>
  <c r="P240" i="3"/>
  <c r="S240" i="3" s="1"/>
  <c r="Q240" i="3"/>
  <c r="R240" i="3" s="1"/>
  <c r="T240" i="3" s="1"/>
  <c r="P241" i="3"/>
  <c r="S241" i="3" s="1"/>
  <c r="Q241" i="3"/>
  <c r="R241" i="3" s="1"/>
  <c r="T241" i="3" s="1"/>
  <c r="P242" i="3"/>
  <c r="S242" i="3" s="1"/>
  <c r="Q242" i="3"/>
  <c r="R242" i="3" s="1"/>
  <c r="T242" i="3" s="1"/>
  <c r="P243" i="3"/>
  <c r="S243" i="3" s="1"/>
  <c r="Q243" i="3"/>
  <c r="R243" i="3" s="1"/>
  <c r="T243" i="3" s="1"/>
  <c r="P244" i="3"/>
  <c r="S244" i="3" s="1"/>
  <c r="Q244" i="3"/>
  <c r="R244" i="3" s="1"/>
  <c r="T244" i="3" s="1"/>
  <c r="P245" i="3"/>
  <c r="S245" i="3" s="1"/>
  <c r="Q245" i="3"/>
  <c r="R245" i="3" s="1"/>
  <c r="T245" i="3" s="1"/>
  <c r="P246" i="3"/>
  <c r="S246" i="3" s="1"/>
  <c r="Q246" i="3"/>
  <c r="R246" i="3" s="1"/>
  <c r="T246" i="3" s="1"/>
  <c r="P247" i="3"/>
  <c r="S247" i="3" s="1"/>
  <c r="Q247" i="3"/>
  <c r="R247" i="3" s="1"/>
  <c r="T247" i="3" s="1"/>
  <c r="P248" i="3"/>
  <c r="S248" i="3" s="1"/>
  <c r="Q248" i="3"/>
  <c r="R248" i="3" s="1"/>
  <c r="T248" i="3" s="1"/>
  <c r="P249" i="3"/>
  <c r="S249" i="3" s="1"/>
  <c r="Q249" i="3"/>
  <c r="R249" i="3" s="1"/>
  <c r="T249" i="3" s="1"/>
  <c r="P250" i="3"/>
  <c r="S250" i="3" s="1"/>
  <c r="Q250" i="3"/>
  <c r="R250" i="3" s="1"/>
  <c r="T250" i="3" s="1"/>
  <c r="P251" i="3"/>
  <c r="S251" i="3" s="1"/>
  <c r="Q251" i="3"/>
  <c r="R251" i="3" s="1"/>
  <c r="T251" i="3" s="1"/>
  <c r="P252" i="3"/>
  <c r="S252" i="3" s="1"/>
  <c r="Q252" i="3"/>
  <c r="R252" i="3" s="1"/>
  <c r="T252" i="3" s="1"/>
  <c r="P253" i="3"/>
  <c r="S253" i="3" s="1"/>
  <c r="Q253" i="3"/>
  <c r="R253" i="3" s="1"/>
  <c r="T253" i="3" s="1"/>
  <c r="P254" i="3"/>
  <c r="S254" i="3" s="1"/>
  <c r="Q254" i="3"/>
  <c r="R254" i="3" s="1"/>
  <c r="T254" i="3" s="1"/>
  <c r="P255" i="3"/>
  <c r="S255" i="3" s="1"/>
  <c r="Q255" i="3"/>
  <c r="R255" i="3" s="1"/>
  <c r="T255" i="3" s="1"/>
  <c r="P256" i="3"/>
  <c r="S256" i="3" s="1"/>
  <c r="Q256" i="3"/>
  <c r="R256" i="3" s="1"/>
  <c r="T256" i="3" s="1"/>
  <c r="P257" i="3"/>
  <c r="S257" i="3" s="1"/>
  <c r="Q257" i="3"/>
  <c r="R257" i="3" s="1"/>
  <c r="T257" i="3" s="1"/>
  <c r="P258" i="3"/>
  <c r="S258" i="3" s="1"/>
  <c r="Q258" i="3"/>
  <c r="R258" i="3" s="1"/>
  <c r="T258" i="3" s="1"/>
  <c r="P259" i="3"/>
  <c r="S259" i="3" s="1"/>
  <c r="Q259" i="3"/>
  <c r="R259" i="3" s="1"/>
  <c r="T259" i="3" s="1"/>
  <c r="P260" i="3"/>
  <c r="S260" i="3" s="1"/>
  <c r="Q260" i="3"/>
  <c r="R260" i="3" s="1"/>
  <c r="T260" i="3" s="1"/>
  <c r="P261" i="3"/>
  <c r="S261" i="3" s="1"/>
  <c r="Q261" i="3"/>
  <c r="R261" i="3" s="1"/>
  <c r="T261" i="3" s="1"/>
  <c r="P262" i="3"/>
  <c r="S262" i="3" s="1"/>
  <c r="Q262" i="3"/>
  <c r="R262" i="3" s="1"/>
  <c r="T262" i="3" s="1"/>
  <c r="P263" i="3"/>
  <c r="S263" i="3" s="1"/>
  <c r="Q263" i="3"/>
  <c r="R263" i="3" s="1"/>
  <c r="T263" i="3" s="1"/>
  <c r="P264" i="3"/>
  <c r="S264" i="3" s="1"/>
  <c r="Q264" i="3"/>
  <c r="R264" i="3" s="1"/>
  <c r="T264" i="3" s="1"/>
  <c r="P265" i="3"/>
  <c r="S265" i="3" s="1"/>
  <c r="Q265" i="3"/>
  <c r="R265" i="3" s="1"/>
  <c r="T265" i="3" s="1"/>
  <c r="P266" i="3"/>
  <c r="S266" i="3" s="1"/>
  <c r="Q266" i="3"/>
  <c r="R266" i="3" s="1"/>
  <c r="T266" i="3" s="1"/>
  <c r="P267" i="3"/>
  <c r="S267" i="3" s="1"/>
  <c r="Q267" i="3"/>
  <c r="R267" i="3" s="1"/>
  <c r="T267" i="3" s="1"/>
  <c r="P268" i="3"/>
  <c r="S268" i="3" s="1"/>
  <c r="Q268" i="3"/>
  <c r="R268" i="3" s="1"/>
  <c r="T268" i="3" s="1"/>
  <c r="P269" i="3"/>
  <c r="S269" i="3" s="1"/>
  <c r="Q269" i="3"/>
  <c r="R269" i="3" s="1"/>
  <c r="T269" i="3" s="1"/>
  <c r="P270" i="3"/>
  <c r="S270" i="3" s="1"/>
  <c r="Q270" i="3"/>
  <c r="R270" i="3" s="1"/>
  <c r="T270" i="3" s="1"/>
  <c r="P271" i="3"/>
  <c r="S271" i="3" s="1"/>
  <c r="Q271" i="3"/>
  <c r="R271" i="3" s="1"/>
  <c r="T271" i="3" s="1"/>
  <c r="P272" i="3"/>
  <c r="S272" i="3" s="1"/>
  <c r="Q272" i="3"/>
  <c r="R272" i="3" s="1"/>
  <c r="T272" i="3" s="1"/>
  <c r="P273" i="3"/>
  <c r="S273" i="3" s="1"/>
  <c r="Q273" i="3"/>
  <c r="R273" i="3" s="1"/>
  <c r="T273" i="3" s="1"/>
  <c r="P274" i="3"/>
  <c r="S274" i="3" s="1"/>
  <c r="Q274" i="3"/>
  <c r="R274" i="3" s="1"/>
  <c r="T274" i="3" s="1"/>
  <c r="P275" i="3"/>
  <c r="S275" i="3" s="1"/>
  <c r="Q275" i="3"/>
  <c r="R275" i="3" s="1"/>
  <c r="T275" i="3" s="1"/>
  <c r="P276" i="3"/>
  <c r="S276" i="3" s="1"/>
  <c r="Q276" i="3"/>
  <c r="R276" i="3" s="1"/>
  <c r="T276" i="3" s="1"/>
  <c r="P277" i="3"/>
  <c r="S277" i="3" s="1"/>
  <c r="Q277" i="3"/>
  <c r="R277" i="3" s="1"/>
  <c r="T277" i="3" s="1"/>
  <c r="P278" i="3"/>
  <c r="S278" i="3" s="1"/>
  <c r="Q278" i="3"/>
  <c r="R278" i="3" s="1"/>
  <c r="T278" i="3" s="1"/>
  <c r="P279" i="3"/>
  <c r="S279" i="3" s="1"/>
  <c r="Q279" i="3"/>
  <c r="R279" i="3" s="1"/>
  <c r="T279" i="3" s="1"/>
  <c r="P280" i="3"/>
  <c r="S280" i="3" s="1"/>
  <c r="Q280" i="3"/>
  <c r="R280" i="3" s="1"/>
  <c r="T280" i="3" s="1"/>
  <c r="P281" i="3"/>
  <c r="S281" i="3" s="1"/>
  <c r="Q281" i="3"/>
  <c r="R281" i="3" s="1"/>
  <c r="T281" i="3" s="1"/>
  <c r="P282" i="3"/>
  <c r="S282" i="3" s="1"/>
  <c r="P283" i="3"/>
  <c r="S283" i="3" s="1"/>
  <c r="Q283" i="3"/>
  <c r="R283" i="3" s="1"/>
  <c r="T283" i="3" s="1"/>
  <c r="P284" i="3"/>
  <c r="S284" i="3" s="1"/>
  <c r="Q284" i="3"/>
  <c r="R284" i="3" s="1"/>
  <c r="T284" i="3" s="1"/>
  <c r="P285" i="3"/>
  <c r="S285" i="3" s="1"/>
  <c r="Q285" i="3"/>
  <c r="R285" i="3" s="1"/>
  <c r="T285" i="3" s="1"/>
  <c r="P286" i="3"/>
  <c r="S286" i="3" s="1"/>
  <c r="Q286" i="3"/>
  <c r="R286" i="3" s="1"/>
  <c r="T286" i="3" s="1"/>
  <c r="P287" i="3"/>
  <c r="S287" i="3" s="1"/>
  <c r="Q287" i="3"/>
  <c r="R287" i="3" s="1"/>
  <c r="T287" i="3" s="1"/>
  <c r="P288" i="3"/>
  <c r="S288" i="3" s="1"/>
  <c r="Q288" i="3"/>
  <c r="R288" i="3" s="1"/>
  <c r="T288" i="3" s="1"/>
  <c r="P289" i="3"/>
  <c r="S289" i="3" s="1"/>
  <c r="Q289" i="3"/>
  <c r="R289" i="3" s="1"/>
  <c r="T289" i="3" s="1"/>
  <c r="P290" i="3"/>
  <c r="S290" i="3" s="1"/>
  <c r="Q290" i="3"/>
  <c r="R290" i="3" s="1"/>
  <c r="T290" i="3" s="1"/>
  <c r="P291" i="3"/>
  <c r="S291" i="3" s="1"/>
  <c r="P292" i="3"/>
  <c r="S292" i="3" s="1"/>
  <c r="Q292" i="3"/>
  <c r="R292" i="3" s="1"/>
  <c r="T292" i="3" s="1"/>
  <c r="P293" i="3"/>
  <c r="S293" i="3" s="1"/>
  <c r="Q293" i="3"/>
  <c r="R293" i="3" s="1"/>
  <c r="T293" i="3" s="1"/>
  <c r="P294" i="3"/>
  <c r="S294" i="3" s="1"/>
  <c r="Q294" i="3"/>
  <c r="R294" i="3" s="1"/>
  <c r="T294" i="3" s="1"/>
  <c r="P295" i="3"/>
  <c r="S295" i="3" s="1"/>
  <c r="Q295" i="3"/>
  <c r="R295" i="3" s="1"/>
  <c r="T295" i="3" s="1"/>
  <c r="P296" i="3"/>
  <c r="S296" i="3" s="1"/>
  <c r="Q296" i="3"/>
  <c r="R296" i="3" s="1"/>
  <c r="T296" i="3" s="1"/>
  <c r="P297" i="3"/>
  <c r="S297" i="3" s="1"/>
  <c r="Q297" i="3"/>
  <c r="R297" i="3" s="1"/>
  <c r="T297" i="3" s="1"/>
  <c r="P298" i="3"/>
  <c r="S298" i="3" s="1"/>
  <c r="Q298" i="3"/>
  <c r="R298" i="3" s="1"/>
  <c r="T298" i="3" s="1"/>
  <c r="P299" i="3"/>
  <c r="S299" i="3" s="1"/>
  <c r="Q299" i="3"/>
  <c r="R299" i="3" s="1"/>
  <c r="T299" i="3" s="1"/>
  <c r="P300" i="3"/>
  <c r="S300" i="3" s="1"/>
  <c r="Q300" i="3"/>
  <c r="R300" i="3" s="1"/>
  <c r="T300" i="3" s="1"/>
  <c r="P301" i="3"/>
  <c r="S301" i="3" s="1"/>
  <c r="Q301" i="3"/>
  <c r="R301" i="3" s="1"/>
  <c r="T301" i="3" s="1"/>
  <c r="P302" i="3"/>
  <c r="S302" i="3" s="1"/>
  <c r="Q302" i="3"/>
  <c r="R302" i="3" s="1"/>
  <c r="T302" i="3" s="1"/>
  <c r="P303" i="3"/>
  <c r="S303" i="3" s="1"/>
  <c r="Q303" i="3"/>
  <c r="R303" i="3" s="1"/>
  <c r="T303" i="3" s="1"/>
  <c r="P304" i="3"/>
  <c r="S304" i="3" s="1"/>
  <c r="Q304" i="3"/>
  <c r="R304" i="3" s="1"/>
  <c r="T304" i="3" s="1"/>
  <c r="P305" i="3"/>
  <c r="S305" i="3" s="1"/>
  <c r="Q305" i="3"/>
  <c r="R305" i="3" s="1"/>
  <c r="T305" i="3" s="1"/>
  <c r="P306" i="3"/>
  <c r="S306" i="3" s="1"/>
  <c r="Q306" i="3"/>
  <c r="R306" i="3" s="1"/>
  <c r="T306" i="3" s="1"/>
  <c r="P307" i="3"/>
  <c r="S307" i="3" s="1"/>
  <c r="Q307" i="3"/>
  <c r="R307" i="3" s="1"/>
  <c r="T307" i="3" s="1"/>
  <c r="P308" i="3"/>
  <c r="S308" i="3" s="1"/>
  <c r="Q308" i="3"/>
  <c r="R308" i="3" s="1"/>
  <c r="T308" i="3" s="1"/>
  <c r="P309" i="3"/>
  <c r="S309" i="3" s="1"/>
  <c r="Q309" i="3"/>
  <c r="R309" i="3" s="1"/>
  <c r="T309" i="3" s="1"/>
  <c r="P310" i="3"/>
  <c r="S310" i="3" s="1"/>
  <c r="Q310" i="3"/>
  <c r="R310" i="3" s="1"/>
  <c r="T310" i="3" s="1"/>
  <c r="P311" i="3"/>
  <c r="S311" i="3" s="1"/>
  <c r="Q311" i="3"/>
  <c r="R311" i="3" s="1"/>
  <c r="T311" i="3" s="1"/>
  <c r="P312" i="3"/>
  <c r="S312" i="3" s="1"/>
  <c r="Q312" i="3"/>
  <c r="R312" i="3" s="1"/>
  <c r="T312" i="3" s="1"/>
  <c r="P313" i="3"/>
  <c r="S313" i="3" s="1"/>
  <c r="Q313" i="3"/>
  <c r="R313" i="3" s="1"/>
  <c r="T313" i="3" s="1"/>
  <c r="P314" i="3"/>
  <c r="S314" i="3" s="1"/>
  <c r="Q314" i="3"/>
  <c r="R314" i="3" s="1"/>
  <c r="T314" i="3" s="1"/>
  <c r="P315" i="3"/>
  <c r="S315" i="3" s="1"/>
  <c r="Q315" i="3"/>
  <c r="R315" i="3" s="1"/>
  <c r="T315" i="3" s="1"/>
  <c r="P316" i="3"/>
  <c r="S316" i="3" s="1"/>
  <c r="Q316" i="3"/>
  <c r="R316" i="3" s="1"/>
  <c r="T316" i="3" s="1"/>
  <c r="P317" i="3"/>
  <c r="S317" i="3" s="1"/>
  <c r="Q317" i="3"/>
  <c r="R317" i="3" s="1"/>
  <c r="T317" i="3" s="1"/>
  <c r="P318" i="3"/>
  <c r="S318" i="3" s="1"/>
  <c r="Q318" i="3"/>
  <c r="R318" i="3" s="1"/>
  <c r="T318" i="3" s="1"/>
  <c r="P319" i="3"/>
  <c r="S319" i="3" s="1"/>
  <c r="Q319" i="3"/>
  <c r="R319" i="3" s="1"/>
  <c r="T319" i="3" s="1"/>
  <c r="P320" i="3"/>
  <c r="S320" i="3" s="1"/>
  <c r="Q320" i="3"/>
  <c r="R320" i="3" s="1"/>
  <c r="T320" i="3" s="1"/>
  <c r="P321" i="3"/>
  <c r="S321" i="3" s="1"/>
  <c r="Q321" i="3"/>
  <c r="R321" i="3" s="1"/>
  <c r="T321" i="3" s="1"/>
  <c r="P322" i="3"/>
  <c r="S322" i="3" s="1"/>
  <c r="Q322" i="3"/>
  <c r="R322" i="3" s="1"/>
  <c r="T322" i="3" s="1"/>
  <c r="P323" i="3"/>
  <c r="S323" i="3" s="1"/>
  <c r="Q323" i="3"/>
  <c r="R323" i="3" s="1"/>
  <c r="T323" i="3" s="1"/>
  <c r="P324" i="3"/>
  <c r="S324" i="3" s="1"/>
  <c r="Q324" i="3"/>
  <c r="R324" i="3" s="1"/>
  <c r="T324" i="3" s="1"/>
  <c r="P325" i="3"/>
  <c r="S325" i="3" s="1"/>
  <c r="Q325" i="3"/>
  <c r="R325" i="3" s="1"/>
  <c r="T325" i="3" s="1"/>
  <c r="P326" i="3"/>
  <c r="S326" i="3" s="1"/>
  <c r="Q2" i="3"/>
  <c r="R2" i="3" s="1"/>
  <c r="T2" i="3" s="1"/>
  <c r="Q291" i="3"/>
  <c r="R291" i="3" s="1"/>
  <c r="T291" i="3" s="1"/>
  <c r="Q282" i="3"/>
  <c r="R282" i="3" s="1"/>
  <c r="T282" i="3" s="1"/>
  <c r="Q235" i="3"/>
  <c r="R235" i="3" s="1"/>
  <c r="T235" i="3" s="1"/>
  <c r="Q231" i="3"/>
  <c r="R231" i="3" s="1"/>
  <c r="T231" i="3" s="1"/>
  <c r="Q196" i="3"/>
  <c r="R196" i="3" s="1"/>
  <c r="T196" i="3" s="1"/>
  <c r="Q152" i="3"/>
  <c r="R152" i="3" s="1"/>
  <c r="T152" i="3" s="1"/>
  <c r="Q110" i="3"/>
  <c r="R110" i="3" s="1"/>
  <c r="T110" i="3" s="1"/>
  <c r="N327" i="2" l="1"/>
  <c r="N197" i="2"/>
  <c r="N110" i="2"/>
  <c r="N328" i="2" s="1"/>
  <c r="N233" i="2"/>
  <c r="M328" i="2"/>
  <c r="Q326" i="3"/>
  <c r="R326" i="3" s="1"/>
  <c r="T326" i="3" s="1"/>
  <c r="Q47" i="3"/>
  <c r="R47" i="3" s="1"/>
  <c r="T47" i="3" s="1"/>
  <c r="J167" i="3"/>
  <c r="T167" i="3" s="1"/>
  <c r="M319" i="1" l="1"/>
  <c r="M320" i="1"/>
  <c r="L321" i="1"/>
  <c r="M321" i="1"/>
  <c r="M295" i="1"/>
  <c r="M168" i="3"/>
  <c r="H21" i="3" l="1"/>
  <c r="F325" i="3"/>
  <c r="M324" i="3"/>
  <c r="L324" i="3"/>
  <c r="M323" i="3"/>
  <c r="L323" i="3"/>
  <c r="M322" i="3"/>
  <c r="L322" i="3"/>
  <c r="M321" i="3"/>
  <c r="L321" i="3"/>
  <c r="L318" i="3"/>
  <c r="L317" i="3"/>
  <c r="M316" i="3"/>
  <c r="L316" i="3"/>
  <c r="M315" i="3"/>
  <c r="L315" i="3"/>
  <c r="M314" i="3"/>
  <c r="L314" i="3"/>
  <c r="M313" i="3"/>
  <c r="L313" i="3"/>
  <c r="M312" i="3"/>
  <c r="L312" i="3"/>
  <c r="M311" i="3"/>
  <c r="M310" i="3"/>
  <c r="L310" i="3"/>
  <c r="M309" i="3"/>
  <c r="L309" i="3"/>
  <c r="M308" i="3"/>
  <c r="L308" i="3"/>
  <c r="M307" i="3"/>
  <c r="L307" i="3"/>
  <c r="M306" i="3"/>
  <c r="L306" i="3"/>
  <c r="M305" i="3"/>
  <c r="L305" i="3"/>
  <c r="M304" i="3"/>
  <c r="L304" i="3"/>
  <c r="M303" i="3"/>
  <c r="L303" i="3"/>
  <c r="M302" i="3"/>
  <c r="L302" i="3"/>
  <c r="M301" i="3"/>
  <c r="M300" i="3"/>
  <c r="L300" i="3"/>
  <c r="L299" i="3"/>
  <c r="M298" i="3"/>
  <c r="L298" i="3"/>
  <c r="L296" i="3"/>
  <c r="L294" i="3"/>
  <c r="M293" i="3"/>
  <c r="L293" i="3"/>
  <c r="M292" i="3"/>
  <c r="L292" i="3"/>
  <c r="F291" i="3"/>
  <c r="M290" i="3"/>
  <c r="L290" i="3"/>
  <c r="M289" i="3"/>
  <c r="L289" i="3"/>
  <c r="M288" i="3"/>
  <c r="L288" i="3"/>
  <c r="M287" i="3"/>
  <c r="L287" i="3"/>
  <c r="M286" i="3"/>
  <c r="M285" i="3"/>
  <c r="L285" i="3"/>
  <c r="L284" i="3"/>
  <c r="M283" i="3"/>
  <c r="L283" i="3"/>
  <c r="F282" i="3"/>
  <c r="M281" i="3"/>
  <c r="L281" i="3"/>
  <c r="M280" i="3"/>
  <c r="L280" i="3"/>
  <c r="M279" i="3"/>
  <c r="L279" i="3"/>
  <c r="M278" i="3"/>
  <c r="M277" i="3"/>
  <c r="M275" i="3"/>
  <c r="L275" i="3"/>
  <c r="M273" i="3"/>
  <c r="M272" i="3"/>
  <c r="L272" i="3"/>
  <c r="L271" i="3"/>
  <c r="M270" i="3"/>
  <c r="L270" i="3"/>
  <c r="L269" i="3"/>
  <c r="L268" i="3"/>
  <c r="L267" i="3"/>
  <c r="M266" i="3"/>
  <c r="L266" i="3"/>
  <c r="M265" i="3"/>
  <c r="L265" i="3"/>
  <c r="L264" i="3"/>
  <c r="M262" i="3"/>
  <c r="L262" i="3"/>
  <c r="M261" i="3"/>
  <c r="L261" i="3"/>
  <c r="M260" i="3"/>
  <c r="L260" i="3"/>
  <c r="M259" i="3"/>
  <c r="L259" i="3"/>
  <c r="L258" i="3"/>
  <c r="M257" i="3"/>
  <c r="L257" i="3"/>
  <c r="M256" i="3"/>
  <c r="M255" i="3"/>
  <c r="L255" i="3"/>
  <c r="M254" i="3"/>
  <c r="L254" i="3"/>
  <c r="M253" i="3"/>
  <c r="L253" i="3"/>
  <c r="L252" i="3"/>
  <c r="M251" i="3"/>
  <c r="L251" i="3"/>
  <c r="L250" i="3"/>
  <c r="L249" i="3"/>
  <c r="M248" i="3"/>
  <c r="L248" i="3"/>
  <c r="M247" i="3"/>
  <c r="L247" i="3"/>
  <c r="M246" i="3"/>
  <c r="L246" i="3"/>
  <c r="M245" i="3"/>
  <c r="L245" i="3"/>
  <c r="L244" i="3"/>
  <c r="L243" i="3"/>
  <c r="M242" i="3"/>
  <c r="L242" i="3"/>
  <c r="L241" i="3"/>
  <c r="L240" i="3"/>
  <c r="M239" i="3"/>
  <c r="L239" i="3"/>
  <c r="M238" i="3"/>
  <c r="M237" i="3"/>
  <c r="L237" i="3"/>
  <c r="F235" i="3"/>
  <c r="L233" i="3"/>
  <c r="M232" i="3"/>
  <c r="L232" i="3"/>
  <c r="F231" i="3"/>
  <c r="M230" i="3"/>
  <c r="L228" i="3"/>
  <c r="M227" i="3"/>
  <c r="L227" i="3"/>
  <c r="M226" i="3"/>
  <c r="L226" i="3"/>
  <c r="M225" i="3"/>
  <c r="L225" i="3"/>
  <c r="M224" i="3"/>
  <c r="L224" i="3"/>
  <c r="M223" i="3"/>
  <c r="M222" i="3"/>
  <c r="L222" i="3"/>
  <c r="M221" i="3"/>
  <c r="L221" i="3"/>
  <c r="L220" i="3"/>
  <c r="N220" i="3" s="1"/>
  <c r="M219" i="3"/>
  <c r="L219" i="3"/>
  <c r="M218" i="3"/>
  <c r="L217" i="3"/>
  <c r="M216" i="3"/>
  <c r="L216" i="3"/>
  <c r="M215" i="3"/>
  <c r="L215" i="3"/>
  <c r="M214" i="3"/>
  <c r="L214" i="3"/>
  <c r="M213" i="3"/>
  <c r="L213" i="3"/>
  <c r="M212" i="3"/>
  <c r="L212" i="3"/>
  <c r="M211" i="3"/>
  <c r="L211" i="3"/>
  <c r="M210" i="3"/>
  <c r="L210" i="3"/>
  <c r="M209" i="3"/>
  <c r="L209" i="3"/>
  <c r="L208" i="3"/>
  <c r="M207" i="3"/>
  <c r="M206" i="3"/>
  <c r="L206" i="3"/>
  <c r="M205" i="3"/>
  <c r="M204" i="3"/>
  <c r="L204" i="3"/>
  <c r="M203" i="3"/>
  <c r="L203" i="3"/>
  <c r="L202" i="3"/>
  <c r="M201" i="3"/>
  <c r="L201" i="3"/>
  <c r="L200" i="3"/>
  <c r="M199" i="3"/>
  <c r="L199" i="3"/>
  <c r="M198" i="3"/>
  <c r="L198" i="3"/>
  <c r="M197" i="3"/>
  <c r="F196" i="3"/>
  <c r="M195" i="3"/>
  <c r="L195" i="3"/>
  <c r="M194" i="3"/>
  <c r="L194" i="3"/>
  <c r="M193" i="3"/>
  <c r="L193" i="3"/>
  <c r="M192" i="3"/>
  <c r="L192" i="3"/>
  <c r="M191" i="3"/>
  <c r="L191" i="3"/>
  <c r="M190" i="3"/>
  <c r="L190" i="3"/>
  <c r="L189" i="3"/>
  <c r="M187" i="3"/>
  <c r="L187" i="3"/>
  <c r="M186" i="3"/>
  <c r="M185" i="3"/>
  <c r="L185" i="3"/>
  <c r="M183" i="3"/>
  <c r="L183" i="3"/>
  <c r="M182" i="3"/>
  <c r="L182" i="3"/>
  <c r="M181" i="3"/>
  <c r="L181" i="3"/>
  <c r="L180" i="3"/>
  <c r="M179" i="3"/>
  <c r="L179" i="3"/>
  <c r="M178" i="3"/>
  <c r="L178" i="3"/>
  <c r="M177" i="3"/>
  <c r="L177" i="3"/>
  <c r="L176" i="3"/>
  <c r="N176" i="3" s="1"/>
  <c r="L175" i="3"/>
  <c r="M173" i="3"/>
  <c r="L172" i="3"/>
  <c r="L171" i="3"/>
  <c r="M170" i="3"/>
  <c r="L168" i="3"/>
  <c r="M167" i="3"/>
  <c r="L167" i="3"/>
  <c r="M166" i="3"/>
  <c r="L166" i="3"/>
  <c r="L165" i="3"/>
  <c r="M164" i="3"/>
  <c r="N163" i="3"/>
  <c r="M161" i="3"/>
  <c r="L161" i="3"/>
  <c r="M160" i="3"/>
  <c r="N160" i="3" s="1"/>
  <c r="M159" i="3"/>
  <c r="L159" i="3"/>
  <c r="M158" i="3"/>
  <c r="L158" i="3"/>
  <c r="M157" i="3"/>
  <c r="L157" i="3"/>
  <c r="M156" i="3"/>
  <c r="L156" i="3"/>
  <c r="M155" i="3"/>
  <c r="L155" i="3"/>
  <c r="M154" i="3"/>
  <c r="L154" i="3"/>
  <c r="M153" i="3"/>
  <c r="L153" i="3"/>
  <c r="F152" i="3"/>
  <c r="M151" i="3"/>
  <c r="L151" i="3"/>
  <c r="M150" i="3"/>
  <c r="L150" i="3"/>
  <c r="M149" i="3"/>
  <c r="L149" i="3"/>
  <c r="M148" i="3"/>
  <c r="L148" i="3"/>
  <c r="M147" i="3"/>
  <c r="L147" i="3"/>
  <c r="M146" i="3"/>
  <c r="L146" i="3"/>
  <c r="M145" i="3"/>
  <c r="L145" i="3"/>
  <c r="M144" i="3"/>
  <c r="L144" i="3"/>
  <c r="M143" i="3"/>
  <c r="L143" i="3"/>
  <c r="M142" i="3"/>
  <c r="L142" i="3"/>
  <c r="L141" i="3"/>
  <c r="M140" i="3"/>
  <c r="L140" i="3"/>
  <c r="M139" i="3"/>
  <c r="L139" i="3"/>
  <c r="M138" i="3"/>
  <c r="L138" i="3"/>
  <c r="M137" i="3"/>
  <c r="L137" i="3"/>
  <c r="L136" i="3"/>
  <c r="L135" i="3"/>
  <c r="M133" i="3"/>
  <c r="L133" i="3"/>
  <c r="M132" i="3"/>
  <c r="L132" i="3"/>
  <c r="N131" i="3"/>
  <c r="L130" i="3"/>
  <c r="N130" i="3" s="1"/>
  <c r="L129" i="3"/>
  <c r="N129" i="3" s="1"/>
  <c r="M128" i="3"/>
  <c r="L128" i="3"/>
  <c r="M127" i="3"/>
  <c r="L127" i="3"/>
  <c r="M126" i="3"/>
  <c r="L126" i="3"/>
  <c r="M125" i="3"/>
  <c r="N125" i="3" s="1"/>
  <c r="M124" i="3"/>
  <c r="L124" i="3"/>
  <c r="M123" i="3"/>
  <c r="L123" i="3"/>
  <c r="M122" i="3"/>
  <c r="L122" i="3"/>
  <c r="M121" i="3"/>
  <c r="L121" i="3"/>
  <c r="M120" i="3"/>
  <c r="L120" i="3"/>
  <c r="M119" i="3"/>
  <c r="L119" i="3"/>
  <c r="M118" i="3"/>
  <c r="M117" i="3"/>
  <c r="L117" i="3"/>
  <c r="M116" i="3"/>
  <c r="L116" i="3"/>
  <c r="M115" i="3"/>
  <c r="L115" i="3"/>
  <c r="M114" i="3"/>
  <c r="L114" i="3"/>
  <c r="M113" i="3"/>
  <c r="L113" i="3"/>
  <c r="M112" i="3"/>
  <c r="L112" i="3"/>
  <c r="M111" i="3"/>
  <c r="L111" i="3"/>
  <c r="F110" i="3"/>
  <c r="M109" i="3"/>
  <c r="L109" i="3"/>
  <c r="M108" i="3"/>
  <c r="L108" i="3"/>
  <c r="M107" i="3"/>
  <c r="L107" i="3"/>
  <c r="M106" i="3"/>
  <c r="L106" i="3"/>
  <c r="M105" i="3"/>
  <c r="N105" i="3" s="1"/>
  <c r="M103" i="3"/>
  <c r="L103" i="3"/>
  <c r="M102" i="3"/>
  <c r="N102" i="3" s="1"/>
  <c r="M101" i="3"/>
  <c r="L101" i="3"/>
  <c r="M100" i="3"/>
  <c r="L100" i="3"/>
  <c r="M99" i="3"/>
  <c r="L99" i="3"/>
  <c r="L98" i="3"/>
  <c r="N98" i="3" s="1"/>
  <c r="M97" i="3"/>
  <c r="L97" i="3"/>
  <c r="M96" i="3"/>
  <c r="M95" i="3"/>
  <c r="L95" i="3"/>
  <c r="M94" i="3"/>
  <c r="L94" i="3"/>
  <c r="L93" i="3"/>
  <c r="N93" i="3" s="1"/>
  <c r="M92" i="3"/>
  <c r="L92" i="3"/>
  <c r="M91" i="3"/>
  <c r="L91" i="3"/>
  <c r="M90" i="3"/>
  <c r="L89" i="3"/>
  <c r="N89" i="3" s="1"/>
  <c r="M88" i="3"/>
  <c r="L88" i="3"/>
  <c r="L87" i="3"/>
  <c r="N87" i="3" s="1"/>
  <c r="M86" i="3"/>
  <c r="L86" i="3"/>
  <c r="M85" i="3"/>
  <c r="L84" i="3"/>
  <c r="N84" i="3" s="1"/>
  <c r="M83" i="3"/>
  <c r="L83" i="3"/>
  <c r="L82" i="3"/>
  <c r="N82" i="3" s="1"/>
  <c r="M81" i="3"/>
  <c r="N81" i="3" s="1"/>
  <c r="L80" i="3"/>
  <c r="N80" i="3" s="1"/>
  <c r="M78" i="3"/>
  <c r="L78" i="3"/>
  <c r="L77" i="3"/>
  <c r="N77" i="3" s="1"/>
  <c r="M76" i="3"/>
  <c r="L76" i="3"/>
  <c r="M75" i="3"/>
  <c r="L75" i="3"/>
  <c r="M74" i="3"/>
  <c r="L74" i="3"/>
  <c r="M73" i="3"/>
  <c r="N73" i="3" s="1"/>
  <c r="M71" i="3"/>
  <c r="L71" i="3"/>
  <c r="L70" i="3"/>
  <c r="M68" i="3"/>
  <c r="L68" i="3"/>
  <c r="L67" i="3"/>
  <c r="M66" i="3"/>
  <c r="L66" i="3"/>
  <c r="M65" i="3"/>
  <c r="L65" i="3"/>
  <c r="M64" i="3"/>
  <c r="L64" i="3"/>
  <c r="M63" i="3"/>
  <c r="L63" i="3"/>
  <c r="M62" i="3"/>
  <c r="L62" i="3"/>
  <c r="M61" i="3"/>
  <c r="L61" i="3"/>
  <c r="M60" i="3"/>
  <c r="L60" i="3"/>
  <c r="M59" i="3"/>
  <c r="L59" i="3"/>
  <c r="M58" i="3"/>
  <c r="L58" i="3"/>
  <c r="M57" i="3"/>
  <c r="L57" i="3"/>
  <c r="M56" i="3"/>
  <c r="M55" i="3"/>
  <c r="L55" i="3"/>
  <c r="M54" i="3"/>
  <c r="L54" i="3"/>
  <c r="M53" i="3"/>
  <c r="L53" i="3"/>
  <c r="M52" i="3"/>
  <c r="L52" i="3"/>
  <c r="M51" i="3"/>
  <c r="L51" i="3"/>
  <c r="M50" i="3"/>
  <c r="L50" i="3"/>
  <c r="M49" i="3"/>
  <c r="L49" i="3"/>
  <c r="M48" i="3"/>
  <c r="L48" i="3"/>
  <c r="F47" i="3"/>
  <c r="M46" i="3"/>
  <c r="L46" i="3"/>
  <c r="M45" i="3"/>
  <c r="L45" i="3"/>
  <c r="M44" i="3"/>
  <c r="L44" i="3"/>
  <c r="M43" i="3"/>
  <c r="L43" i="3"/>
  <c r="M42" i="3"/>
  <c r="L42" i="3"/>
  <c r="M41" i="3"/>
  <c r="N41" i="3" s="1"/>
  <c r="M40" i="3"/>
  <c r="L40" i="3"/>
  <c r="M39" i="3"/>
  <c r="L39" i="3"/>
  <c r="M38" i="3"/>
  <c r="L38" i="3"/>
  <c r="M37" i="3"/>
  <c r="L37" i="3"/>
  <c r="M36" i="3"/>
  <c r="L36" i="3"/>
  <c r="M35" i="3"/>
  <c r="L35" i="3"/>
  <c r="M34" i="3"/>
  <c r="L34" i="3"/>
  <c r="L33" i="3"/>
  <c r="N33" i="3" s="1"/>
  <c r="M32" i="3"/>
  <c r="L32" i="3"/>
  <c r="M31" i="3"/>
  <c r="L31" i="3"/>
  <c r="M30" i="3"/>
  <c r="M29" i="3"/>
  <c r="M28" i="3"/>
  <c r="M27" i="3"/>
  <c r="L27" i="3"/>
  <c r="L26" i="3"/>
  <c r="N26" i="3" s="1"/>
  <c r="L25" i="3"/>
  <c r="M24" i="3"/>
  <c r="L24" i="3"/>
  <c r="M23" i="3"/>
  <c r="L23" i="3"/>
  <c r="L22" i="3"/>
  <c r="N22" i="3" s="1"/>
  <c r="M20" i="3"/>
  <c r="L20" i="3"/>
  <c r="M19" i="3"/>
  <c r="L19" i="3"/>
  <c r="L18" i="3"/>
  <c r="M17" i="3"/>
  <c r="L17" i="3"/>
  <c r="L16" i="3"/>
  <c r="M15" i="3"/>
  <c r="L15" i="3"/>
  <c r="M14" i="3"/>
  <c r="L14" i="3"/>
  <c r="M13" i="3"/>
  <c r="L13" i="3"/>
  <c r="M12" i="3"/>
  <c r="L12" i="3"/>
  <c r="M11" i="3"/>
  <c r="L11" i="3"/>
  <c r="L10" i="3"/>
  <c r="M9" i="3"/>
  <c r="L9" i="3"/>
  <c r="L8" i="3"/>
  <c r="M7" i="3"/>
  <c r="L7" i="3"/>
  <c r="M6" i="3"/>
  <c r="L6" i="3"/>
  <c r="L5" i="3"/>
  <c r="M4" i="3"/>
  <c r="L4" i="3"/>
  <c r="L2" i="3"/>
  <c r="N224" i="3" l="1"/>
  <c r="N287" i="3"/>
  <c r="N127" i="3"/>
  <c r="N142" i="3"/>
  <c r="N216" i="3"/>
  <c r="N126" i="3"/>
  <c r="N17" i="3"/>
  <c r="N100" i="3"/>
  <c r="N66" i="3"/>
  <c r="N143" i="3"/>
  <c r="N74" i="3"/>
  <c r="N145" i="3"/>
  <c r="N23" i="3"/>
  <c r="N303" i="3"/>
  <c r="N6" i="3"/>
  <c r="N122" i="3"/>
  <c r="N156" i="3"/>
  <c r="N198" i="3"/>
  <c r="N296" i="3"/>
  <c r="N300" i="3"/>
  <c r="N312" i="3"/>
  <c r="N242" i="3"/>
  <c r="N155" i="3"/>
  <c r="N139" i="3"/>
  <c r="N244" i="3"/>
  <c r="N260" i="3"/>
  <c r="N264" i="3"/>
  <c r="N4" i="3"/>
  <c r="N37" i="3"/>
  <c r="N39" i="3"/>
  <c r="N45" i="3"/>
  <c r="N50" i="3"/>
  <c r="N52" i="3"/>
  <c r="N60" i="3"/>
  <c r="N62" i="3"/>
  <c r="N90" i="3"/>
  <c r="N113" i="3"/>
  <c r="N135" i="3"/>
  <c r="N170" i="3"/>
  <c r="N174" i="3"/>
  <c r="N178" i="3"/>
  <c r="N182" i="3"/>
  <c r="N186" i="3"/>
  <c r="N190" i="3"/>
  <c r="N192" i="3"/>
  <c r="N194" i="3"/>
  <c r="L231" i="3"/>
  <c r="N202" i="3"/>
  <c r="N212" i="3"/>
  <c r="N245" i="3"/>
  <c r="N319" i="3"/>
  <c r="N36" i="3"/>
  <c r="N49" i="3"/>
  <c r="N68" i="3"/>
  <c r="N78" i="3"/>
  <c r="N96" i="3"/>
  <c r="N106" i="3"/>
  <c r="N151" i="3"/>
  <c r="N232" i="3"/>
  <c r="N248" i="3"/>
  <c r="N258" i="3"/>
  <c r="N280" i="3"/>
  <c r="N65" i="3"/>
  <c r="N169" i="3"/>
  <c r="N175" i="3"/>
  <c r="N183" i="3"/>
  <c r="N191" i="3"/>
  <c r="N199" i="3"/>
  <c r="N215" i="3"/>
  <c r="N238" i="3"/>
  <c r="N304" i="3"/>
  <c r="N306" i="3"/>
  <c r="N19" i="3"/>
  <c r="N32" i="3"/>
  <c r="N64" i="3"/>
  <c r="N230" i="3"/>
  <c r="N237" i="3"/>
  <c r="N270" i="3"/>
  <c r="N274" i="3"/>
  <c r="N286" i="3"/>
  <c r="N10" i="3"/>
  <c r="N20" i="3"/>
  <c r="N29" i="3"/>
  <c r="N51" i="3"/>
  <c r="N58" i="3"/>
  <c r="N70" i="3"/>
  <c r="N83" i="3"/>
  <c r="N86" i="3"/>
  <c r="N94" i="3"/>
  <c r="N166" i="3"/>
  <c r="N200" i="3"/>
  <c r="N204" i="3"/>
  <c r="N208" i="3"/>
  <c r="N219" i="3"/>
  <c r="N221" i="3"/>
  <c r="N223" i="3"/>
  <c r="N227" i="3"/>
  <c r="N246" i="3"/>
  <c r="N250" i="3"/>
  <c r="N254" i="3"/>
  <c r="N273" i="3"/>
  <c r="N277" i="3"/>
  <c r="N283" i="3"/>
  <c r="N289" i="3"/>
  <c r="N292" i="3"/>
  <c r="N316" i="3"/>
  <c r="N320" i="3"/>
  <c r="N322" i="3"/>
  <c r="N9" i="3"/>
  <c r="N13" i="3"/>
  <c r="N141" i="3"/>
  <c r="N161" i="3"/>
  <c r="N214" i="3"/>
  <c r="N218" i="3"/>
  <c r="N228" i="3"/>
  <c r="N290" i="3"/>
  <c r="N302" i="3"/>
  <c r="N57" i="3"/>
  <c r="N69" i="3"/>
  <c r="N71" i="3"/>
  <c r="N85" i="3"/>
  <c r="N97" i="3"/>
  <c r="N109" i="3"/>
  <c r="N119" i="3"/>
  <c r="N123" i="3"/>
  <c r="N132" i="3"/>
  <c r="N134" i="3"/>
  <c r="N138" i="3"/>
  <c r="N167" i="3"/>
  <c r="N173" i="3"/>
  <c r="N179" i="3"/>
  <c r="N185" i="3"/>
  <c r="N189" i="3"/>
  <c r="N195" i="3"/>
  <c r="N203" i="3"/>
  <c r="N205" i="3"/>
  <c r="N207" i="3"/>
  <c r="M235" i="3"/>
  <c r="N249" i="3"/>
  <c r="N251" i="3"/>
  <c r="N253" i="3"/>
  <c r="N257" i="3"/>
  <c r="N261" i="3"/>
  <c r="N293" i="3"/>
  <c r="N295" i="3"/>
  <c r="N299" i="3"/>
  <c r="N16" i="3"/>
  <c r="N31" i="3"/>
  <c r="N35" i="3"/>
  <c r="N40" i="3"/>
  <c r="N44" i="3"/>
  <c r="N53" i="3"/>
  <c r="N146" i="3"/>
  <c r="N193" i="3"/>
  <c r="N241" i="3"/>
  <c r="M325" i="3"/>
  <c r="N309" i="3"/>
  <c r="N24" i="3"/>
  <c r="N28" i="3"/>
  <c r="N54" i="3"/>
  <c r="N92" i="3"/>
  <c r="N101" i="3"/>
  <c r="N103" i="3"/>
  <c r="N114" i="3"/>
  <c r="N116" i="3"/>
  <c r="N118" i="3"/>
  <c r="N147" i="3"/>
  <c r="N159" i="3"/>
  <c r="N222" i="3"/>
  <c r="N252" i="3"/>
  <c r="N262" i="3"/>
  <c r="N265" i="3"/>
  <c r="N267" i="3"/>
  <c r="N269" i="3"/>
  <c r="N276" i="3"/>
  <c r="N278" i="3"/>
  <c r="N281" i="3"/>
  <c r="N308" i="3"/>
  <c r="N315" i="3"/>
  <c r="N324" i="3"/>
  <c r="N42" i="3"/>
  <c r="N55" i="3"/>
  <c r="N61" i="3"/>
  <c r="N133" i="3"/>
  <c r="N148" i="3"/>
  <c r="N150" i="3"/>
  <c r="N154" i="3"/>
  <c r="N158" i="3"/>
  <c r="N162" i="3"/>
  <c r="N211" i="3"/>
  <c r="N294" i="3"/>
  <c r="L325" i="3"/>
  <c r="N307" i="3"/>
  <c r="N311" i="3"/>
  <c r="N318" i="3"/>
  <c r="N323" i="3"/>
  <c r="N25" i="3"/>
  <c r="F326" i="3"/>
  <c r="N115" i="3"/>
  <c r="N171" i="3"/>
  <c r="N187" i="3"/>
  <c r="N266" i="3"/>
  <c r="M110" i="3"/>
  <c r="L47" i="3"/>
  <c r="N5" i="3"/>
  <c r="N21" i="3"/>
  <c r="L152" i="3"/>
  <c r="N111" i="3"/>
  <c r="N8" i="3"/>
  <c r="N11" i="3"/>
  <c r="N43" i="3"/>
  <c r="N48" i="3"/>
  <c r="N72" i="3"/>
  <c r="N104" i="3"/>
  <c r="N128" i="3"/>
  <c r="N137" i="3"/>
  <c r="N157" i="3"/>
  <c r="N165" i="3"/>
  <c r="N188" i="3"/>
  <c r="N217" i="3"/>
  <c r="N226" i="3"/>
  <c r="L282" i="3"/>
  <c r="N247" i="3"/>
  <c r="N256" i="3"/>
  <c r="N279" i="3"/>
  <c r="N298" i="3"/>
  <c r="N321" i="3"/>
  <c r="N2" i="3"/>
  <c r="N15" i="3"/>
  <c r="N38" i="3"/>
  <c r="N67" i="3"/>
  <c r="N76" i="3"/>
  <c r="N99" i="3"/>
  <c r="N108" i="3"/>
  <c r="N117" i="3"/>
  <c r="N149" i="3"/>
  <c r="L196" i="3"/>
  <c r="N177" i="3"/>
  <c r="N206" i="3"/>
  <c r="M231" i="3"/>
  <c r="N234" i="3"/>
  <c r="N236" i="3"/>
  <c r="N268" i="3"/>
  <c r="N310" i="3"/>
  <c r="N7" i="3"/>
  <c r="N12" i="3"/>
  <c r="N27" i="3"/>
  <c r="N56" i="3"/>
  <c r="N88" i="3"/>
  <c r="N112" i="3"/>
  <c r="N121" i="3"/>
  <c r="N144" i="3"/>
  <c r="N172" i="3"/>
  <c r="N181" i="3"/>
  <c r="N201" i="3"/>
  <c r="N210" i="3"/>
  <c r="L235" i="3"/>
  <c r="N233" i="3"/>
  <c r="N240" i="3"/>
  <c r="N263" i="3"/>
  <c r="N272" i="3"/>
  <c r="M291" i="3"/>
  <c r="N285" i="3"/>
  <c r="N305" i="3"/>
  <c r="N314" i="3"/>
  <c r="N3" i="3"/>
  <c r="M47" i="3"/>
  <c r="M282" i="3"/>
  <c r="N18" i="3"/>
  <c r="N34" i="3"/>
  <c r="N63" i="3"/>
  <c r="N79" i="3"/>
  <c r="N95" i="3"/>
  <c r="M152" i="3"/>
  <c r="N124" i="3"/>
  <c r="N140" i="3"/>
  <c r="M196" i="3"/>
  <c r="N153" i="3"/>
  <c r="N168" i="3"/>
  <c r="N184" i="3"/>
  <c r="N197" i="3"/>
  <c r="N213" i="3"/>
  <c r="N229" i="3"/>
  <c r="N243" i="3"/>
  <c r="N259" i="3"/>
  <c r="N275" i="3"/>
  <c r="N288" i="3"/>
  <c r="N301" i="3"/>
  <c r="N317" i="3"/>
  <c r="N14" i="3"/>
  <c r="N30" i="3"/>
  <c r="N46" i="3"/>
  <c r="L110" i="3"/>
  <c r="N59" i="3"/>
  <c r="N75" i="3"/>
  <c r="N91" i="3"/>
  <c r="N107" i="3"/>
  <c r="N120" i="3"/>
  <c r="N136" i="3"/>
  <c r="N164" i="3"/>
  <c r="N180" i="3"/>
  <c r="N209" i="3"/>
  <c r="N225" i="3"/>
  <c r="N239" i="3"/>
  <c r="N255" i="3"/>
  <c r="N271" i="3"/>
  <c r="L291" i="3"/>
  <c r="N284" i="3"/>
  <c r="N297" i="3"/>
  <c r="N313" i="3"/>
  <c r="N291" i="3" l="1"/>
  <c r="N196" i="3"/>
  <c r="N325" i="3"/>
  <c r="N235" i="3"/>
  <c r="L326" i="3"/>
  <c r="N47" i="3"/>
  <c r="N110" i="3"/>
  <c r="N152" i="3"/>
  <c r="N231" i="3"/>
  <c r="N282" i="3"/>
  <c r="M326" i="3"/>
  <c r="N326" i="3" l="1"/>
  <c r="F326" i="1" l="1"/>
  <c r="M325" i="1"/>
  <c r="L325" i="1"/>
  <c r="M324" i="1"/>
  <c r="L324" i="1"/>
  <c r="M323" i="1"/>
  <c r="L323" i="1"/>
  <c r="M322" i="1"/>
  <c r="L322" i="1"/>
  <c r="L320"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L295" i="1"/>
  <c r="M294" i="1"/>
  <c r="L294" i="1"/>
  <c r="M293" i="1"/>
  <c r="L293" i="1"/>
  <c r="F292" i="1"/>
  <c r="M291" i="1"/>
  <c r="L291" i="1"/>
  <c r="M290" i="1"/>
  <c r="L290" i="1"/>
  <c r="M289" i="1"/>
  <c r="L289" i="1"/>
  <c r="M288" i="1"/>
  <c r="L288" i="1"/>
  <c r="M287" i="1"/>
  <c r="L287" i="1"/>
  <c r="M286" i="1"/>
  <c r="L286" i="1"/>
  <c r="M285" i="1"/>
  <c r="L285" i="1"/>
  <c r="M284" i="1"/>
  <c r="L284" i="1"/>
  <c r="F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F236" i="1"/>
  <c r="M235" i="1"/>
  <c r="L235" i="1"/>
  <c r="M234" i="1"/>
  <c r="L234" i="1"/>
  <c r="M233" i="1"/>
  <c r="L233" i="1"/>
  <c r="F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F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F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F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F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L2" i="1"/>
  <c r="N57" i="1" l="1"/>
  <c r="N65" i="1"/>
  <c r="N69" i="1"/>
  <c r="N91" i="1"/>
  <c r="N217" i="1"/>
  <c r="N219" i="1"/>
  <c r="N223" i="1"/>
  <c r="N227" i="1"/>
  <c r="N301" i="1"/>
  <c r="N323" i="1"/>
  <c r="N55" i="1"/>
  <c r="N75" i="1"/>
  <c r="N92" i="1"/>
  <c r="N100" i="1"/>
  <c r="N120" i="1"/>
  <c r="N32" i="1"/>
  <c r="N36" i="1"/>
  <c r="N128" i="1"/>
  <c r="N164" i="1"/>
  <c r="N184" i="1"/>
  <c r="N192" i="1"/>
  <c r="N240" i="1"/>
  <c r="N258" i="1"/>
  <c r="N268" i="1"/>
  <c r="N41" i="1"/>
  <c r="N45" i="1"/>
  <c r="N133" i="1"/>
  <c r="N30" i="1"/>
  <c r="N34" i="1"/>
  <c r="N44" i="1"/>
  <c r="N126" i="1"/>
  <c r="N190" i="1"/>
  <c r="N196" i="1"/>
  <c r="N204" i="1"/>
  <c r="N248" i="1"/>
  <c r="N252" i="1"/>
  <c r="N260" i="1"/>
  <c r="N266" i="1"/>
  <c r="N82" i="1"/>
  <c r="N88" i="1"/>
  <c r="N135" i="1"/>
  <c r="N151" i="1"/>
  <c r="N198" i="1"/>
  <c r="N233" i="1"/>
  <c r="N284" i="1"/>
  <c r="N3" i="1"/>
  <c r="N9" i="1"/>
  <c r="N11" i="1"/>
  <c r="N17" i="1"/>
  <c r="N19" i="1"/>
  <c r="N21" i="1"/>
  <c r="N27" i="1"/>
  <c r="N114" i="1"/>
  <c r="N116" i="1"/>
  <c r="N159" i="1"/>
  <c r="N161" i="1"/>
  <c r="N167" i="1"/>
  <c r="N173" i="1"/>
  <c r="N179" i="1"/>
  <c r="N183" i="1"/>
  <c r="N193" i="1"/>
  <c r="N230" i="1"/>
  <c r="N251" i="1"/>
  <c r="N273" i="1"/>
  <c r="N277" i="1"/>
  <c r="N302" i="1"/>
  <c r="N304" i="1"/>
  <c r="N312" i="1"/>
  <c r="N314" i="1"/>
  <c r="N316" i="1"/>
  <c r="N60" i="1"/>
  <c r="N72" i="1"/>
  <c r="N76" i="1"/>
  <c r="N84" i="1"/>
  <c r="N149" i="1"/>
  <c r="N200" i="1"/>
  <c r="N288" i="1"/>
  <c r="N24" i="1"/>
  <c r="N28" i="1"/>
  <c r="N97" i="1"/>
  <c r="N101" i="1"/>
  <c r="N113" i="1"/>
  <c r="N168" i="1"/>
  <c r="N207" i="1"/>
  <c r="N276" i="1"/>
  <c r="N321" i="1"/>
  <c r="N224" i="1"/>
  <c r="N228" i="1"/>
  <c r="N245" i="1"/>
  <c r="N249" i="1"/>
  <c r="N253" i="1"/>
  <c r="N255" i="1"/>
  <c r="N257" i="1"/>
  <c r="N4" i="1"/>
  <c r="N12" i="1"/>
  <c r="N73" i="1"/>
  <c r="N77" i="1"/>
  <c r="N79" i="1"/>
  <c r="N81" i="1"/>
  <c r="N153" i="1"/>
  <c r="N155" i="1"/>
  <c r="N157" i="1"/>
  <c r="N185" i="1"/>
  <c r="N187" i="1"/>
  <c r="N189" i="1"/>
  <c r="N305" i="1"/>
  <c r="M47" i="1"/>
  <c r="N37" i="1"/>
  <c r="N43" i="1"/>
  <c r="N56" i="1"/>
  <c r="N96" i="1"/>
  <c r="N104" i="1"/>
  <c r="N117" i="1"/>
  <c r="N136" i="1"/>
  <c r="N146" i="1"/>
  <c r="N160" i="1"/>
  <c r="N208" i="1"/>
  <c r="N212" i="1"/>
  <c r="N241" i="1"/>
  <c r="N270" i="1"/>
  <c r="N280" i="1"/>
  <c r="N307" i="1"/>
  <c r="N311" i="1"/>
  <c r="N7" i="1"/>
  <c r="N15" i="1"/>
  <c r="N18" i="1"/>
  <c r="N20" i="1"/>
  <c r="N53" i="1"/>
  <c r="N62" i="1"/>
  <c r="N64" i="1"/>
  <c r="N85" i="1"/>
  <c r="N103" i="1"/>
  <c r="N105" i="1"/>
  <c r="N107" i="1"/>
  <c r="N109" i="1"/>
  <c r="N123" i="1"/>
  <c r="N129" i="1"/>
  <c r="N137" i="1"/>
  <c r="N139" i="1"/>
  <c r="N141" i="1"/>
  <c r="N143" i="1"/>
  <c r="N145" i="1"/>
  <c r="N170" i="1"/>
  <c r="N172" i="1"/>
  <c r="N180" i="1"/>
  <c r="N195" i="1"/>
  <c r="N205" i="1"/>
  <c r="N209" i="1"/>
  <c r="N211" i="1"/>
  <c r="N213" i="1"/>
  <c r="N215" i="1"/>
  <c r="N218" i="1"/>
  <c r="N220" i="1"/>
  <c r="N235" i="1"/>
  <c r="N261" i="1"/>
  <c r="N267" i="1"/>
  <c r="N279" i="1"/>
  <c r="N281" i="1"/>
  <c r="N289" i="1"/>
  <c r="N296" i="1"/>
  <c r="N308" i="1"/>
  <c r="N317" i="1"/>
  <c r="N325" i="1"/>
  <c r="N10" i="1"/>
  <c r="N35" i="1"/>
  <c r="N71" i="1"/>
  <c r="N90" i="1"/>
  <c r="N94" i="1"/>
  <c r="N108" i="1"/>
  <c r="N115" i="1"/>
  <c r="N140" i="1"/>
  <c r="N148" i="1"/>
  <c r="N158" i="1"/>
  <c r="N201" i="1"/>
  <c r="N247" i="1"/>
  <c r="N272" i="1"/>
  <c r="N303" i="1"/>
  <c r="N324" i="1"/>
  <c r="N124" i="1"/>
  <c r="N177" i="1"/>
  <c r="N181" i="1"/>
  <c r="N221" i="1"/>
  <c r="N264" i="1"/>
  <c r="N293" i="1"/>
  <c r="N295" i="1"/>
  <c r="N297" i="1"/>
  <c r="N299" i="1"/>
  <c r="N6" i="1"/>
  <c r="N8" i="1"/>
  <c r="N13" i="1"/>
  <c r="N29" i="1"/>
  <c r="N31" i="1"/>
  <c r="N33" i="1"/>
  <c r="N40" i="1"/>
  <c r="N48" i="1"/>
  <c r="N50" i="1"/>
  <c r="N52" i="1"/>
  <c r="N59" i="1"/>
  <c r="N61" i="1"/>
  <c r="N63" i="1"/>
  <c r="N66" i="1"/>
  <c r="N68" i="1"/>
  <c r="N78" i="1"/>
  <c r="N80" i="1"/>
  <c r="N87" i="1"/>
  <c r="N89" i="1"/>
  <c r="N125" i="1"/>
  <c r="N127" i="1"/>
  <c r="N130" i="1"/>
  <c r="N132" i="1"/>
  <c r="N142" i="1"/>
  <c r="N144" i="1"/>
  <c r="L197" i="1"/>
  <c r="N169" i="1"/>
  <c r="N171" i="1"/>
  <c r="N174" i="1"/>
  <c r="N176" i="1"/>
  <c r="N186" i="1"/>
  <c r="N188" i="1"/>
  <c r="N199" i="1"/>
  <c r="N202" i="1"/>
  <c r="N210" i="1"/>
  <c r="N225" i="1"/>
  <c r="N239" i="1"/>
  <c r="N242" i="1"/>
  <c r="N244" i="1"/>
  <c r="N254" i="1"/>
  <c r="N256" i="1"/>
  <c r="N263" i="1"/>
  <c r="N265" i="1"/>
  <c r="N294" i="1"/>
  <c r="N309" i="1"/>
  <c r="N319" i="1"/>
  <c r="N5" i="1"/>
  <c r="N14" i="1"/>
  <c r="N16" i="1"/>
  <c r="N23" i="1"/>
  <c r="N25" i="1"/>
  <c r="N39" i="1"/>
  <c r="N46" i="1"/>
  <c r="N51" i="1"/>
  <c r="N67" i="1"/>
  <c r="N93" i="1"/>
  <c r="N95" i="1"/>
  <c r="N98" i="1"/>
  <c r="N106" i="1"/>
  <c r="N112" i="1"/>
  <c r="N119" i="1"/>
  <c r="N121" i="1"/>
  <c r="N138" i="1"/>
  <c r="N154" i="1"/>
  <c r="N156" i="1"/>
  <c r="N163" i="1"/>
  <c r="N165" i="1"/>
  <c r="N182" i="1"/>
  <c r="N214" i="1"/>
  <c r="N216" i="1"/>
  <c r="N229" i="1"/>
  <c r="N231" i="1"/>
  <c r="N243" i="1"/>
  <c r="N269" i="1"/>
  <c r="N271" i="1"/>
  <c r="N274" i="1"/>
  <c r="N282" i="1"/>
  <c r="N285" i="1"/>
  <c r="N287" i="1"/>
  <c r="N290" i="1"/>
  <c r="N298" i="1"/>
  <c r="N300" i="1"/>
  <c r="N313" i="1"/>
  <c r="N315" i="1"/>
  <c r="N318" i="1"/>
  <c r="N320" i="1"/>
  <c r="N238" i="1"/>
  <c r="M283" i="1"/>
  <c r="L326" i="1"/>
  <c r="L47" i="1"/>
  <c r="N74" i="1"/>
  <c r="N166" i="1"/>
  <c r="N191" i="1"/>
  <c r="N203" i="1"/>
  <c r="L283" i="1"/>
  <c r="N237" i="1"/>
  <c r="N250" i="1"/>
  <c r="N275" i="1"/>
  <c r="L292" i="1"/>
  <c r="M326" i="1"/>
  <c r="N42" i="1"/>
  <c r="N58" i="1"/>
  <c r="N83" i="1"/>
  <c r="M152" i="1"/>
  <c r="N131" i="1"/>
  <c r="M197" i="1"/>
  <c r="N175" i="1"/>
  <c r="N226" i="1"/>
  <c r="N259" i="1"/>
  <c r="N291" i="1"/>
  <c r="N310" i="1"/>
  <c r="M110" i="1"/>
  <c r="N2" i="1"/>
  <c r="N26" i="1"/>
  <c r="F327" i="1"/>
  <c r="L110" i="1"/>
  <c r="N99" i="1"/>
  <c r="L152" i="1"/>
  <c r="N111" i="1"/>
  <c r="N122" i="1"/>
  <c r="N147" i="1"/>
  <c r="N49" i="1"/>
  <c r="M232" i="1"/>
  <c r="N286" i="1"/>
  <c r="M292" i="1"/>
  <c r="N22" i="1"/>
  <c r="N38" i="1"/>
  <c r="N54" i="1"/>
  <c r="N70" i="1"/>
  <c r="N86" i="1"/>
  <c r="N102" i="1"/>
  <c r="N118" i="1"/>
  <c r="N134" i="1"/>
  <c r="N150" i="1"/>
  <c r="N162" i="1"/>
  <c r="N178" i="1"/>
  <c r="N194" i="1"/>
  <c r="N206" i="1"/>
  <c r="N222" i="1"/>
  <c r="L236" i="1"/>
  <c r="N234" i="1"/>
  <c r="M236" i="1"/>
  <c r="N246" i="1"/>
  <c r="N262" i="1"/>
  <c r="N278" i="1"/>
  <c r="N306" i="1"/>
  <c r="N322" i="1"/>
  <c r="L232" i="1"/>
  <c r="N326" i="1" l="1"/>
  <c r="N236" i="1"/>
  <c r="N110" i="1"/>
  <c r="N292" i="1"/>
  <c r="N197" i="1"/>
  <c r="M327" i="1"/>
  <c r="N232" i="1"/>
  <c r="N152" i="1"/>
  <c r="L327" i="1"/>
  <c r="N283" i="1"/>
  <c r="N47" i="1"/>
  <c r="N327" i="1" l="1"/>
</calcChain>
</file>

<file path=xl/sharedStrings.xml><?xml version="1.0" encoding="utf-8"?>
<sst xmlns="http://schemas.openxmlformats.org/spreadsheetml/2006/main" count="5078" uniqueCount="774">
  <si>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</si>
  <si>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</si>
  <si>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</si>
  <si>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</si>
  <si>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</si>
  <si>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</si>
  <si>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</si>
  <si>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</si>
  <si>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</si>
  <si>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</si>
  <si>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</si>
  <si>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</si>
  <si>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</si>
  <si>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</si>
  <si>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</si>
  <si>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אודם</t>
  </si>
  <si>
    <t>אחזקות משמר הנגב אגשח בעמ</t>
  </si>
  <si>
    <t>צקים</t>
  </si>
  <si>
    <t>ES-יעוץ</t>
  </si>
  <si>
    <t xml:space="preserve"> בונוס, זיכוי מחברת כחול לבן</t>
  </si>
  <si>
    <t>12/07/2016 - חני : רועי-סיכמתי עם ירי לקבל החלטה בפגישה שלנו ב 21.07.16_x000D_
24/07/2016 - חני : רועי- מחר יאספו  את השיקים 56160 שח - 16 שיקים כפול 3510 שח כולל מעמ_x000D_
27/07/2016 - חני : הגיעו 6 שיקים - רועי קיבל מייל מסודר לגבי חן בונוס  פלוס  חן זיכוי באם לבטל או לגבות ויש לגבות את יתרת 10 השיקים</t>
  </si>
  <si>
    <t>אופטיקה הלפרין בעמ</t>
  </si>
  <si>
    <t>כרטיס אשראי</t>
  </si>
  <si>
    <t>17/07/2016 - חני : רועי-הי חני שוחחתי עם העוזרת של יענקלה הלפרין בקשתי ממנה לתאם לנו פגישה קצרה היא זקוקה לאישורו קודם אני אעדכן בהקדם_x000D_
17/07/2016 - חני : משימה עד 21.7_x000D_
18/07/2016 - חני : רועי-שוחחתי הבוקר עם יענקלה הלפרין _x000D_
החזיר אותי להתנהל מול סמנכל הכספים שלו רועי ענבר _x000D_
אני אעדכן עד סוף השבוע</t>
  </si>
  <si>
    <t>תעשיות לכיש</t>
  </si>
  <si>
    <t>מסב</t>
  </si>
  <si>
    <t>14/07/2016 - חני : רועי שלח מייל לאבידור שיאשר תשלום - אבידור השיב - התשלום יבוצע מיד לאחר השלמת יישור הקו בעניין החסכונות שצברנו בשבוע הבא._x000D_
26/07/2016 - חני : רועי-חני אין  לנו עדיין ממצאים וודאיים בנושא השילוח של תעשיות לכיש _x000D_
אנחנו נסיים לעבוד על זה עד יום חמישי_x000D_
02/08/2016 - חני : שולם 31.7 תשלום יוני</t>
  </si>
  <si>
    <t>ברנד תעשיות בעמ</t>
  </si>
  <si>
    <t xml:space="preserve"> בונוס</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</si>
  <si>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</si>
  <si>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עשות אשקלון תעשיות בעמ</t>
  </si>
  <si>
    <t>25/07/2016 - חני : איליה - איש קשר אשר מולו צריך לקבוע פגישת היכרות (ירון דוד) נמצא בחול עד סוף החודש.התכתבתי איתו בהודעות וסוכם לקבוע פגישה אחרי חזרתו לארץ.לידיעתכם._x000D_
25/07/2016 - חני : הועבר לבנק בקשת ערבות_x000D_
27/07/2016 - חני : ללא ניהול חוזים</t>
  </si>
  <si>
    <t>א.ל. אלקטרוניקה - שירותי הנדסה ויצור בעמ</t>
  </si>
  <si>
    <t>04/07/2016 - חני : התשלום אושר_x000D_
06/07/2016 - חני : רועי-החידוש הוא אוטומטי_x000D_
06/07/2016 - חני : התשלום אושר ושולם</t>
  </si>
  <si>
    <t>נובה מכשירי מדידה בעמ</t>
  </si>
  <si>
    <t>10/07/2016 - חני : שולם החודש - שולחת כל 22 לחודש דיווח במייל לגבי התשלום חודש הבא_x000D_
26/07/2016 - חני : תשלום הבא ישולם 2.8_x000D_
26/07/2016 - חני : התשלום אושר</t>
  </si>
  <si>
    <t>המכללה האקדמית לחינוך עש קיי בעמ</t>
  </si>
  <si>
    <t>05/07/2016 - חני : ייעוץ חודשים - שיקים פברואר 2016 עד ינואר 2017</t>
  </si>
  <si>
    <t>עירית אריאל</t>
  </si>
  <si>
    <t>העברה בנקאית</t>
  </si>
  <si>
    <t>06/07/2016 - חני : נאטשה-נשלחה חן לתשלום_x000D_
06/07/2016 - חני : התשלום אושר_x000D_
10/07/2016 - חני : שולם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</si>
  <si>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</si>
  <si>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</si>
  <si>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</si>
  <si>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</si>
  <si>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יוני_x000D_
04/07/2016 - חני : נשלח לרועי -•	האם לסגור את הלקוח או שאתה סוגר חוזה ייעוץ – נא תשובה מיידית_x000D_
06/07/2016 - חני : רועי-ננסה לגייס מחדש עד 31.08.16</t>
  </si>
  <si>
    <t>מועצה מקומית גדרה</t>
  </si>
  <si>
    <t xml:space="preserve"> תקשורת סלולארית</t>
  </si>
  <si>
    <t>11/07/2016 - חני : לגבות_x000D_
12/07/2016 - חני : נשלח שוב ליפה חן 31176 לגביה ממתינה לתשובה_x000D_
17/07/2016 - חני : יפה לא עונה לנסות שוב מחר לגבי חן 31176</t>
  </si>
  <si>
    <t>אדירם תעשיות מתכת בעמ</t>
  </si>
  <si>
    <t>24/04/2016 - אורטל : רועי ינסה לחדש עם הלקוח פעילות ייעוץ רגיל_x000D_
04/07/2016 - חני : נשלח לרועי - האם לסגור את הלקוח או שאתה סוגר חוזה ייעוץ – נא תשובה מיידית_x000D_
06/07/2016 - חני : רועי-ננסה לגייס מחדש עד 31.08.16</t>
  </si>
  <si>
    <t>קו צינור אילת אשקלון בעמ</t>
  </si>
  <si>
    <t>12/07/2016 - חני : אנה-חני שלום בטיפול תודה_x000D_
26/07/2016 - חני : התשלום אושר - תשלום 31.7_x000D_
02/08/2016 - חני : שולם</t>
  </si>
  <si>
    <t>בריטמן אלמגור זהר ושות</t>
  </si>
  <si>
    <t xml:space="preserve"> חן 37387 בונוס תשלום נוסף</t>
  </si>
  <si>
    <t>26/07/2016 - חני : נשלח שוב חן פרימיום למיכל שתאשר ללריסה_x000D_
28/07/2016 - חני : בל - התקבלה הזמנת רכש בונוס בקשה חן עסקה נשלח אליה בתקוה לתשלום עד 31.7_x000D_
02/08/2016 - חני : שולם בונוס עס 59659.50 שח כולל מעמ  פלוס  חן סים עס 402 שח</t>
  </si>
  <si>
    <t>לוצאטו את לוצאטו עורכי פטנטים</t>
  </si>
  <si>
    <t>04/06/2016 - חני :  ייעוץ חודשי - שיקים אפריל 2016 עד מרץ 2017</t>
  </si>
  <si>
    <t>קידמה ציוד לתובלה 1971 בעמ</t>
  </si>
  <si>
    <t>הוראת קבע</t>
  </si>
  <si>
    <t>12/07/2016 - חני : נשלח מייל לנאוה ורועי_x000D_
17/07/2016 - חני : עדיין ל אקבעו פגישה_x000D_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</si>
  <si>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</si>
  <si>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t>
  </si>
  <si>
    <t>עיריית קרית גת</t>
  </si>
  <si>
    <t>28/06/2016 - חני : סיימו את ההסכם לכאורה באם יעבור תשלום יופי אם לא רועי יצור קשר רק חודש הבא לבדיקת המשך_x000D_
06/07/2016 - חני : רועי-אין המשך אין הסכם עם הלקוח  כל תשלום שמתקבל זה ברכה_x000D_
06/07/2016 - חני : התשלום אושר</t>
  </si>
  <si>
    <t>המכללה הטכנולוגית באר- שבע  (ער)</t>
  </si>
  <si>
    <t xml:space="preserve"> ינטרנט+כ.אשראי, הפרשי מדד, חודשים יוני 20106 ואילך - 18 חודשים</t>
  </si>
  <si>
    <t>26/06/2016 - חני : יקבע פגישה במהלך חודש יולי_x000D_
26/06/2016 - חני : רועי-חני אנחנו ממתינים להחלטת הועד המנהל שלהם בנושא ההתקשרות _x000D_
טל תבדוק בבקשה שיעקב נמצא במכללה בשלישי הבא נכנס אליו 5.7_x000D_
05/07/2016 - חני : טל-שוחחתי עם יעקוב אתמול.בתאריך  26.7.16 יתכנס וועד המנהל של המכללה ובמהלך הפגישה יעקוב יבקש להאריך איתנו את ההתקשרות.</t>
  </si>
  <si>
    <t>אופק מ.ב. חברה לניהול ואחזקה מעמ</t>
  </si>
  <si>
    <t>12/07/2016 - חני : יקי הציע לתת מתנה - רועי קיבל ויציע_x000D_
17/07/2016 - חני : רועי צריך לעדכן פגישה הלקוח ביטל שוב_x000D_
26/07/2016 - חני : רועי-אין מענה אצל הלקוח מנסה כל יום אעדכן כשאתאם</t>
  </si>
  <si>
    <t>אגרוטופ בעמ</t>
  </si>
  <si>
    <t>19/06/2016 - חני : שיקים ספטמבר 2015 עד נובמבר 2016(הלקוח קיבל הנחה של 12% הנחה על יתרת השיקים - 16 שיקים במספר מחודש יולי עד דצמבר 2016_x000D_
19/11/2015 - חני : רועי צריך להעביר נספח התקשרות חתום עבור המשך ההתקשרות מיולי 2015 עד דצמבר 2016 מהלקוח - שיקים שולמו_x000D_
23/11/2015 - אורטל : רועי-הנספח לא נשלח .הוצאנו לו סיכום פגישה שמעודכן בסם</t>
  </si>
  <si>
    <t>אסותא מרכזים רפואיים בעמ</t>
  </si>
  <si>
    <t>10/07/2016 - חני : אורנה-נשלחה חן עסקה לתשלום_x000D_
13/07/2016 - חני : אמרה לדבר עם רועי אין הסכם - רועי יפגש ב 20.7. לחידוש הסכם ואז נסדר את הסטאטוס_x000D_
23/07/2016 - חני : רועי- ממשיכים</t>
  </si>
  <si>
    <t>צוות 3 ניהול והשקעות 1997 בעמ</t>
  </si>
  <si>
    <t xml:space="preserve"> צמיגים</t>
  </si>
  <si>
    <t>09/07/2016 - חני : יקי לא מסכים עם רועי לסיבת בטול החן עסקה צריכים לעדכן_x000D_
09/07/2016 - חני : רועי-יקי היקר אתה טועה לצערי אני לא הולך לריב עם צוות 3 על 900 ₪ שאין הצדקה לגביה שלהם זו הנחת מחזור כמו כל הנחת מחזור ואין לנו שום הצדקה לגבות את הכסף_x000D_
09/07/2016 - חני : יקי-שמעתי ואני לא מסכים שים לב זה על שנת 2015 זה אחורה אל תענה במייל תסגור עם רוני בבקשה</t>
  </si>
  <si>
    <t>עיריית בת ים</t>
  </si>
  <si>
    <t xml:space="preserve"> חן בונוס</t>
  </si>
  <si>
    <t>13/07/2016 - חני : התשלום אושר_x000D_
26/07/2016 - חני : גולי- חן יולי אצלה לחודש הבא לתשלום לוודא העברה חודש הבא_x000D_
26/07/2016 - חני : גולי- חן יולי אצלה לחודש הבא לתשלום לוודא העברה חודש הבא</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</si>
  <si>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</si>
  <si>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</si>
  <si>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</si>
  <si>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_x000D_
יש תשלום עד חודש אפריל כולל נקודת הבדיקה תהיה רק בתום 24 חודשים קרי לא לפני 31.08.16 _x000D_
מחודש מאי ועד אוגוסט כולל יורד מיעדי הגביה של הצוות _x000D_
בתנאי שנעמוד בהסכם יושלם התשלום כפי שסיכמנו עמו וייתן גם צקים קדימה לשנה הנותרת עד תום ההסכם_x000D_
20/03/2016 - אורטל : עד ה1.9 אין גביה -ר סיכום אבי ויורם שמקושר_x000D_
23/06/2016 - חני : 1.9 נקודת בקורת לבדיקת עמידה בחסכון  כרגע אין גביה</t>
  </si>
  <si>
    <t>ניצנים סוכנויות לביטוח בעמ</t>
  </si>
  <si>
    <t>26/06/2016 - חני : חן 5107 נמסרה לרועי_x000D_
05/07/2016 - חני : נשלח מייל לרועי באם מסר את החשבונית ללקוח_x000D_
06/07/2016 - חני : רועי-לא נמסרה תמסר במהלך אוגוסט בפגישה הבאה</t>
  </si>
  <si>
    <t>שלמה זבידה אחזקות בעמ</t>
  </si>
  <si>
    <t>12/07/2016 - חני : נשלח תזכורת לרועי באם נמסרה החן עסקה ללקוח ואיפה עומדים_x000D_
12/07/2016 - חני : רועי-נקבעה פגישה ל 27 החשבונית תמסר במעמד הפגישה_x000D_
17/07/2016 - חני : יקי- ביקש מרועי -תכין את הפגישה כך שבסוף החודש ישלם בפועל_x000D_
אחרת לא יהיה תשלום החודש לגבי הבונוס</t>
  </si>
  <si>
    <t>המסלול האקדמי המכללה למינהל מיסודה של הסתדרות הפקידים בעמ</t>
  </si>
  <si>
    <t>14/07/2016 - חני : התשלום ישולם בקיזוז חן מס זיכוי הפרשי מעמ_x000D_
20/07/2016 - חני : השיקים מוכנים איליה ידאג לאסוף עד שעה 16.00 השיקים חתומים –ניתן לשלוח שליח עד שעה 16:00לכתובתנו : שד יצחק רבין 7 ראשלצ_x000D_
בנין ג קומה 1 חדר 338  בברכה ותודהרוזי חאגה אחראית תשלומים וספקים_x000D_
המסלול האקדמי של המכללה למינהל _x000D_
שדרות יצחק רבין 7 ראשון לציון 7549071_x000D_
25/07/2016 - חני : הגיעו השיקים</t>
  </si>
  <si>
    <t>ביפר תקשורת ישראל בעמ</t>
  </si>
  <si>
    <t>13/04/2016 - אורטל : אין מענה_x000D_
14/04/2016 - נתן : להיעזר בצוות_x000D_
01/05/2016 - אורטל : אמושר לבטל חן סים עי נתן-בוטלה</t>
  </si>
  <si>
    <t>המכללה האקדמית ספיר (ער)</t>
  </si>
  <si>
    <t>21/05/2016 - חני : ייעוץ חודשי - כולל ניהול חוזים - הוראת קבע_x000D_
14/06/2016 - חני : התשלום אושר_x000D_
13/07/2016 - חני : התשלום אושר</t>
  </si>
  <si>
    <t>תפוז כתום שווק אופנה</t>
  </si>
  <si>
    <t>05/07/2016 - חני : נא לעדכן אותי סופית אם אושר הסכום הזה וכיצד ממשיכים_x000D_
06/07/2016 - חני : רועי-אריק ואני סיכמנו להיפגש בשבוע שבין ה 17 ל 22 אני אדע עד מחר מועד מדוייק  במידת הצורך אבי יצטרף אליי_x000D_
07/07/2016 - חני : רועי-נאווה – נא לזמן את הלקוחות הנל לפגישה אצלנו</t>
  </si>
  <si>
    <t>בר - נש שירותי כח אדם בנגב בעמ</t>
  </si>
  <si>
    <t>06/07/2016 - חני : חני לרועי-ממי ומתי בדיוק בקשת למשוך שיקים ממשמרת? לא ידוע לי ולא בוצע בכלל – נא להעביר בצורה מסודרת מייל מאושר עי אבי למשוך שיקים_x000D_
07/07/2016 - חני : רועי-נאווה – נא לזמן את הלקוחות הנל לפגישה אצלנו_x000D_
20/07/2016 - חני : עדיין לא נקבעה פגישה</t>
  </si>
  <si>
    <t>סינרגי כבלים בעמ</t>
  </si>
  <si>
    <t>25/07/2016 - יקי : 21/11/2015 - חני :  ייעוץ חודשי נובמבר 2015 עד אפריל 2017  פלוס  שיק בטחון_x000D_
22/11/2015 - חני : שיק בטחון לא סרוק - לבדוק מול ולדי באם סרק באם לא לסרוק את ההעתק הכחול של השיק מולדי - שמרת את המכתב קבלת השיק אבל לא סרקתם את השיק</t>
  </si>
  <si>
    <t>מטיילי ירון בר בעמ</t>
  </si>
  <si>
    <t>01/12/2015 - חני :  ייעוץ חודשי - שיקים נובמבר 2015 עד אוקטובר 2016 שוטף 90</t>
  </si>
  <si>
    <t>Cellebrite Mobile Synchronization Ltd</t>
  </si>
  <si>
    <t>10/07/2016 - חני : נשלח לאורית חן מס במייל לאישור לתשלום ב16.7 מחכה לאישור_x000D_
11/07/2016 - חני : התשלום אושר_x000D_
31/07/2016 - חני : אורית - עברו תוכנה חדשה כל התשלומים לספקים הועברו לתשלום ב8.8 וב16.8 תעביר תשלום שני</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</si>
  <si>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</si>
  <si>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</si>
  <si>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</si>
  <si>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</si>
  <si>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זכוכית עמר נתיבות בעמ</t>
  </si>
  <si>
    <t>פרוייקטלי</t>
  </si>
  <si>
    <t>05/07/2016 - חני : פרוייקטלי_x000D_
05/07/2016 - חני : נשלחה משימה ליעל זמשטיין ל15.9 לעדכן באם ממשיכים הסכם - חודשיים לפני התשלום האחרון של ספטמבר_x000D_
18/07/2016 - חני : חן 37410 לא מקושר בטיפל יקי לא נותן לקשר</t>
  </si>
  <si>
    <t>מזוז אליהו ובנו</t>
  </si>
  <si>
    <t>06/07/2016 - חני : שיקים מאי 2016 עד אוקטובר 2017 - ערבות בנקאית עס 153000 ליום 30.9.17_x000D_
06/07/2016 - חני : התשלום אושר ושולם_x000D_
06/07/2016 - חני : ללקוח יש פריומיום ללא חיוב</t>
  </si>
  <si>
    <t>ALUMCON C.L LTD</t>
  </si>
  <si>
    <t>22/06/2016 - חני : ייעוץ חודשי שיקים ממאי 2016 עד אוקטובר 2017 כנגד ערבות בנקאית עד ליום 9.11.17 - נספח א  נמסר ללקוח_x000D_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</si>
  <si>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</si>
  <si>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ללקוח_x000D_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</si>
  <si>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</si>
  <si>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18/07/2016 - חני : פגישה נדחתה ל26.7_x000D_
20/07/2016 - חני : הערבות והנייד אצל איליה_x000D_
27/07/2016 - חני : הלקוח נתן 3 שיקים קיבל צילום ערבות לבדיקה מול עוד - ערבות מקור אצלנו</t>
  </si>
  <si>
    <t>סי. אם קומפוזיט מטיריאלס בעמ</t>
  </si>
  <si>
    <t>28/07/2016 - חני : אסף מביא יום ראשון את השיקים_x000D_
31/07/2016 - חני : אסף לא הביא- יום שלישי יביא איליה יחשב 1.8 באישור נתן_x000D_
02/08/2016 - חני : הגיעו 5 שיקים יולי עד נובמבר - תבצע השלמה לאחר שיחליטו באם עוברים בנק או לא</t>
  </si>
  <si>
    <t>סיכום לצוות אודם</t>
  </si>
  <si>
    <t>אלמוג</t>
  </si>
  <si>
    <t>בני יעקב מלאייב למסחר בעמ</t>
  </si>
  <si>
    <t>17/07/2016 - חני : נתן-נשלח מייל מה עם הנספח_x000D_
17/07/2016 - חני : נתן - העביר ללקוח לאישור נספח לערבות_x000D_
28/07/2016 - חני : נתן- הלקוח העביר לאישור עוד שלו נתן מולו עובר לטיפול לחודש הבא</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</si>
  <si>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</si>
  <si>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</si>
  <si>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</si>
  <si>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</si>
  <si>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</si>
  <si>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</si>
  <si>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</si>
  <si>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</si>
  <si>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מצות יהודה משה לודמיר ובניו בעמ</t>
  </si>
  <si>
    <t>30/03/2016 - אורטל : 04/01/16 - אורטל : ייעוץ חודשי ינואר 2016 עד דצמבר 2016 שיקים כנגד ערבות בנקאית</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</si>
  <si>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</si>
  <si>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</si>
  <si>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</si>
  <si>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הנהח_x000D_
07/07/2016 - חני : התשלום אושר ושולם</t>
  </si>
  <si>
    <t>טובול חומרי בנין (1990) בעמ</t>
  </si>
  <si>
    <t>13/06/2016 - חני : ערבות היא לתאריך 31.3.18 אבל יכול לפדות אותה בכל רגע מ1.9.16 ערבות בנוסח ישן_x000D_
28/06/2016 - חני : לשנות את המדד ב1.9.16_x000D_
03/07/2016 - חני : עקב חילופי אישיים בטובות ההסכם התעכב להלן השינויים ._x000D_
_x000D_
1.	עלות – ירדה ל 6000 ₪ במקום 10000 ₪ _x000D_
2.	ערבות בנקאית 50%_x000D_
3.	תחילת עבודה 1.9.16_x000D_
4.	איש הקשר – במקום עמיר שבתאי מונה למנהל הכספים – שאול ( צבי אתם מכירים אותו )_x000D_
5.	הלקוח העביר כבר תשלומים_x000D_
_x000D_
בכל מקרה לפני יצירת קשר עם הלקוח – נא לעדכן אותי</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</si>
  <si>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</si>
  <si>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</si>
  <si>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</si>
  <si>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בנקאית_x000D_
24/12/15 - חני : אורטל לוודא קישור בסם של מכתב קבלת ערבות לא מקושר_x000D_
17/01/2016 - אורטל : קושר</t>
  </si>
  <si>
    <t>מרכז מעשה</t>
  </si>
  <si>
    <t>08/12/2015 - חני : ייעץ חודשי - שיקים נובמבר 2015 עד אוקטובר 2016 שוטף 180 - שולמו 12 שיקים במקום 18 שיקים עינת אישרה_x000D_
05/05/2016 - אורטל : _x000D_
עודכנה נקודת הביקורת לשנה לתאריך 20/10/16_x000D_
_x000D_
ההסכם נשאר לשלוש שנים והחיסכון גם לשלוש שנים</t>
  </si>
  <si>
    <t>ישיבת אש התורה</t>
  </si>
  <si>
    <t>18/07/2016 - חני : צבי-גיימי לא היה בשבוע שעבר. אשוחח עמו על כך השבוע.משימה עד 20.7_x000D_
18/07/2016 - חני : צבי-גיימי לא היה בשבוע שעבר. אשוחח עמו על כך השבוע.משימה עד 20.7_x000D_
18/07/2016 - חני : צבי-גיימי לא היה בשבוע שעבר. אשוחח עמו על כך השבוע.משימה עד 20.7</t>
  </si>
  <si>
    <t>מכללה ירושלים (ער)</t>
  </si>
  <si>
    <t>07/07/2016 - חני : צבי-הבטיחה תשובה בשיחה האחרונה בודק מולה מחר_x000D_
18/07/2016 - חני : צבי-לא היתה זמינה- תשובה עד יום שלישי. משימה עד 19.7_x000D_
26/07/2016 - חני : צבי עדיין מטפל מולו הרב צריך להחליט</t>
  </si>
  <si>
    <t>ישרלייזר רעים 2000 אגודה חקלאית בעמ</t>
  </si>
  <si>
    <t>25/08/2015 - חני : נספח א לוודא באם חתמוו_x000D_
08/10/2015 - חני : בטיפול חני_x000D_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</si>
  <si>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</si>
  <si>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</si>
  <si>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עיריית אופקים</t>
  </si>
  <si>
    <t>17/07/2016 - חני : זמירה-נשלח מייל באם החן אושרה לתשלום אמרה שהעבירה לאישור ליאיר_x000D_
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מתעכב_x000D_
27/07/2016 - חני : יהודית לא עונה לנסות שוב מחר</t>
  </si>
  <si>
    <t>מוסדות ויזניץ בארץ הקודש</t>
  </si>
  <si>
    <t>16/02/2016 - חני : ייעוץ חודשי - יולי 2015 עד דצמבר 2016  פלוס  ערבות בנקאית עס 106875 שח ליום 25.12.16   פלוס  ניהול חוזים_x000D_
29/08/2015 - חני : נספח א לא נמסר ללקוח</t>
  </si>
  <si>
    <t>ע.ר.ד הובלות דוד בעמ</t>
  </si>
  <si>
    <t>07/07/2016 - חני : צבי-סוכם על הכנת מצגת מסודרת ללקוח עד ה- 20 לחודש_x000D_
07/07/2016 - חני : נשלח לצבי מה עם הדוח שאצלו_x000D_
18/07/2016 - חני : צבי-כרגע יקי לא מאשר תיקון חשבוניות של מחלקת השכר- בדיון נפרד.</t>
  </si>
  <si>
    <t>עיריית רהט</t>
  </si>
  <si>
    <t xml:space="preserve"> בונוס תשלום שני ישולם פברואר 2017+תשלום שלישי פברואר 2018</t>
  </si>
  <si>
    <t>15/06/2016 - חני : צבי-ישבנו עם ממ הגזבר. הבטיח כי חידד לסולימאן את נושא הדיוק בהעברת התשלומים_x000D_
23/06/2016 - חני : בוצעה העברה בנקאית_x000D_
06/07/2016 - חני : התשלום אושר</t>
  </si>
  <si>
    <t>מכללת בית רבקה</t>
  </si>
  <si>
    <t>29/11/2015 - חני :  ייעוץ חודשי - מאי 2015 עד אוקטובר 2016  פלוס ניהול חוזים_x000D_
04/06/2016 - חני : להוציא חן עתידית 20.8_x000D_
19/07/2016 - חני : דוח סכום נאור לקח מוסר אישית ללקוח</t>
  </si>
  <si>
    <t>אמקול  בעמ</t>
  </si>
  <si>
    <t>05/06/2016 - חני : טיפול יקי_x000D_
25/06/2016 - חני : יקי-נקבעה פגישה עם גיל לתאריך 26.6.16_x000D_
29/06/2016 - חני : יקי-נדחתה פגישה ל24.7</t>
  </si>
  <si>
    <t>נאנאוניקס אימג'ינג בעמ</t>
  </si>
  <si>
    <t>13/07/2016 - חני : יקי לצבי-צביתסגנן את המכתב אלכס לא כאן אז תיעזר בעוד אחר ותשנה את המכתב_x000D_
18/07/2016 - חני : צבי-המכתב יצא היום_x000D_
27/07/2016 - חני : הגיע מכתב תשובה מהלקוח קושר בהערות עי שירלי</t>
  </si>
  <si>
    <t>הקיבוץ הדתי אגודה שיתופית מרכזית בעמ</t>
  </si>
  <si>
    <t>24/12/15 - חני : ייעוץ חודשי ינואר 2016 עד דצמבר 2016 הנחה 5%  פלוס  חודש אחרון חינם בשל סוף שנה - כולל מערכת חוזים ללא חיוב_x000D_
12/07/2016 - חני : יקי-את הבונוס לא נוציא החודש צבי יוציא את הבונוס בסוף ההסכם_x000D_
אין צורך להוציא חשבונית בונוס</t>
  </si>
  <si>
    <t>בית יתומים ציון - בלומנטל</t>
  </si>
  <si>
    <t>12/07/2016 - חני : רוני-להחזיר להם את הכסף ._x000D_
הוא הבטיח לשלם על פי ההסכם שלי איתו גם בחודש הבא_x000D_
13/07/2016 - חני : רוני שוחח עם הלקוח - מחזיזרים את התשלום חני שלחה מייל למה לא לקחת גם את חודש יולי עוד החודש מחכה לתשובה של רוני בינתיים עדכנה חודש יוני תשלום_x000D_
18/07/2016 - חני : צבי-אנו עושים להם כרגע יישום בביטוח. נקווה שזה יגרום להם להמשיך לחודשים נוספים. עדכונים עד יום חמישי.משימה עד 21.7.16</t>
  </si>
  <si>
    <t>אלירם שיווק ושירותים בעמ</t>
  </si>
  <si>
    <t>07/07/2016 - חני : צבי-מתכווננים ל- 14 לחודש_x000D_
18/07/2016 - חני : צבי-בהמשך לפגישה עם יקי הודיעו כי אינם מעוניינים להמשיך את הפעילות. העברנו להם את נתוני החיסכון ואנו ממתינים לסיום בדיקתם את הנתונים._x000D_
18/07/2016 - חני : משימה עד 21.7</t>
  </si>
  <si>
    <t>אם החיטה בעמ</t>
  </si>
  <si>
    <t>28/02/16 - חני : ייעוץ חודשי שיקים מפברואר 2016 עד ינואר 2017</t>
  </si>
  <si>
    <t>קבוצת יבנה קבוצת הפועל המזרחי להתיישבות שיתופית בעמ</t>
  </si>
  <si>
    <t>04/07/2016 - חני : שיק בטחון פג תוקף_x000D_
06/07/2016 - חני : התשלום אושר_x000D_
10/07/2016 - חני : שולם</t>
  </si>
  <si>
    <t>שוקולד בר (מ.ב.) הרצליה בעמ</t>
  </si>
  <si>
    <t>27/06/2016 - חני : חן 32965 זיכוי עס 867 שח לחייב כ.אשראי 12.7_x000D_
27/06/2016 - חני : נלשח לולדי לחייב כאשראי עס 867 שח_x000D_
12/07/2016 - חני : התשלום אושר חוייב</t>
  </si>
  <si>
    <t>חברת רמת תמיר בעמ</t>
  </si>
  <si>
    <t>07/07/2016 - חני : יקי לצבי-שוחחנו עם הילל היום בהמשך להצעתו לתשלום פיצוי  מוסכם של 20000 ₪ הציע בוררות. יקי יציע הצעת פשרה_x000D_
צבי תקבע לנו פגישה אצל הלקוח על מנת להגיע לפשרה_x000D_
09/07/2016 - חני : יקי-צבי יתאם לו ולי פגישה עם הלקוח על מנת להגיע פשרה_x000D_
18/07/2016 - חני : נקבעה פגישה- התאריך לא מתאים ליקי. נצטרך לתאם מחדש.משימה עד 21.7</t>
  </si>
  <si>
    <t>מרכז להכשרה מקצועית תיכונית ותורנית מיסודה של הסתדרות הנוער הדתי העובד בישראל</t>
  </si>
  <si>
    <t>16/06/2016 - חני : ייעוץ חודשי - שיקים נובמבר 2015 עד אפריל 2017_x000D_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</si>
  <si>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א.ברזני הסעות בעמ</t>
  </si>
  <si>
    <t>04/07/2016 - חני : משימה מיידית תשובה_x000D_
07/07/2016 - חני : צבי-אנחנו לא מצליחים לייצר ללקוח חסכונות משמעותיים._x000D_
18/07/2016 - חני : צבי-התקיימה ישיבה אצל יקי- סיכום בנפרד</t>
  </si>
  <si>
    <t>קיבוץ רוחמה</t>
  </si>
  <si>
    <t xml:space="preserve"> בונוס- נדחה לחודש אוקטובר לגביה עד אז יבצעו יישומים באישור יקי 18.7.16</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</si>
  <si>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בפועל._x000D_
18/07/2016 - חני : ב1.10.16 לוודא לגבי חן בונוס_x000D_
18/07/2016 - חני : חני רשמה תזכורת ביומן ל1.10.16 לגבי חן בונוס</t>
  </si>
  <si>
    <t>עמותת גוונים לפיתוח החינוך הקהילה והסביבה</t>
  </si>
  <si>
    <t>15/05/2016 - אורטל : שולם גמח . אין גביה פתוחה מול הלקוח כרגע מטופל בשכר לכן לא נסגר_x000D_
05/06/2016 - חני : יקי- הלקוח על הצוות בלי נוהל שירות התקבלו התשלומים_x000D_
05/06/2016 - חני : שילם את כל ההסכם</t>
  </si>
  <si>
    <t>מועצה מקומית שגב שלום</t>
  </si>
  <si>
    <t xml:space="preserve"> זיכוי מדור אלון, תשלום בונוס -ישולם 1.5.17חלק שלוש מבונוס ראשון, תשלום בונוס -ישולם 1.5.17חלק שלוש מבונוס שני</t>
  </si>
  <si>
    <t>17/07/2016 - חני : לילך - לא עונה ננסה שוב מחר_x000D_
26/07/2016 - חני : לילך - עדיין לא מאושר עי עודא שצבי ישלח לו לאישור_x000D_
26/07/2016 - חני : בכל מקרה גם אם יאושר ישולם רק ב10.8</t>
  </si>
  <si>
    <t>ישיבת הר עציון (ער) גוש עציון</t>
  </si>
  <si>
    <t>30/06/2016 - חני : ייעוץ חודשי - יול 2016 עד נובמבר 2017</t>
  </si>
  <si>
    <t>מרכז חינוכי הזית</t>
  </si>
  <si>
    <t>18/07/2016 - חני : משימה עד 21.7_x000D_
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האחרונות?_x000D_
לכן הנני להודיעך על הפסקת ההתקשרות בינינו._x000D_
26/07/2016 - חני : יצא ללקוח מכתב התראה לפני משפטי</t>
  </si>
  <si>
    <t>אביזר סנטר סחר 2002 בעמ</t>
  </si>
  <si>
    <t>07/07/2016 - חני : משימה עד 11.7_x000D_
18/07/2016 - חני : צבי-יצא היום הנספח להשהיית ההסכם למרץ 2017.- לקבל את הנספח_x000D_
18/07/2016 - חני : נא להעביר לי את הנספח  ועדכון קבלת תשובה עד 21.7</t>
  </si>
  <si>
    <t>פרוטרי שיווק בעמ</t>
  </si>
  <si>
    <t>07/07/2016 - חני : יקי לצבי-אמרתי לך עד יום ראשון לתת לי מספרים של מה שהוא מסכים לא עד סוף החודש_x000D_
18/07/2016 - חני : צבי-סיימנו לבצע את הבדיקה. ממתינים לחזרתו של אורן מחול עמ לשבת עימו על המספרים..._x000D_
26/07/2016 - חני : צבי -אורן חזר היום מתאמים פגישה</t>
  </si>
  <si>
    <t>המועצה הדתית תא</t>
  </si>
  <si>
    <t>26/06/2016 - חני : פגישה 3.7_x000D_
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ורביעי_x000D_
20/07/2016 - חני : רוני-יקי._x000D_
נפגשתי איתם._x000D_
אין התקדמות . הם רוצים לחשוב._x000D_
אני חושב שצריך לעלות מדרגה ולהוציא להם מכתב משפטי שיבינו שאנחנו רצינים ולא מוכנים לוותר על המשך ההסכם</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</si>
  <si>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</si>
  <si>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</si>
  <si>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</si>
  <si>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26/07/2016 - חני : יקי לצבי ורועי -ראו את המייל של עורך הדין של חרסה ואשדוד סחר – התהליך המשפטי החל _x000D_
רועי וצבי  - נא להכין את החומר המשפטי במייל הכולל את כל סיכומי הפעילות  פלוס  אישוריי היישום  פלוס  הסכם הלקוח וכוהפורמט של המייל יהיה כמו עיריית טבריה שמצב למייל הזה  פלוס  מסתך נתן  _x000D_
לוז לביצוע 8.8.16 שעה 15:00_x000D_
26/07/2016 - חני : יקי לצבי ורועי -ראו את המייל של עורך הדין של חרסה ואשדוד סחר – התהליך המשפטי החל _x000D_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_x000D_
לוז לביצוע 8.8.16 שעה 15:00_x000D_
26/07/2016 - חני : רועי-אין בעיה נכין את החומר אפילו לפני המועד שנתת _x000D_
אני מבחינתי אמשיך לנסות להגיע לפשרה עם בני ( כמו שסיכמנו)</t>
  </si>
  <si>
    <t>כנס אינטרנשיונל אירגון קונגרסים בעמ</t>
  </si>
  <si>
    <t>06/06/2016 - חני : מירה-חשבונית עסקה 5105 תשולם ב – 01.07.16_x000D_
04/07/2016 - חני : שולם_x000D_
06/07/2016 - חני : התשלום אושר</t>
  </si>
  <si>
    <t>הובלות עם שחר ח.מ. (1999) בעמ</t>
  </si>
  <si>
    <t>12/07/2016 - חני : נאוה-לידיעתכם – מאיר חוזר רק ב14.07 מחול._x000D_
החל מה-17.07 ניתן לתאם לא ניתן לקבוע מראש מועד צריך להמתין לו בכדי לראות שזה מסתדר לו ביומן._x000D_
יש לי תזכורת אעדכן._x000D_
18/07/2016 - חני : נקבעה פגישה לאבי וצבי ב8.8.16_x000D_
24/07/2016 - חני : פגישה נדחתה ל22.8</t>
  </si>
  <si>
    <t>ריינהולד כהן ושותפיו עורכי פטנטים</t>
  </si>
  <si>
    <t>16/06/2016 - חני : חן 1111-586 סים עס 152 שח_x000D_
06/07/2016 - חני : רינה-נשלחה חן עסקה לתשלום ממתינה לאישור_x000D_
06/07/2016 - חני : רינה העבירה ליובל - חני הייהחשבון הנל טרם שולם .הוא נמצא באישורים ._x000D_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</si>
  <si>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</si>
  <si>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</si>
  <si>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</si>
  <si>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02/08/2016 - חני : דבורה בחופש חוזרת ב7.8 - שיחה עם דותן מברר תשלום ה.בנקאית_x000D_
02/08/2016 - חני : דותן-מהתכתובת למטה עולה כי על-פניו דבורה אישרה תשלום בסוף יולי דהיינו העברה בנקאית ב- 1.8 אולם עפ בדיקתך הפקודה שבמערכת היא לביצוע ההעברה רק ב- 1.9._x000D_
אודה לבדיקתך האם אפשר להקדים את התשלום לימים הקרובים או לכל המאוחר ל- 15.8._x000D_
02/08/2016 - חני : דותן-חני שלוםככל הנראה תבוצע העברה בנקאית היום או מחר כך שביום שלמחרת כבר תראו את ההפקדה בחשבונכם.</t>
  </si>
  <si>
    <t>החוויה הישראלית שירותי תיירות חינוכית בעמ</t>
  </si>
  <si>
    <t>04/06/2016 - חני : כ.אשראי_x000D_
04/06/2016 - חני : שולמו שיקים הנחה 5% - ינואר 2015 עד דצמבר 2016 - במקום כ.אשראי</t>
  </si>
  <si>
    <t>ימית א. בטחון (1998) בעמ</t>
  </si>
  <si>
    <t>06/08/14 - חני : ייעוץ חודשי - ה.קבע_x000D_
14/06/2016 - חני : התשלום אושר_x000D_
13/07/2016 - חני : התשלום אושר</t>
  </si>
  <si>
    <t>אירוקה אינטרנשיונל בעמ</t>
  </si>
  <si>
    <t>06/07/2016 - חני : פגישה 6.7_x000D_
06/07/2016 - חני : אין פגישה ב6.7 זו מעיין נפגשת לבד בנושא איסוף חומר - עוד לא תואמה לי פגישה תהיה כנראה בחצי השני של החודש . החודש זה יסגר_x000D_
13/07/2016 - חני : נשלח מייל לרוני שיקבע פגישה</t>
  </si>
  <si>
    <t>אסטרונאוטיקס ק.א בעמ</t>
  </si>
  <si>
    <t>06/07/2016 - חני : נשלח לחדווה לאישור_x000D_
07/07/2016 - חני : סים הוחזר - שירלי מוציאה חן אחרונות_x000D_
12/07/2016 - חני : חדוה -נשלחו החן במייל שוב לאישור תשלום</t>
  </si>
  <si>
    <t>א.ד. טכנולוגיות סינון בעמ</t>
  </si>
  <si>
    <t>17/07/2016 - חני : יקי-לא הייתה פגישה הוא היה בבית חולים אני צריך לדבר איתו היום_x000D_
18/07/2016 - חני : אבי ליקי -יקי תציע לו הפחתה משמעותית בייעוץ מסלול בקרה_x000D_
18/07/2016 - חני : יקי-שוחחתי עם אלי:_x000D_
הצעתי לו חוזה בקרה כולל ליווי בשכר וכולל המלצות לחיסכון שהוא יישם אם ירצה ב – 4000 ₪ בלי התחייבות של 170% ובלי בונוס_x000D_
מחכה לתשובתו</t>
  </si>
  <si>
    <t>אקרם סביתאני ובניו בעמ</t>
  </si>
  <si>
    <t>06/07/2016 - חני : התשלום אושר_x000D_
12/07/2016 - חני : שולם_x000D_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</si>
  <si>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</si>
  <si>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</si>
  <si>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</si>
  <si>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ה.בנקאית_x000D_
14/07/2016 - חני : התשלום אושר</t>
  </si>
  <si>
    <t>עיריית מעלה אדומים</t>
  </si>
  <si>
    <t>05/07/2016 - חני : לקוח פרוייקטלי._x000D_
05/07/2016 - חני : תשלום ראשון לאחר פרסום המכרז                                                                        תשלום שני לאחר בחירת הזוכה במכרז                                                                  תשלום שלישי לאחר תקופת ההטמעה והבקרה המצויין בסעיף 6 לעיל - הטמעה ובקרה למשך חודשיים לאחר המכרז (זה מה שמצויין בסעיף 6)              יצאה חן עסקה 460 ראשונה_x000D_
05/07/2016 - חני : צבי-בהמשך לטיוטת המכרז שנשלחה תואמה פגישת התנעה לפני יציאה למכרז לתאריך ה-19/7 בשעה 9:30</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</si>
  <si>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</si>
  <si>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</si>
  <si>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</si>
  <si>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 xml:space="preserve"> זיכוי חשמל-נכנס חלקית</t>
  </si>
  <si>
    <t>14/07/2016 - חני : הורד מרשימת ה.קבע לעדכן את ולדי ברגע שיהיה אישור לתשלום_x000D_
18/07/2016 - חני : צבי תאריך פגישה באוגוסט_x000D_
26/07/2016 - חני : פגישה 4.8.16</t>
  </si>
  <si>
    <t>תאת טכנולוגיות בעמ</t>
  </si>
  <si>
    <t>07/07/2016 - חני : משימה עד 14.7_x000D_
18/07/2016 - חני : צבי-בהמשך לשיחה עם יקי הכדור כרגע אצל הלקוח שצריך להשלים לנו חומרים- אין לנו שום עניין לזרז את התהליך מכיוון שהלקוח רוצה שאנחנו נחזיר לו כסף..._x000D_
18/07/2016 - חני : רוני-שלום לכולםלאחר שיחה עם שחר מחברת תאת._x000D_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בתהליך._x000D_
2.      שכר- הם מעונינים שנתאם פגישה לשבוע הבא עם מיקי ושחר על מנת להציג את המוצר מה אנחנו בודקים ואיך זה יכול לתת להם ערך._x000D_
 אבי- צריך גורם תותח במכירת השכר  מי אתה ממליץ שיגיע מבחינתנו לפגישה יחד איתי?_x000D_
 צבי- צריך לתאם פגישה מול הלית המזכירה ._x000D_
 _x000D_
 _x000D_
נא התייחסותכם</t>
  </si>
  <si>
    <t>קרית הישיבה בית אל</t>
  </si>
  <si>
    <t>19/07/2016 - חני : ייעוץ חודשי - 18 שיקים יולי 016 עד דצמבר 2017</t>
  </si>
  <si>
    <t>בית לפליטות</t>
  </si>
  <si>
    <t>07/07/2016 - חני : ייעוץ חודשי -  שיקים  - יולי 2016 עד דצמבר 2017  כנגד ערבות בנקאית עס 108000 שח - התשלומים התקבלו מ3 חבורת - בית לפליטות/בית החלמה ליולדות/קרית בנות_x000D_
14/07/2016 - חני : נשלח לבנק שינוי בערבות_x000D_
24/07/2016 - חני : הארכת הערבות מחר צבי ימסור</t>
  </si>
  <si>
    <t>איי פי סי ירושלים בעמ</t>
  </si>
  <si>
    <t>25/07/2016 - חני : בודק אפשרות ערבויות מול שיקים דחויים_x000D_
27/07/2016 - חני : אישר להכין ערבות כנגד שיקים_x000D_
31/07/2016 - חני : נ שלח לבנק</t>
  </si>
  <si>
    <t>מ.ש. אלומיניום בעמ</t>
  </si>
  <si>
    <t>31/07/2016 - חני : ייעוץ חודשי - שיקים יולי 2016 עד דצמבר 2017 כנגד ערבות בנקאית עס 153000 שח ליום 5.1.18</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</si>
  <si>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</si>
  <si>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</si>
  <si>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</si>
  <si>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חוזים_x000D_
14/07/2016 - חני : יולי 2016 עד דצמבר  2017 כנגד ערבות בנקאית עס 90000 ₪  ליום 10.7.18_x000D_
27/07/2016 - חני : מכתב קבלת ערבות - שמוליק לא החתים את הלקוח</t>
  </si>
  <si>
    <t>בריל תעשיות נעלים בעמ</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</si>
  <si>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</si>
  <si>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</si>
  <si>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</si>
  <si>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</si>
  <si>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צלום_x000D_
01/06/2016 - חני : הגיע שיק צילום מספר 97428 - לוודא שיק מקור הגעה עס 682.16 שח_x000D_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</si>
  <si>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</si>
  <si>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</si>
  <si>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</si>
  <si>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חוזים_x000D_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</si>
  <si>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</si>
  <si>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06/07/2016 - חני : גלית-נשלחה חן עסקה במייל שתאשר תשלום ל10.7_x000D_
07/07/2016 - חני : התשלום אושר_x000D_
12/07/2016 - חני : שולם</t>
  </si>
  <si>
    <t>המשביר לצרכן בתי כלבו בעמ</t>
  </si>
  <si>
    <t>24/07/2016 - חני : נשלח מייל מיכל לקבל עדכון מיידי_x000D_
25/07/2016 - חני : מיכל-היא בחול_x000D_
חוזרת בראשון הבא_x000D_
צריכה לחזור אליי בנוגע לבונוס_x000D_
כרגע לא מעוניינים להמשיך לעבוד_x000D_
25/07/2016 - חני : מיכל-היא בחול חוזרת בראשון הבא צריכה לחזור אליי בנוגע לבונוס_x000D_
כרגע לא מעוניינים להמשיך לעבוד</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</si>
  <si>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</si>
  <si>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</si>
  <si>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</si>
  <si>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</si>
  <si>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</si>
  <si>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</si>
  <si>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</si>
  <si>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בסלולאר_x000D_
23/06/2016 - חני : לשים לב ערבות מסתיימת באוקטובר 2016_x000D_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</si>
  <si>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</si>
  <si>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</si>
  <si>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</si>
  <si>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13/07/2016 - חני : שולם תשלום אחד בלבד לא אשרו 3 תשלומים אי הבנה שהיתה - לדבר עם בל שתנסה להעביר את 2 התשלומים האחרונים חודש הבא לתשלום_x000D_
17/07/2016 - חני : בלה- תבדוק אם אפשר לשלם חודש הבא 2 החן האחרונות נשלח מייל לבקשתה תעדכן את חני_x000D_
24/07/2016 - חני : לא מוכנים להעביר 2 תשלומים יועברו חודש בחודשו</t>
  </si>
  <si>
    <t>עמותת אתגרים</t>
  </si>
  <si>
    <t>10/11/15 - חני :  - חני : ייעוץ חודשי - ישקים אוקטובר 2015 עד מרץ 2017  פלוס ערבות מחצית - נספח א לא נמסר ללקוח_x000D_
25/05/2016 - חני : כרגע לא מזוכים גביה וצוות מחודש אפריל ואילך עד לעמידה בהתחייבות בדיקה בעוד 3 חודשים לראות עמידה ביעד ואז להחזיר תשלומים לצוות ולגביה_x000D_
04/07/2016 - חני : הלקוחה נפגשה עם אבי והודיעה על עזיבה - נאוה צריכה לתאם פגישה מול הלקוח</t>
  </si>
  <si>
    <t>א.א.ספנות ולוגיסטיקה בעמ</t>
  </si>
  <si>
    <t>04/07/2016 - חני : נשלח למיכל - האם לסגור את הלקוח או שאתה סוגר חוזה ייעוץ – נא תשובה מיידית_x000D_
09/07/2016 - חני : יקי-ימשיך להיות לקוח רגיל ומיכל תשקיע בו בהתאם ליכולות שלה כרגע_x000D_
10/07/2016 - חני : מיכל-מנסה להשיג  את ארז</t>
  </si>
  <si>
    <t>המרכז לטניס בישראל</t>
  </si>
  <si>
    <t xml:space="preserve"> כרטיסי אשראי</t>
  </si>
  <si>
    <t>19/07/2016 - חני : חן 38973 עבור כ.אשראי עס 2032 שח_x000D_
24/07/2016 - חני : יניב-היי חני _x000D_
העברה בנקאית עס 1737 ₪ כולל מעמ עתידה להתקבל ב5.8 _x000D_
לידיעתך. - חני שלחה שהסכום הוא פלוס מעמ באם יניב קיבל הערה לחשבונית_x000D_
24/07/2016 - חני : חן 38973 תוקנה ללא מעמ מלכר עס 1737 שח לגביה</t>
  </si>
  <si>
    <t>בנק ירושלים בעמ</t>
  </si>
  <si>
    <t xml:space="preserve"> שיק 107469 ליום 31.12.15 נמשך ממשמרת, שק 107470 ליום 31.1.16 נמשך ממשמרת</t>
  </si>
  <si>
    <t>01/06/2016 - חני : יקי-נתתי הרשאב לעורכי הדין להגיעה לפשרה_x000D_
12/06/2016 - חני : ערבות פג התוקף - בטיפול יקי תתי הרשאב לעורכי הדין להגיעה לפשרה_x000D_
12/06/2016 - חני : הלקוח שלח דרישה ב6.1 לחלט את הערבות שהיתה לתאריך 15.1.16 - בינתיים פג התאריך ויקי נתן הרשאה לעוד להגיע לפשרה</t>
  </si>
  <si>
    <t>גיטי גטאקסי סרוויסס ישראל בעמ</t>
  </si>
  <si>
    <t>13/07/2016 - חני : נשלח לרוני משימה עד 17.7_x000D_
26/07/2016 - חני : רוני מול יניב -יניב שלום_x000D_
ניסינו גם להשיג אותך טלפונית לא השארנו הודעה._x000D_
בהמשך להתכתבויות הרבות בין הצדדים וכן לפגישה שקיימנו ._x000D_
ברור שקיים מחלוקת בין הצדדים אותה אנו חפצים לסיים לשביעות רצון הצדדים._x000D_
נכון לנקודת זמן זו לאחר מחשבה רבה מצדנו שלקחה בחשבון כי סיכומי הפעילות שביצענו לארגונכם ובדיקת בשנית   _x000D_
וגם את ההסכם ההתקשרות תוך התייחסות למייל המצורף מטה שלך ._x000D_
נראה לנו שישנה אי הבנה בהבנת ההסכם דרך חישוב החיסכון ויעדי ההסכם מבחינתנו ._x000D_
אנחנו מבקשים כי נתאם שיחת טלפון ואו אף עדיף פגישה אצלנו במשרדים על מנת שנוכל ליישר את ההדורים ._x000D_
_x000D_
נא שלח לנו מספר מועדים שנוח לך לשוחח ואו להיפגש ואנו נתאים את עצמנו אליך_x000D_
28/07/2016 - חני : פגישה 1.8</t>
  </si>
  <si>
    <t>רונופולידן בעמ</t>
  </si>
  <si>
    <t>13/07/2016 - חני : איילה- לקראת סוף החודש תכין את השיק להיות איתה בקשר חני בקשה לא לשלוח את השיק בדאר_x000D_
13/07/2016 - חני : התשלום אושר_x000D_
26/07/2016 - חני : מילי - בודקתמול איילה להתקשר יותר מאוחר איילה לא במשרד</t>
  </si>
  <si>
    <t>גורי עעע. בעמ</t>
  </si>
  <si>
    <t>25/06/2016 - חני : נשלח מייל למיכל מה נגמר בפגישה עדכון מיידי_x000D_
04/07/2016 - חני : מיכל-אבי שוקל כיצד להיפרד מהלקוח. ההתקשרות הסתיימה.משימה עד 7.7.16_x000D_
09/07/2016 - חני : יקי-לא עובד איתנו  לא נחשב ליעד – אבי מקפל את הלקוח</t>
  </si>
  <si>
    <t>שידורי קשת בעמ</t>
  </si>
  <si>
    <t>06/07/2016 - חני : נירית-אורית העבירה אליי מאושרת לתשלום אשלם ב- 15/7/16_x000D_
06/07/2016 - חני : התשלום אושר_x000D_
26/07/2016 - חני : שולם</t>
  </si>
  <si>
    <t>PM(Partner Manufacturing)Ltd</t>
  </si>
  <si>
    <t>25/06/2016 - חני : משימה עד 27.6_x000D_
04/07/2016 - חני : יקי- פגישה 19.7_x000D_
19/07/2016 - חני : יעדכן צריכים להחזיר תשובה</t>
  </si>
  <si>
    <t>ספוט אופשן בעמ</t>
  </si>
  <si>
    <t>22/06/2016 - חני : תיקון  - יקי - אני בקשתי 18 תשלומים וויתרתי על הבונוס_x000D_
הוא צריך לאשר את הבקשה שלי בהנהלה היות והוא הודיע להם על הפסקת התקשרות ביום ראשון אני מתקשר אליו לקבל את תשובתו הסופית_x000D_
04/07/2016 - חני : יקי- דיבר עם הלקוח ולא מוכן להמשיך את ההסכם מוכן לשלם 3000 שח ולהפרד -הועבר לאישור אבי והחלטה של אבי יקי יעדכן עד סוף השבוע משימה עד 7.7.16_x000D_
05/07/2016 - חני : אבי לא מאשר את הפשרה כרגע חושב על זה יעדכן את יקי</t>
  </si>
  <si>
    <t>הכפר הירוק עש לוי אשכול בעמ</t>
  </si>
  <si>
    <t>25/06/2016 - חני : יקי-אם לא יענה לך עד לסוף החודש _x000D_
_x000D_
חני תחייבי פעמיים בחודש הבא_x000D_
13/07/2016 - חני : התשלום אושר_x000D_
19/07/2016 - חני : שולם ה.קבע 2 חיובים</t>
  </si>
  <si>
    <t>ריוויזר טכנולוגיות בעמ</t>
  </si>
  <si>
    <t>31/05/2016 - חני : נשלח לרוני שוב מייל לקבל תשובה היום מה קורה עם הלקוח_x000D_
05/06/2016 - חני : יקי-משפטי_x000D_
09/07/2016 - חני : יקי-רוני ידבר עם הלקוח לגבי תשלום נוסף אחד ואם לא ישלם נתבע את הלקוח על הכל</t>
  </si>
  <si>
    <t>מעין אוברסיז בעמ</t>
  </si>
  <si>
    <t>14/06/2016 - חני : התשלום אושר עד 15.6_x000D_
25/06/2016 - חני : שולם_x000D_
12/07/2016 - חני : התשלום אושר</t>
  </si>
  <si>
    <t>אפוס מדיקל ישראל בעמ</t>
  </si>
  <si>
    <t>09/06/2016 - חני : בוטל שיק בטחון נשלח ליפעת בנק פועלים - בוטל_x000D_
21/06/2016 - חני : שיק לא בוטל טעות בשם הלקוח_x000D_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</si>
  <si>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</si>
  <si>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t>
  </si>
  <si>
    <t>מייהריטאג' בעמ</t>
  </si>
  <si>
    <t>03/07/2016 - חני :  ייעוץ חודשי -ה.בנקאית  (הנחה12%) ניהול חוזים - לשלוח לנעמי לוודא שקיבלה_x000D_
10/07/2016 - חני : התשלום אושר - אירנה תשלום בסוף החודש 31.7_x000D_
31/07/2016 - חני : שולם</t>
  </si>
  <si>
    <t>י. שפירא ושות' עורכי דין</t>
  </si>
  <si>
    <t>17/05/2016 - אורטל : שולם_x000D_
14/06/2016 - חני : התשלום אושר 15.6_x000D_
12/07/2016 - חני : התשלום אושר שולם</t>
  </si>
  <si>
    <t>חברת התזמורת הפילהרמונית הישראלית</t>
  </si>
  <si>
    <t>25/06/2016 - חני : יניב-אפשר לבקש את הערבות. אני צופה להתנגדות מאלכס למרות החיסכון שהושג_x000D_
30/06/2016 - חני : יניב -בהמשך למייל שנשלח משירלי על כך שהלקוח לא סגור על עצמו כל כך עם החסכונות שביצענו _x000D_
לא העלתי את הנושא הזה עוד החודש תקבע פגישת סטטוס עם הלקוח בנוכחותי ובנוכחות מיכל שבה נעלה את הנושא לעיל._x000D_
13/07/2016 - חני : התשלום אושר</t>
  </si>
  <si>
    <t>ד.ק. סדנאות בעמ</t>
  </si>
  <si>
    <t>15/08/2015 - חני : 30/07/15 - חני : ייעוץ חודשי - אוגוסט 2015 עד ינואר 2017 שיקים שוטף 180</t>
  </si>
  <si>
    <t>אפקטיב מנהלי כספים והשקעות בעמ</t>
  </si>
  <si>
    <t>31/07/2016 - חני : חני-שלחה מייל לרוני מה עם סגירה מול סלקום אבי ביקש לסגור עד סוף החודש_x000D_
31/07/2016 - חני : רוני-ממתין שקובי מאפקטיב יחתום על אמצעי תשלום חדש מול סלקום._x000D_
ייסגר עד סוף החודש_x000D_
31/07/2016 - חני : 13 שיקים נמשכו ממשמרת נמצאים בכספת מתאריך 30.9.16 ואילך</t>
  </si>
  <si>
    <t>נתיב החסד - סופר חסד בעמ</t>
  </si>
  <si>
    <t>12/06/2016 - חני : ייעוץ חודשי שיקים מדצמבר 2015 עד נובמבר 2016 כנגד שיק בטחון._x000D_
25/06/2016 - חני : יניב-אפשר לשקול לבקש מהלקוח לאור החיסכון שהשגנו כל כך מהר. יניב נעלה זאת בפגישה הקרובה._x000D_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</si>
  <si>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</si>
  <si>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</si>
  <si>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</si>
  <si>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4.3.17_x000D_
26/07/2016 - חני : פגישה 11.8_x000D_
31/07/2016 - חני : נוסף ניהול חוזים מ11.7.16 ללא עלות</t>
  </si>
  <si>
    <t>גדיש חברה להנדסה בעמ</t>
  </si>
  <si>
    <t>23/12/2015 - חני : ייעוץ חודשי שיקים מדצמבר 2016 עד מאי 2017 כנד ערבות בנקאית_x000D_
12/06/2016 - חני : לשים לב - שיקים נגמרים לפני פרעון הערבות בחודש השיקים נגמרים במאי ופרעון הערבות הוא חודש אחרי</t>
  </si>
  <si>
    <t>אוניקובסקי מעוז בעמ</t>
  </si>
  <si>
    <t>21/02/16 - אורטל : 27/01/16 - אורטל : ייעוץ חודשי 12 שיקים פברואר 2016 עד ינואר 2017 כנגד שיק בטחון_x000D_
10/07/2016 - חני : מגיע לו 1000 דולר זיכוי – מענק הצטרפות לחבילת נופש - בטיפול נאוה</t>
  </si>
  <si>
    <t>veolia environment israel ltd</t>
  </si>
  <si>
    <t>20/06/2016 - חני : הלקוח ראשי לסיים התקשרות לאחר 3 חודשים באישור אבי 2. הלקוח ביקש שנעבוד על דלקים ושכר בלבד.3. מערכת ניהול חוזים .1.	הסכם ייעוץ  פלוס  שכר  פלוס  קונטרקט –5000 _x000D_
2.	הלקוח סיכם שתוך 3 חודשים מתחילת העבודה יקבל מצגת מאיתנו אבחון יהיה רשאי בתום בחינת האבחון לא להמשיך את ההתקשרות אתנו אם יבחר בכך חד צדדי_x000D_
3.	התחייבות ל 150% נקודת בקרה ויציאה לאחר 18 חודש אם עברנו את 3 החודשים הראשונים_x000D_
20/06/2016 - חני : יצאה חן עסקה עבור 3 חודשים ושולמה - הגיעו שיקים_x000D_
20/06/2016 - חני : לבדוק מה עם המצגת</t>
  </si>
  <si>
    <t>החברה לבידור ולבילוי (חולון) בעמ</t>
  </si>
  <si>
    <t>14/07/2016 - חני : שירן -קיבלה את הטפסים ופתחה בתור ספק לדבר איתו יום ראשון לגבי התשלום_x000D_
18/07/2016 - חני : שירן - נשלחה חן עסקה מתי העברה_x000D_
18/07/2016 - חני : כרמית-הי חני_x000D_
החשבונית שלכם אושרה והועברה להנהחש לתשלום._x000D_
העברה בנקאית מתבצעת בכל חודש בין ה-20 ל-25._x000D_
התשלום הראשון שלכם ישולם בסוף אוגוסט.</t>
  </si>
  <si>
    <t>סיכום לצוות ברקת</t>
  </si>
  <si>
    <t>טורקיז</t>
  </si>
  <si>
    <t>עיריית יקנעם עילית</t>
  </si>
  <si>
    <t>26/07/2016 - חני : גיל-בוקר טוב_x000D_
נכון להיום השיקים לא מוכנים._x000D_
יוסי הגזבר מסר לפני שבוע שהם בחתימה אצל ראש העיר._x000D_
הייתי שם אתמול בנחיתה- גם הגזבר וגם רש העיר נמצאים בחול עד לתאריך 02.08 לטענת הנהלת חשבונות- אין להם מושג האם הצקים נמצאים בסבב חתימות- מנהלת החשבונות הראשית מסרה לי שהיא בכלל לא ראתה את הצקים שלנו..לסיכומו של דבר רק בתחילת שבוע הבא נוכל לדעת טוב יותר_x000D_
26/07/2016 - חני : חני בקשה מגיל נחיתה קשר ביום ראשון 31.7 לוודא איפה השקים_x000D_
26/07/2016 - חני : גיל-כפי שרשמתיהם בחול עד לתאריך 02.08.רק אז נוכל לדבר עם הנוגעים לדבר</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</si>
  <si>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</si>
  <si>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</si>
  <si>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</si>
  <si>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בנקאית_x000D_
12/07/2016 - חני : הלקוח קיבל גם מענק חתימה כרטיס טיסה 1000$ עבור  דני גיטר יועץ חיצוני</t>
  </si>
  <si>
    <t>מצרפלס אגודה שיתופית חקלאית בעמ</t>
  </si>
  <si>
    <t>17/07/2016 - חני : אסף ידבר עם ישראל ויעדכן את חני_x000D_
17/07/2016 - חני : מיכל דיבר עם ישראל יבדוק מחר אסף ידבר איתו ויעדכן_x000D_
24/07/2016 - חני : אסנת - תשלום ב8.8 תשלום אחד ולא שניים נשלח מייל למיכל לדבר מול ישראל</t>
  </si>
  <si>
    <t>פדלון לבניה והשקעות (ר&amp;ע) 1982 בעמ</t>
  </si>
  <si>
    <t>12/06/2016 - חני :  ייעוץ חודשי שיקים מפברואר 2016 עד ינואר  2017 כנגד ערבות בנקאית_x000D_
07/07/2016 - חני : השיק האחרון הוא לתאריך 10.2.17 חודש לפני סיום הערבות</t>
  </si>
  <si>
    <t>דרוט (1963) בעמ</t>
  </si>
  <si>
    <t>רהיטי רגבה אגשח בעמ</t>
  </si>
  <si>
    <t>30/11/2015 - חני :  ייעוץ חודשי - שיקים נובמבר 2015 עד אפריל 2017  פלוס  ערבות בנקאית -נספח א לא נמסר ללקוח_x000D_
19/07/2016 - חני : דוח סכום חן 28366אצל אסף מתקן</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</si>
  <si>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</si>
  <si>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</si>
  <si>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</si>
  <si>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07/07/2016 - חני : אסף-היום אמרוה להתקיים ישיבה עם מיכל ורוני בנוגע ללקוח על כך שלא מצליחים לקדם נושאים וזאת לאחר איסוף חשבוניות שבוצע לאחרונה . אעביר עדכון לאחר הישיבה._x000D_
07/07/2016 - חני : אסף-רוני ביטל את הישיבה היום אדאג לזימון מחדש לישיבה בנוגע ללקוח ._x000D_
13/07/2016 - חני : מה קורה עם הזימון למה לא עודכנתי</t>
  </si>
  <si>
    <t>או. ר.ס אוורסיס רפזנטשיין סרביסיס בעמ</t>
  </si>
  <si>
    <t>05/06/2016 - חני : גיל-מיכל-מה קורה עם יישומים לעדכון  עד 15.6_x000D_
25/06/2016 - חני : נשלח שוב מייל למיכל וגיל מה קורה_x000D_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</si>
  <si>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</si>
  <si>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</si>
  <si>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05/07/2016 - חני : יקי- אבי ויקי בישיבה על הלקוח_x000D_
09/07/2016 - חני : יקי-אבי מבקש לחשוב עדין מה לעשות עם הלקוח_x000D_
18/07/2016 - חני : אבי למיכל-פיניציה תסעי אלייה תציעי לה 50 אחוז הנחה אין בונוס_x000D_
אין התחייבות אין החזרים מסלול בקרה וייעוץ אין מצב שאת לא סוגרת אותה _x000D_
אני לא מאבד אותם</t>
  </si>
  <si>
    <t>אדקו טכנולוגיות 1993 בעמ</t>
  </si>
  <si>
    <t xml:space="preserve"> ארכיב וגניזה</t>
  </si>
  <si>
    <t>14/07/2016 - חני : מיכל-נחתנו שם וזה מה שיצר את הבעיה. אם היה ניתן לנחות שוב היינו עושים זאת והייתי מעדכנת בכל מקרה יקי ואני שוחחנו איתו עכשו. יש פער הבנתי במה מגיע לנו. נאור לא רוצה להמשיך לעבוד. אנחנו עדיין בדיונים איתו נעדכן בימים הקרובים_x000D_
18/07/2016 - חני : יקי-לסגור עוד 2000 ₪_x000D_
_x000D_
לא לתת מכתב סיום אלא רק לאחר פרעון התשלומים_x000D_
_x000D_
לבקש לקבל את התשלומים החודש בזמן מסירת המסמך ללקוח_x000D_
_x000D_
להציע ב – 4500 חוזה בקרה בלבד – לא לסיים עם הלקוח_x000D_
_x000D_
לבקש את השכר והליסינג עד לסוף ההסכם ומה שנצליח נקבל עוד תשלומים_x000D_
02/08/2016 - חני : שולם תשלום אחד מנסה להביא את היתרה</t>
  </si>
  <si>
    <t>אי.פי.אס. (ישראל) טק 1992 בעמ</t>
  </si>
  <si>
    <t>04/07/2016 - חני : ולדי בודק כמה כסף גבינו עד היום מהלקוח ויעדכן את יקי משם נתקדם_x000D_
04/07/2016 - חני : טיפול יקי - נפרעו 6 שיקים  - ונמשכו 6 שיקים ממשמרת  מתוך ה12 שיקים שהתקבלו - לא נעשה חסכון ללקוח - יבדוק מול אבי_x000D_
09/07/2016 - חני : לוודא הורדות מול נתן</t>
  </si>
  <si>
    <t>מועצה אזורית מנשה</t>
  </si>
  <si>
    <t>25/07/2016 - חני : יעוץ חודשי - מסב   פלוס  ניהול חוזים-לשלוח חן עסקה לרלי לאישור תשלום</t>
  </si>
  <si>
    <t>אפעל תעשיות כימיות בעמ</t>
  </si>
  <si>
    <t>10/07/2016 - חני : גיל-תערך פגישה בתאריך 20.07 שבה נדון על חידוש הסכם ובונוס עתידי_x000D_
28/07/2016 - חני : גיל-נפגשתי עם הלקוח היום._x000D_
עוד כחודשיים יש נק ביקורת ויש לאסוף צקים חדשים. (04/09)_x000D_
_x000D_
הלקוח (רונן) מסר שמאמין שתוך שבוע-שבועיים הוא יכין את הצקים ותהיה לנו הקדמת תשלומים לספטמבר._x000D_
28/07/2016 - חני : גיל-נפגשתי עם הלקוח היום._x000D_
עוד כחודשיים יש נק ביקורת ויש לאסוף צקים חדשים. (04/09)_x000D_
הלקוח (רונן) מסר שמאמין שתוך שבוע-שבועיים הוא יכין את הצקים ותהיה לנו הקדמת תשלומים לספטמבר.</t>
  </si>
  <si>
    <t>זיבוטל בעמ</t>
  </si>
  <si>
    <t>25/07/2016 - חני : חני למיכל - _x000D_
_x000D_
מה קורה לגבי ההמשך -  מיכל _x000D_
_x000D_
להזכירך יש חן עסקה שלא נמסרה ללקוח עבור 18 שיקים הבאים וזהו המלל האחרון ששלחת בנושא _x000D_
_x000D_
- אורטל : מיכל-דויד שלום אנו לפני חודשיים הגענו לנקודת הביקורת בה הוכחנו כי עמדנו בהתחייבות לחיסכון וכי מגיע לנו בונוס.התאם לכך אנו נפקיד את שני השיקים שנותרו עבור השנה הראשונה.כמו כן ההסכם ימשיך ל 18 חודשים נוספים._x000D_
אודה להכנת 12 שיקים נוספים והתשלום בגין הבונוס._x000D_
אנו נשמח להיפגש ולהציג את התוכנית העבודה להמשך ההסכם_x000D_
_x000D_
_x000D_
ואז הלקוח ענה שלא עמדנו בחסכון והוחלט על הוכחה ואז הפקדת השיקים_x000D_
_x000D_
אז מפקידים את שני השיקים האחרונים לסבב הראשון _x000D_
_x000D_
מה הלאה? _x000D_
_x000D_
עדכונך בבקשה_x000D_
25/07/2016 - חני : שיק 11 פלוס 12 אושר להפקדה מהמשמרת באישור מיכל- נתן אישר הפקדה- עודכן בגביה סך של 13111.11 שח לפני מעמ שני תשלומים של 15340 שח כולל מעמ_x000D_
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t>
  </si>
  <si>
    <t>מועצה אזורית עמק חפר</t>
  </si>
  <si>
    <t xml:space="preserve"> בונוס - שולם חלקי יצאה חן מס 164000388</t>
  </si>
  <si>
    <t>13/07/2016 - חני : גרישה מטפל בתשלום_x000D_
13/07/2016 - חני : התשלום אושר_x000D_
26/07/2016 - חני : גיל-אין עדיין עדכון הנושא בטיפול של מול מנשה – הוא בודק את תשובתנו לאחר הבקרה</t>
  </si>
  <si>
    <t>JDBH WORKS LTD</t>
  </si>
  <si>
    <t xml:space="preserve"> בונוס עדיין לא מאושרת לתשלום נדחה לסוף החוזה יצא בתאריך 3/11/15</t>
  </si>
  <si>
    <t>14/06/2016 - חני : התשלום אושר ה.קבע_x000D_
05/07/2016 - חני : שלחו הודעת הפסקת התקשרות_x000D_
13/07/2016 - חני : התשלום אושר</t>
  </si>
  <si>
    <t>מועצה אזורית מעלה יוסף</t>
  </si>
  <si>
    <t>13/07/2016 - חני : התשלום אושר_x000D_
14/07/2016 - חני : גיל צריך לאשר לחני גביה מחודשת_x000D_
25/07/2016 - חני : גיל-הלקוחה קיבלה 2 הצעות מחיר לחידוש_x000D_
אחת לשנה ואחת לשנתיים.אנו מנסים מידי יום לקבל את תשובתה והיא די מורחת אותנו עקב סיבות של חוסר זמן מצידה. אני מידי יום מתקשר ושולח לה מייליםמידי יומיים היא חוזרת אליי עם תשובה של  אתה צודק.. אני חייבת לחזור אלייך עם תשובה.. תן לי עוד יום יומיים.. אני בלחת היסטרי._x000D_
כבר עשינו נחיתות /שיחות/מיילים</t>
  </si>
  <si>
    <t>אינטר אלקטריק התקנות (1983) בעמ</t>
  </si>
  <si>
    <t>07/07/2016 - חני : אסף-היום אני יושב עם מיכל בנוגע ללקוח זה ואז אקבע פגישה לשבוע הבא_x000D_
10/07/2016 - חני : אסף-פגישה תתואם מול הלקוח לשבוע הבא  אעדכן על התאריך הסופי_x000D_
10/07/2016 - חני : משימה עד 11.7</t>
  </si>
  <si>
    <t>ארד אחסון ושינוע בעמ</t>
  </si>
  <si>
    <t>28/06/2016 - חני : תומר - מחר יתקשר ויודא שהשיקים מוכנים ויעדכן את חני_x000D_
06/07/2016 - חני : תומר-דיברתי עם איציק אתמול הוא מסר כי טרם עבר על כל החסכונות וכי ישיב תשובתו עד לסוף השבוע משימה עד 7.7_x000D_
12/07/2016 - חני : גיל-הצקים מוכנים ויהיו חתומים- מחר בדרך חזרה מהצפון אעבור אצל הלקוח לאיסוף צקים</t>
  </si>
  <si>
    <t>עיריית כרמיאל</t>
  </si>
  <si>
    <t xml:space="preserve"> בונוס, שכ"ט בונוס</t>
  </si>
  <si>
    <t>13/07/2016 - חני : גיל - אורנה קיבלה את הקבצים מולה יעדכן משימה עד 17.7_x000D_
13/07/2016 - חני : גיל-בהמשך למייל שקיבלתי מענת- נשלח לאורנה מייל עם כלל חישובי החיסכון ואישורי הספקים השונים- המייל נשלח אתמול . נמתין עד ליום א ובמידה ולא יהיה מענה- אצלצל אליה עד 17.7_x000D_
26/07/2016 - חני : אורנה- קיבלה את הקבצים במייל גיל מולה יעדכן</t>
  </si>
  <si>
    <t>פלגי מים בעמ</t>
  </si>
  <si>
    <t>06/07/2016 - חני : תומר-קיבלנו את כל החומר וכעת אנו עמלים על הבקרה מקווים לסיים עד ל-15 לחודש_x000D_
14/07/2016 - חני : מיכל-היום נבחן את הניתוחים וסוכם כי נתאם פגישה לרוני ולי. - משימה עד 19.7_x000D_
26/07/2016 - חני : יקי- הלקוח סיים בעקרון 24 תשלומים עם נקודת יציאה- מיכל מציעה ללקוח הסכם חדש - רוני שלח ללקוח את החומר יחזור מחר ידבר איתו אין תשלום כרגע</t>
  </si>
  <si>
    <t>איכות קייטרינג שולץ 1997 בעמ</t>
  </si>
  <si>
    <t>30/06/2016 - חני : יקי-בעקבות בקשתכם לצאת מההסכם למרות שחברתנו עמדה בתנאי ההסכם הוצעו הדברים הבאים:הצעת פתרונות הראשונה - _x000D_
הוצע לכם לשלם לחברתנו 9 תשלומים במקום 18 תשלומים ואת הבונוס במלואו._x000D_
מנגד הצעתם לשלם לנו רק את מחצית הבונוס._x000D_
היות והצעה זו נדחתה על ידנו על הסף הצענו הצעה שניה וסופית מבחינתנו והיא:_x000D_
תשלום של 5 תשלומים ומחצית הבונוס בלבד._x000D_
על מנת לחסוך בזמן וטרחה של בתי משפט בקשנו מאלי לבדוק את עמדתכם בשנית._x000D_
לצערי קיבלתי הודעה שהצעתכם הינה סופית מבחינתכם ואינכם מוכנים לשלם יותר ממחצית הבונוס._x000D_
היות ובפגישה אנו הצגנו והוכחנו את החיסכון שעשינו וכל הוויכוח עם אלי היה אם חישוב החיסכון צודק או לא כאשר הוא נעשה על פי ההסכם_x000D_
אנו מרגישים שנוכל להצדיק את עמדנו בפני בורר מוסכם שיפסוק בין הצדדים ומה שיוחלט יהיה מקובל על שני הצדדים_x000D_
אולם לפני שנפנה לכיוון הזה אני אשמח באם תשקלו בשנית את הצעתנו שהיא בהחלט הוגנת בנתונים הקיימים._x000D_
חשוב לציין כי כל הצעה שמועלת כאן אינה שוללת את זכותנו לתבוע את כל המגיע לנו על פי ההסכם במידה ותסרבו לפשרה._x000D_
מחכה לתשובתכם בורר / הפשרה שהצענו?_x000D_
14/07/2016 - חני : הגיע מכתב הצעת פשרה מהלקוח בטיפול יקי - יעדכן_x000D_
26/07/2016 - חני : יקי-שלח מייל שמחכה לתשובה או שמעביר למשפטי</t>
  </si>
  <si>
    <t>חברת מכבי תל-אביב כדורגל בעמ</t>
  </si>
  <si>
    <t xml:space="preserve"> כרטיסי אשראי, בונוס</t>
  </si>
  <si>
    <t>04/07/2016 - חני : חני לגיל -לבצע יישומים ולדווח  ולעדכן אם ניתן לגבות מהלקוח עד  17.7_x000D_
10/07/2016 - חני : גיל-הנושא בתהליך- אעדכן בהקדם_x000D_
26/07/2016 - חני : גיל-כרגע לא עובדים על הלקוח- סוכם שנשוחח איתו פעם בשבועיים לגבי הדברים שאנו שולחים אליו (ביטוח בזק תיאום פגישה</t>
  </si>
  <si>
    <t>עגם מוסכים ונגררים בעמ</t>
  </si>
  <si>
    <t>07/07/2016 - חני : יקי-זמן ביצוע לבדיקה הוא 17.7.16_x000D_
10/07/2016 - חני : מיכל-משימה עד 4.8.16_x000D_
17/07/2016 - חני : מיכל-המנכל לא מעוניין שנאסוף חומר ונבצע בדיקה על מה שביצענו_x000D_
טוען שפספסנו את ההזדמנות שלנו שלא עבדנו וקיבלנו כסף סתם_x000D_
אמרתי שזה לא מה שסיכמנו בפגישה רוני אתה רוצה גם לנסות לשוחח עם אסי? רוני ידבר עם אסי היום</t>
  </si>
  <si>
    <t>רוטם בקרים ממוחשבים (1994) בעמ00.</t>
  </si>
  <si>
    <t>17/07/2016 - חני : אירנה- עדיין לא קיבלה מגיא אישור לתשלום מדובר על תשלום של חודש הבא  פלוס  חן סים_x000D_
19/07/2016 - חני : אירנה- התשלום אושר ישולם 1.8 חן חודשי וגם חן סים_x000D_
02/08/2016 - חני : שולם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</si>
  <si>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</si>
  <si>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אחרת:_x000D_
סיום ההסכם ינואר 2017 עם חידוש אוטומטי.אם יחליט לא להמשיך התשלום הכפול יישאר אצלנו ואז אם תרצו נחלק אותו או רק נזקוף אותו לפתרונות._x000D_
אם ימשיך אזי לא נחדש את הצקים ונשאר עם המסב בלבד וברגע זה יפסקו התשלומים הכפולים ואז נחליט מה לעשות עם תשלום היתר. _x000D_
מחכים להחלטתך בנושא_x000D_
30/06/2016 - חני : יקי-חניאנחנו נמשיך לקבל כפול מהלקוח ולשים בצד ולא לתגמל את הצוות._x000D_
בינואר 2017 נבחן את הנושא מחדש לאחר שנראה אם יש בונוס ואם הלקוח ממשיך איתנו_x000D_
14/07/2016 - חני : 	12.7.16 בוצעה העברה עס 5310 שח</t>
  </si>
  <si>
    <t>עיריית עכו</t>
  </si>
  <si>
    <t>08/05/2016 - אורטל : שונה אשאי ל120 בסוף ההסכם להחזיר ל30. הסיבה לתקן את החריגה_x000D_
14/06/2016 - חני : התשלום אושר_x000D_
13/07/2016 - חני : התשלום אושר</t>
  </si>
  <si>
    <t>תדם הנדסה אזרחית בעמ</t>
  </si>
  <si>
    <t>07/01/2016 - חני : ייעוץ חודשי - ה.קבע_x000D_
14/06/2016 - חני : התשלום אושר_x000D_
13/07/2016 - חני : התשלום אושר</t>
  </si>
  <si>
    <t>היי-טקס מיסודה של תפרון בעמ</t>
  </si>
  <si>
    <t>06/07/2016 - חני : ייעוץ חודשי ה.קבע  פלוס  חיובי סים_x000D_
06/07/2016 - חני : חן 1111-579 עס 683 שח סים נשלח לחיוב ה.קבע_x000D_
13/07/2016 - חני : התשלום אושר</t>
  </si>
  <si>
    <t>חברת גב - ים לקרקעות בעמ</t>
  </si>
  <si>
    <t>03/02/14 - חני : ייעוץ חודשי - ה.קבע_x000D_
14/06/2016 - חני : התשלום אושר_x000D_
13/07/2016 - חני : התשלום אושר</t>
  </si>
  <si>
    <t>קשת פרימה תוספות מזון לבעח בעמ</t>
  </si>
  <si>
    <t>28/06/2016 - חני : תומר - סמנכל נסע לחול חוזר לקראת ה15.7 רק אז יתאפשר לקבוע פגישה - משימה 17.7_x000D_
06/07/2016 - חני : תומר-רק ב-17.7 יטופל_x000D_
26/07/2016 - חני : טופל כל החומר ויש פגישה 26.7</t>
  </si>
  <si>
    <t>שמן תעשיות בעמ</t>
  </si>
  <si>
    <t>25/06/2016 - חני :  ייעוץ חודשי - יוני 2015 עד נובמבר 2016</t>
  </si>
  <si>
    <t>מוצרי עוף טוב (2001) בעמ</t>
  </si>
  <si>
    <t>30/06/2016 - חני : נצחיה-נשלח אליה חן עסקה לתשלום_x000D_
04/07/2016 - חני : נצחיה ופנינה לא עונות נשלח שוב חן עסקה שיאשרו תשלום למחר להמשיך לנסות_x000D_
04/07/2016 - חני : פנינה- שוטף 65 פלוס  לא שוטף 30 החשבונית תשולם ב5.9 בכפוף לאישור של גיל</t>
  </si>
  <si>
    <t>נטלי פלוס בעמ</t>
  </si>
  <si>
    <t>23/01/2016 - חני :  ייעוץ חודשי - ה.קבע - כולל מערכת חוזים עם חיוב_x000D_
14/06/2016 - חני : התשלום אושר_x000D_
13/07/2016 - חני : התשלום אושר</t>
  </si>
  <si>
    <t>המועצה האזורית חוף הכרמל</t>
  </si>
  <si>
    <t>04/07/2016 - חני :  חן 40120 בונוס עס 165715 שח רוני מול הלקוח מוציא מכתב מיידי צריך לעדכן_x000D_
06/07/2016 - חני : רוני-עדין לא יצא מכתב  יסגר עד יום ראשון_x000D_
13/07/2016 - חני : נשלח לרוני שיבצע עד 17.7</t>
  </si>
  <si>
    <t>מועצה מקומית אורנית</t>
  </si>
  <si>
    <t xml:space="preserve"> כרטיסי אשראי - תשלום 1, חן 28281 בונוס</t>
  </si>
  <si>
    <t>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הבונוס._x000D_
15/12/2015 - חני : חן 28281 עס 54133 שח בונוס תשלום ה.קבע כל פעם 5000 שח_x000D_
19/07/2016 - חני : לבדוק אם אפשר לגבות את כל היתרה סך של 7333 שח במקום 5850 שח</t>
  </si>
  <si>
    <t>BATM ADVANCED COMMUNICATIONS LTD</t>
  </si>
  <si>
    <t>19/07/2016 - חני : שיק בטחון ל5.7  - זמן פרעון עוד חודש 5.8_x000D_
25/07/2016 - חני : רוני יפגש  9.8.16_x000D_
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t>
  </si>
  <si>
    <t>סול כנף אגודה חקלאית שיתופית בעמ</t>
  </si>
  <si>
    <t>23/01/2016 - חני :  ייעוץ חודשי - ה.קבע - כולל מערכת חוזים ללא חיוב ניהול חוזים_x000D_
14/06/2016 - חני : התשלום אושר_x000D_
13/07/2016 - חני : התשלום אושר</t>
  </si>
  <si>
    <t>אל-כל אלקטרוניקה (נצרת עילית) בעמ</t>
  </si>
  <si>
    <t>04/07/2016 - חני : נקודת בקורת חשוב - 1.8.16 לבדוק שעומדים בחסכון של 30000 שח  פלוס  מעמ לפחות אחרת צריך למשוך שיקים ממשמרת יתרת ההמחאות לשים לב לנספח שנחתם ב16.3.16_x000D_
04/07/2016 - חני : נשלח מייל לצוות ולמנהלים לשים לב לחסכונות_x000D_
13/07/2016 - חני : גיל-הצוות עומד בנוהל ויעמוד במטרה להוציא את ההשלמה עוד החודש</t>
  </si>
  <si>
    <t>אמברוזיה סופהרב בעמ</t>
  </si>
  <si>
    <t>04/06/2016 - חני : לוודא את תאריך הערבות באם תקין לא שווה לשיק בטחון_x000D_
05/06/2016 - חני : וידוא ערבות נכונה התאריכים תקינים מה שחני רשמה_x000D_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</si>
  <si>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</si>
  <si>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</si>
  <si>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מילגה בעמ</t>
  </si>
  <si>
    <t>02/08/2016 - חני : ייעוץ חודשי - אוגוסט 2016 עד יולי 2017 כנגד ערבות בנקאית עס 60000 שח ליום 28.7.17_x000D_
02/08/2016 - חני : פגישה מקדימה 4.8.16 גיל יבדוק לגבי הכנת שיקים כנגד ערבות_x000D_
02/08/2016 - חני : אריאל צריך לפתוח ניהול חוזים ונאוה לעדכן - חן עסקה יצאה עם חיוב זיכוי ניהול חוזים</t>
  </si>
  <si>
    <t>סיכום לצוות טורקיז</t>
  </si>
  <si>
    <t>ספיר</t>
  </si>
  <si>
    <t>מקאן אריקסון קשר בראל</t>
  </si>
  <si>
    <t>רום גבס חיפוי וקירוי (1997) בעמ</t>
  </si>
  <si>
    <t xml:space="preserve"> מעמ פברואר, מעמ ספטמבר, מעמ אוקטובר, מעמ נובמבר, מעמ דצמבר, מעמ ינואר</t>
  </si>
  <si>
    <t>08/12/13 - חני : טיוטת כתב התביעה נמצאת בשלבים סופיים לפני הגשתה_x000D_
05/03/14 - חני : שירלי-היי צבי_x000D_
מצב הערתו של יואב קרמר עבורך הוא עדיין ממתין לתשובה ממך _x000D_
ליטגציה רום גבס ו- א.דורי-_x000D_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תתוקן_x000D_
04/07/2016 - חני : יקי משפטי - לקבל תשובה עד סוף השבוע</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</si>
  <si>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</si>
  <si>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</si>
  <si>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</si>
  <si>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</si>
  <si>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קיבוץ גבולות אגשח בעמ</t>
  </si>
  <si>
    <t>07/07/2016 - חני : צבי-שוחחנו עם הלקוח היום. יקי ינסה לשוחח עמו שוב מחר כשיהיה מול החומר._x000D_
07/07/2016 - חני : יקי מול דני - לאחר שיחה עם דני הסכמנו שאנחנו לא מסכימים_x000D_
וקבענו להיפגש בתל אביב אצל עורך הדין שלו לניסיון נוסף של פשרה._x000D_
הוא רוצה את כל כספו  שילם K100  וחסכנו לו  K100_x000D_
יש לנו התחייבות ל 150% ולא עמדנו בה_x000D_
הלקוח שילם רק 13 תשלומים._x000D_
הצעתי לו פשרה של תשלום של חמישה תשלומים על מנת לבחון את עבודתנו בשנית.הוא לא מעוניין. אעדכן לאחר הפגישה – עוד אין תאריך כרגע טם לחול וחוזר בעוד שבוע_x000D_
18/07/2016 - חני : יקי-פגישה 25.7</t>
  </si>
  <si>
    <t>גטר גרופ בעמ</t>
  </si>
  <si>
    <t xml:space="preserve"> חן עס 146571 שח- רוני יעדכן לגבי ההמשך - חן תוקנה יצאה במקומה חן 31156-1 אבל חן זו אינה סופית על סכום 49615 שח</t>
  </si>
  <si>
    <t>18/07/2016 - חני : רוני יעדכן היום יש לו שיחה עם אילן_x000D_
18/07/2016 - חני : רוני-למכותבים_x000D_
לאחר שיחה עם אילן מגטר ושיחה עם אבי._x000D_
סוכם כי נוציא ללקוח בשלב זה חשבונית מוסכם לתשלום שתהיה על חשבון הפעילות שביצעו._x000D_
סכום החשבונית המוסכמת היא 42.403 שח לא כולל מעמ._x000D_
יוסי יש להכין חשבונית מתוקנת ולהעביר בסבב_x000D_
20/07/2016 - חני : יצאה חן מתוקנת עס 49612 שח לגביה</t>
  </si>
  <si>
    <t>א. דורי בניה בעמ</t>
  </si>
  <si>
    <t xml:space="preserve"> מעמ אוקטובר, מעמ נובמבר, מעמ דצמבר, מעמ ינואר, מעמ פברואר</t>
  </si>
  <si>
    <t>17/05/2014 - חני : יואב- א. דורי – ביום חמישי החולף ארתור ממשרדנו דיבר עם צבי – הם קבעו לקיים בינהם פגישה על מנת לעבור ביחד עם כתב התביעה הסופי ולאשר אותו_x000D_
14/07/15 - חני : בטיפול של עוד חביה_x000D_
04/07/2016 - חני : בטיפול יקי משפטי עד סוף השבוע יעדכן</t>
  </si>
  <si>
    <t>אקווה מערכות בקרה בתשתיות זורמות בעמ</t>
  </si>
  <si>
    <t>10/11/2014 : _x000D_
30/9- הוגשה תביעת חוב מקוונת ונשלחו למפרקת המסמכים_x000D_
11/11/2015 - אורטל : חן 5099 עס 3603 נובמבר נשלח ללקוח_x000D_
23/11/2015 - חני : משפטי</t>
  </si>
  <si>
    <t>הנקל סוד בעמ</t>
  </si>
  <si>
    <t>06/06/2016 - חני : אבי פרידמן - נשלח  במייל חן סים לתשלום לא עבר_x000D_
06/06/2016 - חני : תשלום ראשון 5.7 ישולם  פלוס  תשלום שני 5.8_x000D_
06/07/2016 - חני : התשלום אושר ושולם תשלום הבא ישולם ב5.8</t>
  </si>
  <si>
    <t>קרית חינוך מגדל-אור (ער)</t>
  </si>
  <si>
    <t>05/10/2014 : _x000D_
13/9 אבי ביקש להתקדם לתביעה_x000D_
מועבר לטיפול מחלקת ליטיגציה לבחינת התיק והכנת כתב תביעה_x000D_
12/01/2015 - חני : 16.12  הועברה התייחסות רותם לשאלה של אבי  פלוס  תזכורת לצבי_x000D_
צבי העביר חומרים לרותם_x000D_
הטיוטה תתוקן בהתאם ותועבר לאישור מחדש_x000D_
05/06/2016 - חני : טיפול יקי</t>
  </si>
  <si>
    <t>עיריית טבריה</t>
  </si>
  <si>
    <t>06/01/2015 : _x000D_
17/12 נשלחה לנתן תזכורת_x000D_
1/1 נשלח המכתב לעירייה_x000D_
02/05/2015 - חני : יואב לשירלי-הי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04/11/2015 - חני : משפטי</t>
  </si>
  <si>
    <t>קופיטק מיכון משרדי בעמ</t>
  </si>
  <si>
    <t>04/07/2016 - חני : לא קישרה כי זה_x000D_
04/07/2016 - חני : עפי הנחיה מיקי קושר המכתב המשפטי בהערות כללי מאחר והלקוח ספק - ואבי מטפל במכתב של עוד_x000D_
09/07/2016 - חני : יקי-בטיפול אבי ביקש לא לעשות דבר כרגע</t>
  </si>
  <si>
    <t>פריגו ישראל סוכנויות בעמ</t>
  </si>
  <si>
    <t xml:space="preserve"> שכ"ט בונוס</t>
  </si>
  <si>
    <t>24/11/14 - חני : אושר עי אילנית_x000D_
17/12/14 - חני : שולם_x000D_
17/12/14 - חני : הועבר למשפטי הבונוס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</si>
  <si>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</si>
  <si>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</si>
  <si>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נכסים_x000D_
16/06/2016 - חני : לוודא עם נתן את הסטאטוס_x000D_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</si>
  <si>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</si>
  <si>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הנחייתך_x000D_
22/12/15 - אורטל : הטלפון של יואב הינו 03-7540000_x000D_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</si>
  <si>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</si>
  <si>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התשלום_x000D_
04/01/2016 - חני : לגבי התשלום מדובר במפעלי המקור בטעות נרשם כאן - כרגע אין תשלום עדיין בתהליך משפטי_x000D_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</si>
  <si>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</si>
  <si>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</si>
  <si>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פגישה_x000D_
04/11/2015 - חני : משפטי_x000D_
18/07/2016 - חני : הועבר 12000 שח לעד תומר אברהמי החלטה בית משפט</t>
  </si>
  <si>
    <t>ירוק בדרך אחזקות (1995) בעמ</t>
  </si>
  <si>
    <t xml:space="preserve"> חן עסקה בונוס</t>
  </si>
  <si>
    <t>13/06/2016 - חני : שירלי קשרה למשפטי_x000D_
13/06/2016 - חני : בטיפול יקי משפטי_x000D_
25/06/2016 - חני : יקי-נשלח מייל לאייל גורן על מנת שיעזור לנו בגביית החוב</t>
  </si>
  <si>
    <t>סלע מסחר ולוגיסטיקה (1999) בעמ</t>
  </si>
  <si>
    <t>15/05/2015 - חני : קיבל מערכת חוזים לפי הרשימה של נאוה_x000D_
15/05/2015 - חני : ללא עלות וללא חיוב וללא שליח_x000D_
28/06/15 - חני : הלקוח בתביעה</t>
  </si>
  <si>
    <t>ריבר נודלס בר (ירושלים) בעמ</t>
  </si>
  <si>
    <t>11/11/14 - חני : נשלחו חן עסקה ליואב עוד לתביעה_x000D_
17/12/14 - חני : עבר למשפטי_x000D_
02/05/2015 - חני : יואב לשירלי - 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אבי אמר להמשיך לשלוח חן עסקה לגביה</t>
  </si>
  <si>
    <t>מדרשת הרובע בעיר העתיקה בירושלים ( ער)</t>
  </si>
  <si>
    <t xml:space="preserve"> ספטמבר-מדד 102.3 תשלום אחרון , מדד : 102.4. מקשר מדד : 1, אוקטובר-נמסר לרוני עם מכתב גביה</t>
  </si>
  <si>
    <t>22/05/2016 - אורטל : יצא מכתב משפטי לודא שיצא_x000D_
05/06/2016 - חני : לקשר מכתב משפטי מיקי_x000D_
04/07/2016 - חני : פגישה 25.7 משפטי</t>
  </si>
  <si>
    <t>כפרית תעשיות (1993) בעמ</t>
  </si>
  <si>
    <t>19/07/2016 - חני : חיובי סים בלבד בהוראת קבע</t>
  </si>
  <si>
    <t>חברת מ. וויסבורד ובניו בעמ</t>
  </si>
  <si>
    <t>05/06/2016 - חני : טיפול יקי_x000D_
25/06/2016 - חני : יקי-יורם עוד יחזור אלי לתיאום פגישה בשבוע הבא_x000D_
04/07/2016 - חני : פגישה תהיה בשבוע האחרון של יולי</t>
  </si>
  <si>
    <t>מדטרוניק וורלד טרייד קורפוריישן</t>
  </si>
  <si>
    <t>16/01/2016 - חני : אבי אמר להפסיק לשלוח חשבוניות עסקה הופסק_x000D_
05/06/2016 - חני : בטיפול יקי_x000D_
04/07/2016 - חני : יקי מול עידו לקבלת תשלום אחד ולהפרד - עידו עדיין אין תשובה יקי יעדכן</t>
  </si>
  <si>
    <t>רשות הטבע והגנים</t>
  </si>
  <si>
    <t>19/06/2016 - חני : פרוייקטלי_x000D_
19/06/2016 - חני : יקי העביר הסכם לחידוש יעדכן_x000D_
04/07/2016 - חני : בטיפול יקי לחידוש ההסכם עדיין לא קיבל תשובה</t>
  </si>
  <si>
    <t>קיבוץ יקום</t>
  </si>
  <si>
    <t>08/12/2015 - חני :  - חני :  - חני : פרוייקט סלולאר - החברה תיהיה  זכאית ל18% מסך החיסכון לתקופה של 24 חודשים .2. התשלום יהיה 20 אלף שח ולא יעלה ל 40אלף ₪_x000D_
06/07/2016 - חני : רוני-לא כרגע</t>
  </si>
  <si>
    <t>אורטן מרכזי ספורט בעמ</t>
  </si>
  <si>
    <t>04/07/2016 - חני : יקי שלח מייל לרוני ואבי לקבלת תשובה לגבי הלקוח בטיפול רוני_x000D_
06/07/2016 - חני : רוני-גם אתמול וגם היום ניסיתי להשיג את אבי  הנייד שלו סגור או שלא בארץ מגיעים ישר להודעה אנסה בהמשך היום שוב_x000D_
13/07/2016 - חני : נלשח עוד מייל שרוני יקבע פגישה</t>
  </si>
  <si>
    <t>דוידוף ניהול הסדרים פנסיוניים</t>
  </si>
  <si>
    <t>08/06/2016 - חני : נשלח לנתן מה נגמר בפגישה_x000D_
13/06/2016 - חני : נתן- לא סגר עדיין את הנושא ינסה בפגישה הבאה_x000D_
04/07/2016 - חני : יקי יבדוק מול נתן ואייל</t>
  </si>
  <si>
    <t>קבוצת דוידוף</t>
  </si>
  <si>
    <t>08/06/2016 - חני : נשלח מייל לנתן מה נסגר בפגישה_x000D_
13/06/2016 - חני : נתן- לא סגר עדיין את הנושא ינסה בפגישה הבאה_x000D_
04/07/2016 - חני : יקי יבדוק מול נתן ואייל</t>
  </si>
  <si>
    <t>מועצה מקומית כפר שמריהו</t>
  </si>
  <si>
    <t>18/01/2016 - חני : רוני למיכל-תתאמי מול יקי מחדש.בואי נסיים עם זה ונקבל החלטה_x000D_
24/01/16 - אורטל : מיכל- ישבה עם אלכס למכתב . משפטי_x000D_
04/07/2016 - חני : יקי-מדמימים את הלקוח לא להוציא חשבוניות עסקה נתן גם עודכן</t>
  </si>
  <si>
    <t>המועצה האזורית רמת הנגב</t>
  </si>
  <si>
    <t>18/06/2016 - חני : יקי-צבי תכין את החומר כרגיל למשפט כל היישומים לפני ואחרי ואישורי יישום_x000D_
לוז 23.6.16_x000D_
25/06/2016 - חני : צבי-צבי תכין את החומר כרגיל למשפט כל היישומים לפני ואחרי ואישורי יישום. אני מכין חומר משפטי ומרכז את כל הדברים הרלוונטיים._x000D_
29/06/2016 - חני : הגיע מכתב עוד - שירלי מקשרת משפטי</t>
  </si>
  <si>
    <t>אלקו התקנות ושרותים (1973) בעמ</t>
  </si>
  <si>
    <t>05/06/2016 - חני : נשלח לנתן באם נשלחה חן עסקה ללקוח_x000D_
08/06/2016 - חני : נתן - לא לשלוח חשבוניות ללקוח מדמימים_x000D_
12/06/2016 - חני : שיק בטחון - פג התוקף שלו 31.1.16</t>
  </si>
  <si>
    <t>סלולר- אפקטיב מנהלי כספים והשקעות בעמ</t>
  </si>
  <si>
    <t>30/06/2016 - חני : אבי לנתן ורוני - תדאגו בבקשה לסגור את זה עד סוף חודש הקרוב כדי שלא נצטרך להתעסק מול סלקום._x000D_
04/07/2016 - חני : רוני-שוחחתי אתמול עם רעות.עדכנתי אותה כי רק לאחר ביצוע העברת בעלות והעברת חיובים על ציוד הקצה .נחזיר להם את הצקים הנותרים.אני על זה מול סלקום_x000D_
12/07/2016 - חני : התשלום אושר ושולם 6681 שח עבור חיוב מאי סלולאר</t>
  </si>
  <si>
    <t>חברת נמלי ישראל - פיתוח ונכסים בעמ</t>
  </si>
  <si>
    <t>סיכום לצוות ספיר</t>
  </si>
  <si>
    <t>פנינה</t>
  </si>
  <si>
    <t>מקורות חברת מים בעמ</t>
  </si>
  <si>
    <t>17/07/2016 - חני : שלומי- אמר שהחן תשולם בכפוף לחתימות לסוף חודש נשלח במייל לאישור לאלי שיאשר לשלומי את התשלום_x000D_
25/07/2016 - חני : הגיע אישור העברה בנקאית 31.7_x000D_
02/08/2016 - חני : שולם</t>
  </si>
  <si>
    <t>תדיראן טלקום - שרותי תקשורת בישראל ש.מ</t>
  </si>
  <si>
    <t>26/06/2016 - חני : לדבר עם אביבית על תשלום של חודשיים מאי ויוני ביחד_x000D_
06/07/2016 - חני : התשלום אושר - אביבית תעביר על 2 התשלומים  שבוע הבא_x000D_
20/07/2016 - חני : אביבית - העבירה תשלום אחד אמרה שתעביר חודש הבא 2 תשלומים</t>
  </si>
  <si>
    <t>דומיקאר</t>
  </si>
  <si>
    <t>09/07/2016 - חני : יקי-מחכה להצעה שלי לחוזה בקרת תשלומים ומוכן לשלם עבורו כרגע 1500 ₪ - עד יום שלישי אני אתן לו תשובה._x000D_
12/07/2016 - חני : עוזי לא עונה-נשלח מייל שיחזור לחני לנייד_x000D_
12/07/2016 - חני : עוזי חזר - בקש את החן במייל נשלחה אליו יעדכן</t>
  </si>
  <si>
    <t>סיכום לצוות פנינה</t>
  </si>
  <si>
    <t>קריסטל</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</si>
  <si>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</si>
  <si>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התשלום_x000D_
24/07/2016 - חני : פגישה רוני ודודו - 9.8.16_x000D_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</si>
  <si>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</si>
  <si>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06/07/2016 - חני : התשלום אושר_x000D_
25/07/2016 - חני : שילמה תשלום אחד - נשלח מייל לישראל לנסות_x000D_
26/07/2016 - חני : ישלמו ב22.8 שני תשלומים - שולם החודש תשלום אחד</t>
  </si>
  <si>
    <t>ברית פיקוח 2000 אגודה שיתופית בעמ</t>
  </si>
  <si>
    <t>20/06/2016 - חני : נשלח מייל לדודו מה נגמר בפגישה_x000D_
24/06/2016 - חני : דודו - פגישה תואמה ל20.7_x000D_
24/06/2016 - חני : חן 5107 לא יצאה ללקוח - לדודו יש פגישה 20.7 החלטה סופית מול הלקוח יחד עם אבי</t>
  </si>
  <si>
    <t>שחם סוכנויות ביטוח 1977 בעמ</t>
  </si>
  <si>
    <t>25/07/2016 - חני : ייעוץ חודשי - שיקים יולי 2016 עד יוני 2017</t>
  </si>
  <si>
    <t>אורן - פלמח צובה</t>
  </si>
  <si>
    <t>06/07/2016 - חני : רוני-נשלח מכתב גביה דרך אלכס ללקוח  עדין לא העביר תשובה_x000D_
07/07/2016 - חני : דודו-נשלח ללקוח מכתב גביה עי רוני אנו ממתינים לתגובתו_x000D_
13/07/2016 - חני : הלקוח לא מגיב נא ליצור מולו קשר ולעדכן עד 14.7</t>
  </si>
  <si>
    <t>ביקורופא בעמ</t>
  </si>
  <si>
    <t>09/06/2016 - חני : דודו-הוחלט על ישיבה בעוד חודשיים (חודש לפני פריסת 18 צקים נוספים) לצורך מעבר על החסכונות  פלוס  תשלום בונוס במידה ויהיה  פלוס  18 צקים חדשים_x000D_
11/06/2016 - חני : עד 1.8_x000D_
04/07/2016 - חני : להוציא חן עסקה ולמסור לדודו לא לשלוח ללקוח חן עתידית</t>
  </si>
  <si>
    <t>פ.ק. גנרטורים וציוד בעמ</t>
  </si>
  <si>
    <t>01/07/15 - חני : 27/04/15 - חני : ייעוץ חודשי- שיקים הנחה 5% עם ניהול חוזים_x000D_
02/07/15 - חני : שיקים מאי 2015 עד אוקטובר 2016</t>
  </si>
  <si>
    <t>דן אנד ברדסטריט (ישראל) בעמ</t>
  </si>
  <si>
    <t xml:space="preserve"> חן בונוס - נדחה לסוף שנה יצא בתאריך 23/11/15</t>
  </si>
  <si>
    <t>05/06/2016 - חני : חן בונוס -דיון ותשלום  נדחה לסוף שנה ל27.10.16_x000D_
06/07/2016 - חני : התשלום אושר_x000D_
06/07/2016 - חני : שולם</t>
  </si>
  <si>
    <t>APM&amp;co עמית, פולק, מטלון ושות</t>
  </si>
  <si>
    <t>10/07/2016 - חני : משימה עד 14.7_x000D_
18/07/2016 - חני : דודו-תתואם פגישה עם הלקוחה ולאחר איסוף החומר אנו נתקן את החן. 31.7_x000D_
18/07/2016 - חני : חני שלחה מייל - למה שוב פגישה שהיא תבטל מה עם החומר האם נאסף האם אתה מוכן עם החשבונית</t>
  </si>
  <si>
    <t>מהדרין תנופורט יצוא ש.מ</t>
  </si>
  <si>
    <t>10/07/2016 - חני : נשלחה לשרה חן חודשית לתשלום_x000D_
13/07/2016 - חני : התשלום אושר_x000D_
02/08/2016 - חני : שולם</t>
  </si>
  <si>
    <t>נעמת – תנועת נשים עובדות ומתנדבות</t>
  </si>
  <si>
    <t>13/07/2016 - חני : סימה לא עונה לוודא שקבלה את החן מס לתשלום מחר_x000D_
17/07/2016 - חני : מחר להתקשר שוב לסימה_x000D_
26/07/2016 - חני : סימה- החן עדיין לא מעודכנת במערכת לדבר עם אושרת תשלום של אוגוסט מדובר</t>
  </si>
  <si>
    <t>בנק מזרחי טפחות בעמ</t>
  </si>
  <si>
    <t xml:space="preserve"> גילה</t>
  </si>
  <si>
    <t>25/07/2016 - חני : חן 40218 עס 7781 שח  פלוס  חן 40219 עס 2223 שח נשלח לתשלום לגבות_x000D_
02/08/2016 - חני : שולם חן 40219</t>
  </si>
  <si>
    <t>clicksoftware technolo   gies ltd</t>
  </si>
  <si>
    <t>27/07/2016 - חני : שונטל- הושארה הודעה לרויטל שתחזור לחני_x000D_
27/07/2016 - חני : לוודא עם רויטל לגבי הוצאת חן מס עתידית_x000D_
02/08/2016 - חני : יצאה חן מס  IN164000977 - לוודא שמעודכנת במערכת אצל רויטל תשלום עבור חודשים 10-12</t>
  </si>
  <si>
    <t>AeroHandling BENGURION AIRPORT</t>
  </si>
  <si>
    <t>10/07/2016 - חני : יקי-עופר יתן תשובה ביום שלישי הקרוב_x000D_
18/07/2016 - חני : HEH-שוחחתי עם עופר:_x000D_
_x000D_
הוא לא מוכן להמשיך לחוזה נוסף_x000D_
_x000D_
הוא עדיין טוען שחלקנו ביישומים שונים אינו החלק שהוצג_x000D_
_x000D_
מוכן לשלם לנו 6 תשלומים של 4000 ₪ = 24000 ₪ ולהיפרד כידידים_x000D_
_x000D_
אמרתי לו שצריך לשלם גם חצי על הבונוס ( משוער ולא מדויק בכלל – 28000 ₪ ) – עד היום בכלל לא דרשנו אותו והוא לא בסטטוס._x000D_
_x000D_
מחכה לתשובתו הסופית בעוד יומיים._x000D_
_x000D_
אם יאשר לי חצי מהבונוס אני סוגר איתו ואם לא עדכנו אותי מה אתם חושבים – תודה_x000D_
_x000D_
נ.ב. – לידיעתכם לאחר אישורו הסופי אני אדבר איתו על הסכם בקרה._x000D_
27/07/2016 - חני : יקי-שוחחתי איתו היום והוא צריך לחזור אלי בתשובה אם הוא מוכן לשלם לנו 40000 ₪</t>
  </si>
  <si>
    <t>יונילינק בעמ</t>
  </si>
  <si>
    <t>05/06/2016 - חני : טיפול יקי מול מנכל_x000D_
25/06/2016 - חני : יקי-אני קובע פגישה עם הלקוח- המזכירה לא במקומה_x000D_
05/07/2016 - חני : יקי- פגישה נדחתה לחודש אוגוסט 7.8</t>
  </si>
  <si>
    <t>המגש שקד בעמ</t>
  </si>
  <si>
    <t>23/12/2015 - חני : 11/10/2015 - חני : שולמו שיקים יולי 2015 עד דצמבר 2016 - ערבות הסתיימה</t>
  </si>
  <si>
    <t>אנטריפוינט מערכות 2004 בעמ</t>
  </si>
  <si>
    <t>10/07/2016 - חני : משימה עד 17.7_x000D_
17/07/2016 - חני : אבי מול המנכל של אנטריפוינט - יעדכן השבוע לגבי התשלום לא מוכנים כרגע לשלם או שישלם את 40000 שח או שיתן להמליץ להתעדכן מול אבי עוד יומים_x000D_
26/07/2016 - חני : אבי-נשלח מייל באם יש חדש מול המנכל</t>
  </si>
  <si>
    <t>פרודוור ישראל בעמ</t>
  </si>
  <si>
    <t>20/07/2016 - חני : ייעוץ חודשי - שיקים יוני 2016 עד מאי 2017 הנחה 5% שוטף  פלוס  90 ב6 חודשים הראשונים ושוטף  פלוס 45 ב 6 החודשים שלאחר מכן</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</si>
  <si>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</si>
  <si>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</si>
  <si>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</si>
  <si>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</si>
  <si>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</si>
  <si>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23/01/2016 - חני :  אורטל : ייעוץ חודשי - שיקים נובמבר 2015 עד אוקטובר 2016 כנגד ערבות בנקאית עס 96000 שח ליום 16.11.16 - לא נמסר נספח א</t>
  </si>
  <si>
    <t>קבוצת אשטרום בעמ</t>
  </si>
  <si>
    <t>06/07/2016 - חני : רעיה -קבלה את החן לוודא תשלום סוף חודש_x000D_
13/07/2016 - חני : התשלום אושר_x000D_
18/07/2016 - חני : שולם</t>
  </si>
  <si>
    <t>מוקד מטרה בעמ</t>
  </si>
  <si>
    <t>07/07/2016 - חני : דודו-אני ממתין לתשובה מרוני ואבי בנושא לאחר שנפגשנו עם הלקוח_x000D_
13/07/2016 - חני : נשלח לדודו שיבדוק מול אבי ורוני מה התשובה ולהתקדם עד 14.7_x000D_
28/07/2016 - חני : נשלח מייל לאבי ורוני החלטה - ערבות מקור אצלנו</t>
  </si>
  <si>
    <t>חברת טבע ספורט קסטל בעמ</t>
  </si>
  <si>
    <t>02/06/15 - חני :  ייעוץ חודשי - מאי 2015 עד אוקטובר 2016 - הנחה 5%  פלוס  ניהול</t>
  </si>
  <si>
    <t>מאסטרפוד בעמ</t>
  </si>
  <si>
    <t>01/07/15 - חני : 09/05/2015 - חני : ייעוץ חודשי - מאי 2015 עד אוקטובר 2016  פלוס  ניהול חוזים</t>
  </si>
  <si>
    <t>מפעלי קרור קר-פרי 1994</t>
  </si>
  <si>
    <t>22/06/2015 - חני : 09/05/2015 - חני : ייעוץ חודשי - מאי 2015 עד אוקטובר 2016  פלוס  ניהול חוזים</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</si>
  <si>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</si>
  <si>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</si>
  <si>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</si>
  <si>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13/07/2016 - חני : דודו-הסכם הסלולר טרם נחתם אמור להחתם השבוע שוחחנו עם איש הקשר לפני שעה בנושא משימה עד 14.7_x000D_
13/07/2016 - חני : דודו-שוחחתי עם שמוליק בנושא הסלולר והצקים.עדכן אותי שההסכם ייחתם היום או מחר לכל המאוחר.סיכמתי עם הלקוח כי אצור אתו קשר ביום ראשון לצורך תאום החלפת צקים_x000D_
26/07/2016 - חני : נשלח מייל לדודו ורוני מה קורה עם הלקוח</t>
  </si>
  <si>
    <t>וועד מקומי שערי תקווה</t>
  </si>
  <si>
    <t>07/07/2016 - חני : דודו-הפגישה לא התקיימה הלקוח בחופשה היום או מחר יתואם מועד חדש_x000D_
13/07/2016 - חני : נשלח מייל קבוע פגישה ולעדכן במיידי_x000D_
27/07/2016 - חני : דודו-הלקוח לא מעוניין/רוצה לתאם פגישה אמר את זה בנימוס שהוא לחוץ כרגע..</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</si>
  <si>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</si>
  <si>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תשלומים_x000D_
02/08/2015 - חני : מחודש יולי הלקוח עבר לדודו_x000D_
08/08/2015 - חני : לבנק נשלח כתב שיפוי חתום עי נתן</t>
  </si>
  <si>
    <t>סוכנויות פלתורס ביטוח בעמ</t>
  </si>
  <si>
    <t>25/07/2016 - חני : חן בונוס 40196 עס 42826 דודו שלח במייל אתמול לדניאלה לוודא תשלום_x000D_
28/07/2016 - חני : דודו לדניאלה - ביום ראשון ה24.7 שלחתי אלייך חשבונית בונוס בגין פעילות שבוצעה ב18 החודשים הראשונים להסכם ביננו בהתאם להסכם הקיים._x000D_
במידה ויש לך הסתייגות מהסכום אשמח אם תיצרי איתי קשר בהקדם  (ניסיתי לשוחח איתך היום בנושא אך לא היה מענה)._x000D_
אשמח להעברת התשלום בהקדם._x000D_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t>
  </si>
  <si>
    <t>החברה למרכזי תרבות וספורט לעובד ולמשפחתו בעמ</t>
  </si>
  <si>
    <t xml:space="preserve"> זיכוי בגין עדכון תעריפי מים, בונוס</t>
  </si>
  <si>
    <t>13/07/2016 - חני : משימה עד 17.7 עדכון_x000D_
20/07/2016 - חני : רוני-בוקר טוב.שוחחתי אתמול עם איתי.אמר לי שעוד אין להם התשובה._x000D_
אמר שידבר איתי היום.אעדכן_x000D_
25/07/2016 - חני : רוני לדודו-דודו._x000D_
האם התחלת להכין את החומר הרלוונטי לטובת הכנה והעברת התיק לטיפול משפטי?_x000D_
אני לא רוצה לגרור את הסיפור ולהכות בו כל עוד אנחנו חזקים מול הלקוח ._x000D_
אני רוצה שנסיים את זה עד יום ראשון .</t>
  </si>
  <si>
    <t>טל הל יסכה בעמ</t>
  </si>
  <si>
    <t>07/07/2016 - חני : דודו-בוצעה שיחה עם גבי אנו ממתינים רק שיאשר לנו את החסכונות לאחר שבדק אותם על מנת לתאם הדגעה לצביקה מנהל הכספים של החברה_x000D_
10/07/2016 - חני : משימה עד 14.7_x000D_
27/07/2016 - חני : דודו-החתימה על ההסכם מתעכבת הלקוח עדיין לא חתם אני מאמין שייחתם השבוע 21.7</t>
  </si>
  <si>
    <t>מסיעי אריה שאשא בעמ</t>
  </si>
  <si>
    <t>10/03/2016 - אורטל : רוני-אין מה להוציא  אנחנו מנסים להדמים את הסיטואציה וההסכם  מול הלקוח_x000D_
25/04/2016 - אורטל : יקי בודק היפרדות מהלקוח_x000D_
01/05/2016 - אורטל : לקוח מורדם לא פונים אליו לגביה</t>
  </si>
  <si>
    <t>שיאון - חברה ישראלית להזרעה מלאכותית וטיפוח בעמ</t>
  </si>
  <si>
    <t>18/01/16 - אורטל : נשלח לבנק טופס חתום_x000D_
20/01/16 - אורטל : הארכת ערבות נשלחה בדואר מהבנק ללקוח. הצוות עודכן_x000D_
21/01/16 - אורטל : ערבות מוארכת נשלחה ללקוח עי הבנק חתומה ליום 24.7.17</t>
  </si>
  <si>
    <t>סלטי שמיר 2006 בעמ</t>
  </si>
  <si>
    <t xml:space="preserve"> מעמ, מעמ, בונוס</t>
  </si>
  <si>
    <t>13/07/2016 - חני : רוני לדודו -אל תמתין למענה._x000D_
תמשיך להתקשר אליה עד שתקבל תשובה_x000D_
13/07/2016 - חני : דודו-שוחחתי היום עם סמדר היא לא מתכוונת להתערב והיא מפנה אותי ליעקב שלא חוזר אלי כבר שבוע.מחר אנסה ליצור אתו שוב קשר_x000D_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t>
  </si>
  <si>
    <t>אולפנא ומכללה בהרן</t>
  </si>
  <si>
    <t>18/03/15 - חני : הלקוח קיבל מכשיר אייפון_x000D_
14/06/2016 - חני : התשלום אושר_x000D_
13/07/2016 - חני : התשלום אושר</t>
  </si>
  <si>
    <t>גזית גלוב ישראל (פיתוח) בעמ</t>
  </si>
  <si>
    <t>11/06/2016 - חני : נשלח לדודו מה התקדם עם החסכון והבונוס סיכום פגישה היה בינואר ביצוע עד 13.6_x000D_
11/06/2016 - חני : דודו-הלקוח סיים באפריל שלח הודעה על כך לפני 5 חודשים._x000D_
_x000D_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שתכנס_x000D_
14/06/2016 - חני : דודו- לאחר פגישה עם הלקוח הוא אמר שעכשיו זה לא הזמן בשל חילופי הנהלה ואנו נתאם פגישה בעוד כחודשיים שלושה בנושא המשך התקשרות</t>
  </si>
  <si>
    <t>המשבב עיבוד שבבי (1994) בעמ</t>
  </si>
  <si>
    <t>27/06/2016 - חני : חן בונוס נמסרה לדודו_x000D_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ההמשך_x000D_
07/07/2016 - חני : דודו-סוכם על עבודה במשך 3 חודשים (כרגע בלי תשלום) על מנת לייצר עוד חסכונות בשביל להמשיך ולעבוד עם הלקוח ולקבל עוד 18 צקים</t>
  </si>
  <si>
    <t>מועצה אזורית גדרות</t>
  </si>
  <si>
    <t>27/06/2016 - חני : שלוח במייל לסמדר חן 31176 עס 527 שח עבור זיכוי תקשורת סלולארית נרשם בטעות לא שייך לגדרות שייך לגדרה_x000D_
07/07/2016 - חני : התשלום אושר_x000D_
25/07/2016 - חני : שולם</t>
  </si>
  <si>
    <t>בארות יצחק קבוצת הפועל המזרחי להתישבות שיתופית בעמ</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</si>
  <si>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</si>
  <si>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17/07/2016 - חני : איציק היה אצל הלקוח ועודכן שיש חסכון של 6500 שח עדכן את יקי - להתעדכן מול דודו מה קורה עם התשלום_x000D_
18/07/2016 - חני : דודו-אתמול שוחחתי עם בנגו ומאחר והוא יצא היום לחופש תאמנו פגישה ב28.7 ביקשתי ממנו להכין את התשלומים שעצרנו בהתאם לסיכום שהיה ביננו_x000D_
18/07/2016 - חני : דודו שלח בקשה -סהכ נמסרו 18 ציקים (5 צקים טרם נפדו)- 279000 ₪ (כל 18 התשלומים).לחברתנו יעד עמידה של 100%_x000D_
כל חסכון שבוצע הוא למשך 36 חודשים סהכ נחסך 355635 ₪ _x000D_
סהכ עמידה ביעד (כאילו שולמו כל 18 התשלומים) 127%_x000D_
מצב התחשיבים וההסכם._x000D_
יש להכין לנו 5 צקים במקום הצקים שנמצאים אצלנו וכמו כן יש להכין עוד 18 צקים להמשך ההתקשרות (36 חודשים).</t>
  </si>
  <si>
    <t>ארדינסט בן-נתן ושות עורכי דין</t>
  </si>
  <si>
    <t>02/06/2016 - חני : נמסר לרוני מכתבים לחתימה רוני דואג להביא את הערבות הבנקאית יחד עם המכתבים חתומים בטול ערבות_x000D_
02/06/2016 - חני : התקבלה ערבות מקור פלוס מכתב ביטול מועבר לבנק - הצוות צריך לעמוד בחסכון אם יהיו מרוצים ישלמו 10000  פלוס  מעמ_x000D_
03/07/2016 - חני : רוני לתומר גמליאל - היי תומר. בסיכום פרידה שלנו מול הלקוח סוכם _x000D_
כי נעשה להם בקרה בנושאים שטיפלנו ובמידה וניתן גם לשפר הסכמים אז בכלל טוב.הם ישלמו לנו עבור שירות הבקרה תשלום חד פעמי של 10000 ₪._x000D_
הנושאים שצריך לבדוק הם :_x000D_
סלולאר – דוח מלא של בקרה והמלצות_x000D_
בזק- דוח מלא של בקרה והמלצות_x000D_
ציוד משרדי – בדיקת מצב קיים והמלצות_x000D_
מיכון משרדי – בדיקת מצב קיים והמלצות._x000D_
שיחות בנלואמיות _x000D_
אינטרנט._x000D_
אני רוצה להציג להם את זה בתחילת אוגוסט.תגיד לי איזה חומר אתה צריך שלא נמצא אצלנו ואתם לך איש קשר מול הארגון .</t>
  </si>
  <si>
    <t>רותם מרכזי סיעוד בעמ</t>
  </si>
  <si>
    <t>04/07/2016 - חני : דודו לרוני-אחהצ טובים רוני_x000D_
בהמשך לפגישתי היום עם יניב מרותם מרכזי סיעוד להלן ההבנות שהגעתי איתו ואישור שיש לקבל מאבי בנוגע ללקוח:_x000D_
חלק 1 של ההתקשרות:_x000D_
הלקוח העביר לנו 18 תשלומים אותם אנו נפדה בעוד חודש/ חודשיים בנקודת הביקורת אנו נעבור על החסכונות (נשארו עוד כ5 תשלומים לפרעון בשל דחיית 4 תשלומים)._x000D_
חלק 2 של ההתקשרות:_x000D_
מאחר והלקוח אינו יודע מתי יצטרך לסגור את העסק הוא לא מתכוון לשלם לנו בצקים מראש כפי שעשה בחלק ה1 של ההתקשרות מבחינתו אין לו בעיה שנעבוד ועל כל יישום שלנו אנו נקבל כסף. _x000D_
הלקוח מקבל את זה שבמידה ויסגור אנו נבצע חישוב מחודש של כל החסכונות._x000D_
אני צריך את אישורו של אבי לחלק השני של ההסכם או לפחות לפתרון ללקוח מאחר והוא לא מוכן להמשיך כך כשיש לו את אפשרות הסגירה של העסק על הפרק._x000D_
07/07/2016 - חני : דודו-אני ממתין לתשובה מרוני ואבי בנושא לאחר שנפגשתי עם הלקוח_x000D_
13/07/2016 - חני : נשלח לדודו שיבדוק מול אבי ורוני ויתן תשובה עד 17.7</t>
  </si>
  <si>
    <t>נובק בעמ</t>
  </si>
  <si>
    <t>26/07/2016 - חני : מתקנים את הערבות בחתימה אצל נתן הבקשה_x000D_
27/07/2016 - חני : נשלח לבנק בקשה_x000D_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</si>
  <si>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</si>
  <si>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</si>
  <si>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TradeMobile</t>
  </si>
  <si>
    <t>28/07/2016 - חני : לקשר ערבות מקור_x000D_
31/07/2016 - חני : הערבות קושרה ונמסרה לדודו - מחר פגישה יביא שיקים_x000D_
02/08/2016 - חני : הגיעו שיקים - מאריכים את הערבות בטיפול</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</si>
  <si>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</si>
  <si>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</si>
  <si>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</si>
  <si>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</si>
  <si>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</si>
  <si>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28/07/2016 - חני : אלכס שלח את נוסח הערבות לאישור ללקוח_x000D_
31/07/2016 - חני : ערבות נמסרה לאלכס הלקוח אישר - יביא את השקים השבוע עדיין לא מוכנים_x000D_
31/07/2016 - חני : ערבות הוחזרה לכספת אלכס יוודא שהשיקים מוכנים יקבל את הערבות</t>
  </si>
  <si>
    <t>טלכלל בעמ</t>
  </si>
  <si>
    <t>25/08/2015 - חני : בסיס הצלחה פלוס  בקרת שכר שולמו שיקים מראש_x000D_
31/07/2016 - חני : אבי- להוציא חן כמו שנה שעברה הועבר לולדי להוציא_x000D_
31/07/2016 - חני : יצאה חן מס 164001019</t>
  </si>
  <si>
    <t>מנטפילד (1983) בעמ</t>
  </si>
  <si>
    <t>07/07/2016 - חני : נשלח ליעל ההסכם עם הערות בטיפולה_x000D_
13/07/2016 - חני : יעל- בטיפול מול היועצת והמנכל ישבה איתם על ההסכם עדיין בטיפול_x000D_
28/07/2016 - חני : נשלח מייל ליעל מה עם ההסכם</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</si>
  <si>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</si>
  <si>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חשבון_x000D_
09/07/2016 - חני : יקי-אני מעביר אותו לצוות שוהם שכר מהצוות של אודם</t>
  </si>
  <si>
    <t>פימא מערכות אלקטרוניות בעמ</t>
  </si>
  <si>
    <t>07/07/2016 - חני : אלכס קיבל חן עסקה פגישה 10.7_x000D_
10/07/2016 - חני : דני סמנכל הכספים קיבל את החן עסקה להתקשראליו ביום שני_x000D_
17/07/2016 - חני : רויטל- לא קיבלה הוראה מדני להכין שייקם - דני יהיה מחר היום איננו</t>
  </si>
  <si>
    <t>קפוא זן תעשיות מזון בעמ</t>
  </si>
  <si>
    <t>03/07/2016 - חני : 02/06/2016 - חני :  בקרת שכר  פלוס  ניהול חוזים ללא תשלום -שיקים יוני 2016 עד נובמבר 2017</t>
  </si>
  <si>
    <t>כץ משלוח בינעירוני בעמ</t>
  </si>
  <si>
    <t>05/07/2016 - חני : נשלח לליאת לאישור כ.אשראי_x000D_
07/07/2016 - חני : התשלום אושר_x000D_
12/07/2016 - חני : שולם</t>
  </si>
  <si>
    <t>סיכום לצוות שוהם - שכר</t>
  </si>
  <si>
    <t>שנהב</t>
  </si>
  <si>
    <t>עמוס גזית בעמ</t>
  </si>
  <si>
    <t>03/08/2015 - חני : שירי- בסדר זה אומר מאושר כן ._x000D_
29/08/2015 - חני : אפיר הביא את השיקים_x000D_
29/08/2015 - חני : ללקוח נשלחה ערבות נוסח של הלקוח - אין נספח א</t>
  </si>
  <si>
    <t>אומן יציקות בעמ</t>
  </si>
  <si>
    <t>06/07/2016 - חני : לקוח בסיס הצלחה  פלוס  חן סים_x000D_
06/07/2016 - חני : התשלום אושר_x000D_
06/07/2016 - חני : רועי-ננסה לגייס מחדש עד 31.08.16</t>
  </si>
  <si>
    <t>אס איי טי תוכנה לטכנולוגיות מידע בעמ</t>
  </si>
  <si>
    <t>04/07/2016 - חני : בטיפול יקי_x000D_
09/07/2016 - חני : יקי-רוני ידבר עם הלקוח לגבי תשלום נוסף אחד ואם לא ישלם נתבע את הלקוח על הכל_x000D_
14/07/2016 - חני : רוני-רחל בחופש.חוזרת ביום שני לעבודה</t>
  </si>
  <si>
    <t>חרסה סטודיו  יצרני כלים סניטריים בעמ</t>
  </si>
  <si>
    <t>יהודה רשתות פלדה בעמ</t>
  </si>
  <si>
    <t>10/07/2016 - חני : יקי-אם ייחתם ביולי יתחיל באוגוסט_x000D_
27/07/2016 - חני : יקי-יש לי מכתב לחתימה היום אני אעבור עליו עם אבי בישיבה ונוציא אותו_x000D_
27/07/2016 - חני : יקי-אין תשלום כרגע  רק מאוגוסט הסכם לחצי שנה</t>
  </si>
  <si>
    <t>מודיעין אזרחי בעמ</t>
  </si>
  <si>
    <t>14/07/2016 - חני : רועי-למכותבים צהריים טובים בהמשך לישיבה שניהלנו בעניין הלקוח מודיעין אזרחי בקשת שאשוחח עם גט טקסי ואנסה להבין 1.האם עדיין נותנים שירות למודיעין אזרחי 2.האם תחילת הפעילות זהה למועד תחילת העבודה שלהם בבנימינה קיימתי שיחה עם נציג גט טקסי שמולו בוצע היישום  הוא אינו מוכן לנדב לי מידע למעט העובדה שאכן הם עובדים עם מודיעין אזרחי באזור תא _x000D_
לאור המצב קיימות 2 אפשרויות להמשך טיפול:_x000D_
1.התעלמות מנושא ההסעות וטענות הלקוח על נזק שנגרם לו לכאורה והוצאת מכתב גביה על התשלומים הפתוחים_x000D_
(לקחת בחשבון שאם נגיע להתנהלות משפטית בוודאות נושא ההסעות יעלה ) _x000D_
2.לבקש מהלקוח שני תשלומים נוספים המשלימים שנה אחת והיפרדות מוסכמת להתייחסותכם אודה כדי שנוכל להתקדם לסגירת הטיפול_x000D_
18/07/2016 - חני : אבי לרועי-תציע לו מעבר להסכם בקרה בעלות של 50 אחוז ללא בונוס_x000D_
וללא התחייבות לחיסכון אנחנו לא מאבדים לקוחות אחריות שלך_x000D_
18/07/2016 - חני : רועי לאבי-אבי שלום קבעתי איתו להיום ב 15:00 בתחושה שלו מגיע לו כסף בחזרה בכל מקרה אני אציע לו את הסכם הבקרה</t>
  </si>
  <si>
    <t>בר-כל רשתות בעמ</t>
  </si>
  <si>
    <t>12/06/2016 - חני : ייעוץ חודשי שיקים מאפריל 2016 עד ספטמבר 2017 כנגד ערבות בנקאית לא נמסר נספח אי ללקוח</t>
  </si>
  <si>
    <t>אבניר חברה לרכב בעמ</t>
  </si>
  <si>
    <t xml:space="preserve"> ן לא נשלחה ללקוח חן בונוס מחכים לאישור אבי, זיכוי בגין מכשיר ניסוי</t>
  </si>
  <si>
    <t>04/07/2016 - חני : בטיפול מול יקי מול רועי ורוני יקבל החלטה באם לבטל את החן של הבונוס_x000D_
09/07/2016 - חני : רועי יקבל אישור מאבי לביטול החשבונית_x000D_
19/07/2016 - חני : חן 85730 זיכוי בגין מכשיר ניסוי עס 1893 שח</t>
  </si>
  <si>
    <t>אביב תעשיות מיחזור בעמ</t>
  </si>
  <si>
    <t>12/06/2016 - חני : ייעוץ חודשי - שיקים נובמבר 2015 עד אפריל 2017</t>
  </si>
  <si>
    <t>אלומאיר בעמ</t>
  </si>
  <si>
    <t>06/07/2016 - חני : רועי-אין פגישה איתו בחמישי הקרוב לא יודע מי עדכן אותך על פגישה. אלינור מתי קבעת פגישה עם ירון ?_x000D_
07/07/2016 - חני : אלינור-פגישה עם ירון מאלומאייר ב 18 לחודש_x000D_
12/07/2016 - חני : אלינור-אלומאייר זז ל 21/7</t>
  </si>
  <si>
    <t>בטחון שרותים אבידר בעמ</t>
  </si>
  <si>
    <t>20/06/2016 - חני :  ייעוץ חודשי שיקים מאי 2016 עד אוקטובר 2017 כנגד ערבות בנקאית</t>
  </si>
  <si>
    <t>עמותה לילדים בסיכון</t>
  </si>
  <si>
    <t>17/07/2016 - חני : הועבר חן עסקה לאלינור לפגישה ב19.7 תעדכן הם לא עונים_x000D_
26/07/2016 - חני : יש פגישה עם אבי באוגוסט לא מתקדמים בהסכם לא מה שחשבו - מחר יש פגישה של בקרת שכר מנסים לקדם - אלינור תעדכן לגבי התשלום שוב תנסה עם דינה בהנהח לקדם_x000D_
27/07/2016 - חני : אלינור -שלום  לכולם_x000D_
הבוקר התקיימה פגישה במשרדי העמותה לילדים בסיכון יחד עם עדי קורן ורונית בכר מדלויט בנושא מס השכר בעמותה._x000D_
עדי תציג את המהלך לציפי שנמצאת כעת בחופש. קבענו לשוחח בשבוע הבא בנושא.שוחחתי עם דינה מנהלת החשבונות בעמותה בנוגע למסב_x000D_
היא ביקשה במקביל שאשלח מייל בכיתוב עדי קורן וטלי אדלשטיין שיאשרו את ביצוע המסב.חשבונית עסקה נמסרה.ידיעתכם</t>
  </si>
  <si>
    <t>עופרטקס תעשיות (1997) בעמ</t>
  </si>
  <si>
    <t>16/06/2016 - חני :  ייעוץ חודשי שיקים אפריל 2016 עד מרץ 2017 כנגד ערבות בנקאית</t>
  </si>
  <si>
    <t>דיסקרט בעמ</t>
  </si>
  <si>
    <t>09/05/2016 - אורטל : ייעוץ חודשי שיקים ממאי 2016 עד אוקטובר  2017 כנגד ערבות בנקאית</t>
  </si>
  <si>
    <t>פוזה הלבשה כללית בעמ</t>
  </si>
  <si>
    <t>12/07/2016 - חני : התשלום אושר ושולם_x000D_
14/07/2016 - חני : הפגישה בוטלה עי הלקוח - נאוה תעדכן על מועד חדש_x000D_
18/07/2016 - חני : פגישה 1.8</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</si>
  <si>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</si>
  <si>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</si>
  <si>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</si>
  <si>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</si>
  <si>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</si>
  <si>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</si>
  <si>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</si>
  <si>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</si>
  <si>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אורנטק מערכות ניהוליות בעמ</t>
  </si>
  <si>
    <t>07/07/2016 - חני : רועי-אווה – נא לזמן את הלקוחות הנל לפגישה אצלנו_x000D_
07/07/2016 - חני : נאוה_x000D_
12/07/2016 - חני : פגישה 1.8.16 אבי עם הלקוח</t>
  </si>
  <si>
    <t>סקיילקס קורפוריישן בעמ</t>
  </si>
  <si>
    <t>30/08/2015 - חני : 29/08/2015 - חני : ייעוץ חודשי - שיקים אוגוסט 2015 עד ינואר 2017</t>
  </si>
  <si>
    <t>עטרת ער בית אבות נווה אורנים</t>
  </si>
  <si>
    <t>30/06/2016 - חני : להיות בקשר מול נחמי - נקודת הבוקרת ב15.8 - פגישה אלינור 19.7.16_x000D_
30/06/2016 - חני : אלינור-מסרתי חשבונית עתידית לרמית מנכלית עטרת_x000D_
יש לנו נק ביקורת ב15.8 הם מעוניינים לבחון את המשך ההתקשרות._x000D_
נכון לעכשיו הם לא יתנו צקים עתידיים.- פגישה ב19.7.16_x000D_
12/07/2016 - חני : אלינור-זז ל 30/8. בהתאם לתאריך נק הבדיקה.</t>
  </si>
  <si>
    <t>יחדיו - שילוח בינלאומי ועמילות מכס בעמ</t>
  </si>
  <si>
    <t xml:space="preserve"> אינטרנט ושיחות בינלאומיות</t>
  </si>
  <si>
    <t>15/12/2015 - חני : ייעוץ חודשי - שיקים ספטמבר 2015 עד פברואר 2017  פלוס ערבות בנקאית עס 126000 שח עד ליום 10.3.17  נספח א לא נמסר ללקוח_x000D_
24/12/15 - חני : רועי - בהמשך לפגישתי הנעימה עם אופיר קניאס  סיכמנו כי מועד תחילת החוזה יחשב מהיום קרי 20.12.15 ולא מחודש ספטמבר</t>
  </si>
  <si>
    <t>אגודת זבח ש.ש. בעמ</t>
  </si>
  <si>
    <t>13/10/2015 - חני :  ייעוץ חודשי - אוקטובר 2015 עד מרץ 2017</t>
  </si>
  <si>
    <t>קופריקה נכסים בעמ</t>
  </si>
  <si>
    <t>24/04/2016 - חני :  - חני : ייעוץ חודשי- ינואר 2016 עד דצמבר 2016 כולל מערכת ניהול חוזים ללא חיוב_x000D_
29/04/2016 - חני : שיק בטחון לא הוחזר פיזית פג תוקף_x000D_
01/05/2016 - חני : נתן אישר שרועי לא יבקש את השיק בטחון מהלקוח</t>
  </si>
  <si>
    <t>מיל סטון עיבודי שיש בעמ</t>
  </si>
  <si>
    <t>27/07/2016 - חני : אלינור-שלום לכולם_x000D_
בתום 4 פגישות (מתישות) עם מנכל מילסטון _x000D_
סוכם כי אנו נמשיך לעבודה משותפת לעוד 18 חודשים עס 10000 ₪  פלוס  מעמ – תמורת צק בטחון (במקום ערבות בנקאית שהייתה)_x000D_
אושר עי אבי._x000D_
_x000D_
בנושא הבונוס – התקבל צק עס 5310 ₪  פלוס  מעמ._x000D_
_x000D_
ישנה שורה בנושא חיסכון בסולר שלא הגענו להסכמה עם הלקוח ._x000D_
_x000D_
רועי עדכן בבקשה החלטת אבי מה לעשות בנושא._x000D_
27/07/2016 - חני : אלינור-שלום לכולםבתום 4 פגישות (מתישות) עם מנכל מילסטון _x000D_
סוכם כי אנו נמשיך לעבודה משותפת לעוד 18 חודשים עס 10000 ₪  פלוס  מעמ  תמורת צק בטחון (במקום ערבות בנקאית שהייתה)_x000D_
אושר עי אבי.בנושא הבונוס – התקבל צק עס 5310 ₪  פלוס  מעמ._x000D_
ישנה שורה בנושא חיסכון בסולר שלא הגענו להסכמה עם הלקוח ._x000D_
רועי עדכן בבקשה החלטת אבי מה לעשות בנושא._x000D_
28/07/2016 - חני : שיק בטחון עס 180000 שח ליום 5.1.18 הוכן</t>
  </si>
  <si>
    <t>רשיונל סיסטמס בעמ</t>
  </si>
  <si>
    <t>09/07/2016 - חני : התשלום לפתרונות ישולם סך של 89137 שח בתוספת מע תוך 60 יום מ יום הסכום ישולם עד 60 יום ממועד הפסקה (6.7.16)_x000D_
או בכל דרך אחרת עלייה יסכימו הצדדים ביניהם_x000D_
12/07/2016 - חני : רועי-אני אפנה לאסנת ואעדכן_x000D_
20/07/2016 - חני : הלקוח לא מוכן לשלם לפני ישלם שוטף 60 - סוף ספטמבר תחילת אוקטובר - תאריך הפסיקה 6.7</t>
  </si>
  <si>
    <t>י.קשטן חומרי חשמל בעמ</t>
  </si>
  <si>
    <t>26/06/2016 - חני : רועי מגיש תוכנית עבודה לאבי ביום ג 28.6.16_x000D_
26/06/2016 - חני : יש לבצע פגישה נוספת עם אבי יחד עם נציגי קשטן לסגירת כל הנושאים ובחינת המשך התקשרות לבקשת רועי - לבדוק מול רועי שוב עד 3.7_x000D_
26/06/2016 - חני : רועי-שלום רב  _x000D_
להלן עקרי הסיכום עם הלקוח – _x000D_
אנו נמשיך לתת שירות ללקוח למשך 3 חודשים נוספים (יוני  יולי  אוגוסט ) _x000D_
בשלב זה ללא תשלום נוסף. תתקיים פגישת סטאטוס בעוד 3 חודשים לבחינת תוצאות הרבעון. _x000D_
תואמה פגישה בנושא השכר עם מנכל קשטן עופר לתאריך 13.07.16 אבי יגיע לפגישה זו באופן אישי. _x000D_
אלינור ועדי -  תדאגו לקבל בבקשה כרטסת עוד השבוע  לנתח אותה ולעדכן את תכנית העבודה שהוצגה ללקוח_x000D_
אין מצב שאנחנו לא עומדים בהתחייבות שאבי נתן!</t>
  </si>
  <si>
    <t>דיאמנט צעצועים בעמ</t>
  </si>
  <si>
    <t>08/06/2016 - חני : נתן השיב לאורטל שמדמימים את הלקוח לא להתקשר_x000D_
24/06/2016 - חני : חן 5107 לא יצאה ללקוח - מדמימים                                                                     08/06/2016 - חני : נתן השיב לאורטל שמדמימים את הלקוח לא להתקשר</t>
  </si>
  <si>
    <t>גרין מחסני אופנה בעמ</t>
  </si>
  <si>
    <t>10/07/2016 - חני : אלינור קיבלה את החן אשרה מוסרת ללקוח לגביה תעדכן המשך_x000D_
12/07/2016 - חני : אלינור-זז ל 1/8_x000D_
02/08/2016 - חני : שולם חן סים</t>
  </si>
  <si>
    <t>אחים מרגולין הנדסה וייעוץ בעמ</t>
  </si>
  <si>
    <t>16/03/15 - חני : ערבות עם נספח א - לא חתום ללקוח- ערבות הסתיימה _x000D_
18/07/2015 - חני : חן 35668 עס 867 שח תקשורת סלולארית_x000D_
25/07/2016 - חני : אלינור- חן הסלולאר יטופל חודש הבא התקבלו 18 שיקים רייטנר</t>
  </si>
  <si>
    <t>רחשי לב - מרכז תמיכה ארצי לילדים</t>
  </si>
  <si>
    <t>02/08/2016 - חני : ייעוץ חודשי - מסב כנגד שיק בטחון_x000D_
02/08/2016 - חני : נלשח לאריאל על כמה להוציא את השיק בטחון</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</si>
  <si>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</si>
  <si>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</si>
  <si>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</si>
  <si>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</si>
  <si>
    <t>פרימיום כפול ליולי ואוגוסט</t>
  </si>
  <si>
    <t>שיניתי לשוטף 60</t>
  </si>
  <si>
    <t xml:space="preserve"> חן בונוס
שיניתי את האשראי ל- 60 </t>
  </si>
  <si>
    <t>יוני - יולי</t>
  </si>
  <si>
    <t xml:space="preserve"> בונוס תשלום שני ישולם פברואר 2017+תשלום שלישי פברואר 2018
הלקוח לא משלם לפי 30 יום אשראי האם לדחות לו ל - 60</t>
  </si>
  <si>
    <t>הופך למשפטי</t>
  </si>
  <si>
    <t>בונוס
הופך למשפטי</t>
  </si>
  <si>
    <t>הלקוח לא רוצה להמשיך</t>
  </si>
  <si>
    <t>עובדים ללא תשלום</t>
  </si>
  <si>
    <t xml:space="preserve"> בונוס
הופך למשפטי</t>
  </si>
  <si>
    <t>מנסים לחדש פעילות</t>
  </si>
  <si>
    <t>בונוס</t>
  </si>
  <si>
    <t>יש עוד 500 על ניהול חוזים</t>
  </si>
  <si>
    <t>סכום על חשבון ההסכם הישן</t>
  </si>
  <si>
    <t>בטיפול סופי</t>
  </si>
  <si>
    <t>ביטל צ'ק</t>
  </si>
  <si>
    <t xml:space="preserve"> זיכוי בגין עדכון תעריפי מים, בונוס
הופך למשפטי</t>
  </si>
  <si>
    <t>לקוח מורדם</t>
  </si>
  <si>
    <t xml:space="preserve"> שכ"ט בונוס
הופך למשפטי</t>
  </si>
  <si>
    <t>רק בספטמבר</t>
  </si>
  <si>
    <t>תיקנתי אשראי ל 60</t>
  </si>
  <si>
    <t>17/07/2016 - חני : בלה- תבדוק אם אפשר לשלם חודש הבא 2 החן האחרונות נשלח מייל לבקשתה תעדכן את חני_x000D_
24/07/2016 - חני : לא מוכנים להעביר 2 תשלומים יועברו חודש בחודשו_x000D_
04/08/2016 - חני : בסוף שילמו את 2 התשלומים יחד</t>
  </si>
  <si>
    <t>נווה שבא בעמ</t>
  </si>
  <si>
    <t xml:space="preserve"> שיק מספר 13087 נתנה ה.ביטול שיק לתאריך 1.8.16</t>
  </si>
  <si>
    <t>מספר תשלומים</t>
  </si>
  <si>
    <t>סכום ללא מעמ</t>
  </si>
  <si>
    <t>04/08/2016 - חני : ייעוץ חודשי - העברות בנקאיות - חידוש אוטומטי - לשלוח לקרינה במייל</t>
  </si>
  <si>
    <t>26/07/2016 - חני : תשלום הבא ישולם 2.8_x000D_
26/07/2016 - חני : התשלום אושר_x000D_
04/08/2016 - חני : התשלום אושר ושולם</t>
  </si>
  <si>
    <t>07/07/2016 - חני : יעוץ חודשי  פלוס  ניהול חוזים -העברות בנקאיות - להעביר חן עסקה סימה הנהח_x000D_
07/07/2016 - חני : התשלום אושר ושולם_x000D_
04/08/2016 - חני : התשלום אושר ושולם</t>
  </si>
  <si>
    <t>04/08/2016 - חני : ייעוץ חודשי - לשלוח חן עסקה למירה_x000D_
03/01/16 - אורטל : תשלום 1 לחודש -הלקוחה הנל מעבירה כל ראשון לחודש באישור נתן התשלומים מחוייבים לפי חודש נוכחי לא אחורה</t>
  </si>
  <si>
    <t>26/07/2016 - חני : חני בקשה מגיל נחיתה קשר ביום ראשון 31.7 לוודא איפה השקים_x000D_
26/07/2016 - חני : גיל-כפי שרשמתיהם בחול עד לתאריך 02.08.רק אז נוכל לדבר עם הנוגעים לדבר_x000D_
04/08/2016 - חני : ערבות אצל גיל למסירה לקבלת שיקים</t>
  </si>
  <si>
    <t>25/07/2016 - חני : שיק 11 פלוס 12 אושר להפקדה מהמשמרת באישור מיכל- נתן אישר הפקדה- עודכן בגביה סך של 13111.11 שח לפני מעמ שני תשלומים של 15340 שח כולל מעמ_x000D_
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החלטות_x000D_
04/08/2016 - חני : מיכל - 31.8 פגישה עם אבי ומיכל</t>
  </si>
  <si>
    <t>13/07/2016 - חני : גיל-בהמשך למייל שקיבלתי מענת- נשלח לאורנה מייל עם כלל חישובי החיסכון ואישורי הספקים השונים- המייל נשלח אתמול . נמתין עד ליום א ובמידה ולא יהיה מענה- אצלצל אליה עד 17.7_x000D_
26/07/2016 - חני : אורנה- קיבלה את הקבצים במייל גיל מולה יעדכן_x000D_
04/08/2016 - חני : גיל-בוקר טובשוחחתי כעת טלפונית עם אורנה מעיריית כרמיאל שאחראית על הבונוס.לטענתה עברה על כלל החומר.חלק הבינה וחלק לא._x000D_
סיכמנו שבמהלך שבוע הבא ניפגש יחד לשעה ונעבור יחד על הכל כולל אישורי יישום – אהבה את הרעיון ואישרה.החלפנו תאריכים.לקראת 1200 אקבל תשובה סופית לגבי התאריכים</t>
  </si>
  <si>
    <t>23/01/2016 - חני :  אורטל : ייעוץ חודשי - שיקים נובמבר 2015 עד אוקטובר 2016 כנגד ערבות בנקאית עס 96000 שח ליום 16.11.16 - לא נמסר נספח א_x000D_
04/08/2016 - חני : הלקוח נתן הוראת ביטול לשיק מספר 13087 עס 9360 שח שיק ליום 1.8.16_x000D_
04/08/2016 - חני : נשלח מייל לדודו שיתן דיווח</t>
  </si>
  <si>
    <t>26/07/2016 - חני : יש פגישה עם אבי באוגוסט לא מתקדמים בהסכם לא מה שחשבו - מחר יש פגישה של בקרת שכר מנסים לקדם - אלינור תעדכן לגבי התשלום שוב תנסה עם דינה בהנהח לקדם_x000D_
27/07/2016 - חני : אלינור -שלום  לכולם_x000D_
הבוקר התקיימה פגישה במשרדי העמותה לילדים בסיכון יחד עם עדי קורן ורונית בכר מדלויט בנושא מס השכר בעמותה._x000D_
עדי תציג את המהלך לציפי שנמצאת כעת בחופש. קבענו לשוחח בשבוע הבא בנושא.שוחחתי עם דינה מנהלת החשבונות בעמותה בנוגע למסב_x000D_
היא ביקשה במקביל שאשלח מייל בכיתוב עדי קורן וטלי אדלשטיין שיאשרו את ביצוע המסב.חשבונית עסקה נמסרה.ידיעתכם_x000D_
04/08/2016 - חני : אלינור- ציפי המנכלית מגיעה לפגישה עם אבי ב15.8 כרגע אין תשלומים (תנאי אשראי צריך להיות תשלום החודש באוגוסט אשראי 180 ) טוענת שאריאל הבטיח זיכויים עתידיים והיא חשבה שהתשלומים עכשוויים  פגישה עם אבי להבהרת ההסכם</t>
  </si>
  <si>
    <t xml:space="preserve"> </t>
  </si>
  <si>
    <t>מעמ</t>
  </si>
  <si>
    <t>אוגוסט חינם</t>
  </si>
  <si>
    <t xml:space="preserve"> בונוס
מחכה לתשובת הלקוח</t>
  </si>
  <si>
    <t xml:space="preserve"> חן בונוס
הופך למשפטי
יש פגישה בסוף החודש</t>
  </si>
  <si>
    <t>הקפאת ההסכם עד למרץ 2017</t>
  </si>
  <si>
    <t>רוני צריך להביא צ'קים</t>
  </si>
  <si>
    <t>לסגור את הלקוח</t>
  </si>
  <si>
    <t>עד נובמבר</t>
  </si>
  <si>
    <t>אין תשלום לאוגוסט</t>
  </si>
  <si>
    <t>תשלום ספטמבר</t>
  </si>
  <si>
    <t>אישור אבי</t>
  </si>
  <si>
    <t>פשרה</t>
  </si>
  <si>
    <t xml:space="preserve"> מעמ, מעמ, בונוס
להחליט מה לעשות עם הלקוח משפטי או לא </t>
  </si>
  <si>
    <t xml:space="preserve"> שכ"ט בונוס
עד אוקטובר אין תשלום</t>
  </si>
  <si>
    <t>הסכם לא מומש</t>
  </si>
  <si>
    <t>הלקוח לא משלם ומסכים לא לתבוע אותנו</t>
  </si>
  <si>
    <t>אין חידוש כרגע</t>
  </si>
  <si>
    <t>בטיפול אריאל</t>
  </si>
  <si>
    <t xml:space="preserve"> בונוס, זיכוי מחברת כחול לבן
הבונוס נדחה לסוף התקופה</t>
  </si>
  <si>
    <t>בונוס, רק בספטמבר</t>
  </si>
  <si>
    <t>תשלום ללא הסכם</t>
  </si>
  <si>
    <t xml:space="preserve"> ינטרנט+כ.אשראי, הפרשי מדד, חודשים יוני 2016 ואילך - 18 חודשים - אין הסכם כרגע</t>
  </si>
  <si>
    <t xml:space="preserve"> צמיגים - רועי לא רוצה לגבות</t>
  </si>
  <si>
    <t xml:space="preserve"> ארכיב וגניזה - לא יגבו אותו צריך לבטל לאחר קבלת הכסף</t>
  </si>
  <si>
    <t>הסכם חודש</t>
  </si>
  <si>
    <t>נהיול חוזים שהלקוח לא מעונין מנסים לשווק לו את המוצר</t>
  </si>
  <si>
    <t>הלקוח מתחיל הסכם חדש התשלום יהיה בספטמבר</t>
  </si>
  <si>
    <t>חשבון שמור להבדק</t>
  </si>
  <si>
    <t>לדעת דודו יכול להיות 20000</t>
  </si>
  <si>
    <t>הלקוח לא משלם לנו צ'קים - אבי סיכם שלא נגבה החודש תשלום עד שדודו לא מבצע יישום</t>
  </si>
  <si>
    <t>רוני אמור לגבות חודש מהלקוח אבל שי לו ארנונה - בטיפול אבי</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</si>
</sst>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family val="2"/>
      <scheme val="minor"/>
    </font>
    <font>
      <b/>
      <sz val="12"/>
      <color rgb="FF000000"/>
      <name val="Arial"/>
      <family val="2"/>
    </font>
    <font>
      <sz val="12"/>
      <color rgb="FF000000"/>
      <name val="Arial"/>
      <family val="2"/>
    </font>
    <font>
      <sz val="12"/>
      <name val="Arial"/>
      <family val="2"/>
      <charset val="177"/>
    </font>
  </fonts>
  <fills count="5">
    <fill>
      <patternFill patternType="none"/>
    </fill>
    <fill>
      <patternFill patternType="gray125"/>
    </fill>
    <fill>
      <patternFill patternType="solid">
        <fgColor rgb="FFFFFFFF"/>
      </patternFill>
    </fill>
    <fill>
      <patternFill patternType="solid">
        <fgColor rgb="FFFFFF00"/>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pplyProtection="1">
      <alignment horizontal="center" vertical="center" wrapText="1" shrinkToFit="1"/>
      <protection locked="0"/>
    </xf>
    <xf numFmtId="0" fontId="2" fillId="2" borderId="1" xfId="0" applyFont="1" applyFill="1" applyBorder="1" applyAlignment="1" applyProtection="1">
      <alignment horizontal="center" vertical="center" wrapText="1" shrinkToFit="1"/>
      <protection locked="0"/>
    </xf>
    <xf numFmtId="0" fontId="1" fillId="3" borderId="1" xfId="0" applyFont="1" applyFill="1" applyBorder="1" applyAlignment="1" applyProtection="1">
      <alignment horizontal="center" vertical="center" wrapText="1" shrinkToFit="1"/>
      <protection locked="0"/>
    </xf>
    <xf numFmtId="3" fontId="2" fillId="2" borderId="1" xfId="0" applyNumberFormat="1" applyFont="1" applyFill="1" applyBorder="1" applyAlignment="1" applyProtection="1">
      <alignment horizontal="center" vertical="center" wrapText="1" shrinkToFit="1"/>
      <protection locked="0"/>
    </xf>
    <xf numFmtId="3" fontId="1" fillId="4" borderId="1" xfId="0" applyNumberFormat="1" applyFont="1" applyFill="1" applyBorder="1" applyAlignment="1" applyProtection="1">
      <alignment horizontal="center" vertical="center" wrapText="1" shrinkToFit="1"/>
      <protection locked="0"/>
    </xf>
    <xf numFmtId="3" fontId="1" fillId="3" borderId="1" xfId="0" applyNumberFormat="1" applyFont="1" applyFill="1" applyBorder="1" applyAlignment="1" applyProtection="1">
      <alignment horizontal="center" vertical="center" wrapText="1" shrinkToFit="1"/>
      <protection locked="0"/>
    </xf>
    <xf numFmtId="0" fontId="1" fillId="2" borderId="1" xfId="0" applyFont="1" applyFill="1" applyBorder="1" applyAlignment="1" applyProtection="1">
      <alignment horizontal="center" vertical="center" wrapText="1" shrinkToFit="1" readingOrder="2"/>
      <protection locked="0"/>
    </xf>
    <xf numFmtId="0" fontId="2" fillId="2" borderId="1" xfId="0" applyFont="1" applyFill="1" applyBorder="1" applyAlignment="1" applyProtection="1">
      <alignment horizontal="right" vertical="center" wrapText="1" shrinkToFit="1" readingOrder="2"/>
      <protection locked="0"/>
    </xf>
    <xf numFmtId="0" fontId="1" fillId="3" borderId="1" xfId="0" applyFont="1" applyFill="1" applyBorder="1" applyAlignment="1" applyProtection="1">
      <alignment horizontal="right" vertical="center" wrapText="1" shrinkToFit="1" readingOrder="2"/>
      <protection locked="0"/>
    </xf>
    <xf numFmtId="0" fontId="0" fillId="0" borderId="0" xfId="0" applyAlignment="1">
      <alignment horizontal="right" readingOrder="2"/>
    </xf>
    <xf numFmtId="3" fontId="2" fillId="4" borderId="1" xfId="0" applyNumberFormat="1" applyFont="1" applyFill="1" applyBorder="1" applyAlignment="1" applyProtection="1">
      <alignment horizontal="center" vertical="center" wrapText="1" shrinkToFit="1"/>
      <protection locked="0"/>
    </xf>
    <xf numFmtId="0" fontId="2" fillId="4" borderId="1" xfId="0" applyFont="1" applyFill="1" applyBorder="1" applyAlignment="1" applyProtection="1">
      <alignment horizontal="center" vertical="center" wrapText="1" shrinkToFit="1"/>
      <protection locked="0"/>
    </xf>
    <xf numFmtId="3" fontId="2" fillId="0" borderId="1" xfId="0" applyNumberFormat="1" applyFont="1" applyFill="1" applyBorder="1" applyAlignment="1" applyProtection="1">
      <alignment horizontal="center" vertical="center" wrapText="1" shrinkToFit="1"/>
      <protection locked="0"/>
    </xf>
    <xf numFmtId="0" fontId="2" fillId="0" borderId="1" xfId="0" applyFont="1" applyFill="1" applyBorder="1" applyAlignment="1" applyProtection="1">
      <alignment horizontal="center" vertical="center" wrapText="1" shrinkToFit="1"/>
      <protection locked="0"/>
    </xf>
    <xf numFmtId="3" fontId="0" fillId="0" borderId="0" xfId="0" applyNumberFormat="1"/>
    <xf numFmtId="0" fontId="1" fillId="2" borderId="2" xfId="0" applyFont="1" applyFill="1" applyBorder="1" applyAlignment="1" applyProtection="1">
      <alignment horizontal="center" vertical="center" wrapText="1" shrinkToFit="1" readingOrder="2"/>
      <protection locked="0"/>
    </xf>
    <xf numFmtId="1" fontId="3" fillId="0" borderId="3" xfId="0" applyNumberFormat="1" applyFont="1" applyBorder="1" applyAlignment="1">
      <alignment horizontal="center" vertical="center"/>
    </xf>
    <xf numFmtId="3" fontId="2" fillId="2" borderId="2" xfId="0" applyNumberFormat="1" applyFont="1" applyFill="1" applyBorder="1" applyAlignment="1" applyProtection="1">
      <alignment horizontal="center" vertical="center" wrapText="1" shrinkToFi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327"/>
  <sheetViews>
    <sheetView rightToLeft="1" workbookViewId="0">
      <pane ySplit="1" topLeftCell="A2" activePane="bottomLeft" state="frozen"/>
      <selection pane="bottomLeft" activeCell="J1" sqref="J1"/>
    </sheetView>
  </sheetViews>
  <sheetFormatPr defaultColWidth="7.25" defaultRowHeight="48" customHeight="1" x14ac:dyDescent="0.2"/>
  <cols>
    <col min="2" max="2" width="10.625" customWidth="1"/>
    <col min="6" max="6" width="10.25" customWidth="1"/>
    <col min="7" max="7" width="10.5" customWidth="1"/>
    <col min="8" max="8" width="8.5" customWidth="1"/>
    <col min="9" max="9" width="5.75" customWidth="1"/>
    <col min="10" max="10" width="9.75" customWidth="1"/>
    <col min="11" max="11" width="8.5" customWidth="1"/>
    <col min="12" max="12" width="11.875" customWidth="1"/>
    <col min="13" max="13" width="10.5" customWidth="1"/>
    <col min="14" max="14" width="10.75" customWidth="1"/>
    <col min="15" max="15" width="38" style="10" customWidth="1"/>
  </cols>
  <sheetData>
    <row r="1" spans="1:15" ht="48"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7" t="s">
        <v>14</v>
      </c>
    </row>
    <row r="2" spans="1:15" ht="48" hidden="1" customHeight="1" x14ac:dyDescent="0.2">
      <c r="A2" s="2" t="s">
        <v>15</v>
      </c>
      <c r="B2" s="2" t="s">
        <v>16</v>
      </c>
      <c r="C2" s="2" t="s">
        <v>17</v>
      </c>
      <c r="D2" s="2" t="s">
        <v>18</v>
      </c>
      <c r="E2" s="2"/>
      <c r="F2" s="4">
        <v>3000</v>
      </c>
      <c r="G2" s="4">
        <v>17505.128205128207</v>
      </c>
      <c r="H2" s="4">
        <v>395.72649572649573</v>
      </c>
      <c r="I2" s="2">
        <v>0</v>
      </c>
      <c r="J2" s="4">
        <v>0</v>
      </c>
      <c r="K2" s="2" t="s">
        <v>19</v>
      </c>
      <c r="L2" s="4">
        <f t="shared" ref="L2:L46" si="0">IF(E2="כן",0,IF(I2&gt;3,0,F2))</f>
        <v>3000</v>
      </c>
      <c r="M2" s="4">
        <f t="shared" ref="M2:M46" si="1">IF(E2="כן", 0, SUM(G2+H2+J2))</f>
        <v>17900.854700854703</v>
      </c>
      <c r="N2" s="4">
        <f t="shared" ref="N2:N46" si="2">SUM(M2+L2)</f>
        <v>20900.854700854703</v>
      </c>
      <c r="O2" s="8" t="s">
        <v>20</v>
      </c>
    </row>
    <row r="3" spans="1:15" ht="48" hidden="1" customHeight="1" x14ac:dyDescent="0.2">
      <c r="A3" s="2" t="s">
        <v>15</v>
      </c>
      <c r="B3" s="2" t="s">
        <v>21</v>
      </c>
      <c r="C3" s="2" t="s">
        <v>22</v>
      </c>
      <c r="D3" s="2" t="s">
        <v>18</v>
      </c>
      <c r="E3" s="2"/>
      <c r="F3" s="4">
        <v>7600</v>
      </c>
      <c r="G3" s="4">
        <v>0</v>
      </c>
      <c r="H3" s="4">
        <v>0</v>
      </c>
      <c r="I3" s="2">
        <v>1</v>
      </c>
      <c r="J3" s="4">
        <v>7747.0085470085478</v>
      </c>
      <c r="K3" s="2"/>
      <c r="L3" s="4">
        <f t="shared" si="0"/>
        <v>7600</v>
      </c>
      <c r="M3" s="4">
        <f t="shared" si="1"/>
        <v>7747.0085470085478</v>
      </c>
      <c r="N3" s="4">
        <f t="shared" si="2"/>
        <v>15347.008547008547</v>
      </c>
      <c r="O3" s="8" t="s">
        <v>23</v>
      </c>
    </row>
    <row r="4" spans="1:15" ht="48" hidden="1" customHeight="1" x14ac:dyDescent="0.2">
      <c r="A4" s="2" t="s">
        <v>15</v>
      </c>
      <c r="B4" s="2" t="s">
        <v>24</v>
      </c>
      <c r="C4" s="2" t="s">
        <v>25</v>
      </c>
      <c r="D4" s="2" t="s">
        <v>18</v>
      </c>
      <c r="E4" s="2"/>
      <c r="F4" s="4">
        <v>3544</v>
      </c>
      <c r="G4" s="4">
        <v>0</v>
      </c>
      <c r="H4" s="4">
        <v>0</v>
      </c>
      <c r="I4" s="2">
        <v>0</v>
      </c>
      <c r="J4" s="4">
        <v>0</v>
      </c>
      <c r="K4" s="2"/>
      <c r="L4" s="4">
        <f t="shared" si="0"/>
        <v>3544</v>
      </c>
      <c r="M4" s="4">
        <f t="shared" si="1"/>
        <v>0</v>
      </c>
      <c r="N4" s="4">
        <f t="shared" si="2"/>
        <v>3544</v>
      </c>
      <c r="O4" s="8" t="s">
        <v>26</v>
      </c>
    </row>
    <row r="5" spans="1:15" ht="48" hidden="1" customHeight="1" x14ac:dyDescent="0.2">
      <c r="A5" s="2" t="s">
        <v>15</v>
      </c>
      <c r="B5" s="2" t="s">
        <v>27</v>
      </c>
      <c r="C5" s="2" t="s">
        <v>17</v>
      </c>
      <c r="D5" s="2" t="s">
        <v>18</v>
      </c>
      <c r="E5" s="2"/>
      <c r="F5" s="4">
        <v>6500</v>
      </c>
      <c r="G5" s="4">
        <v>13571.794871794873</v>
      </c>
      <c r="H5" s="4">
        <v>0</v>
      </c>
      <c r="I5" s="2">
        <v>13</v>
      </c>
      <c r="J5" s="4">
        <v>85222.222222222204</v>
      </c>
      <c r="K5" s="2" t="s">
        <v>28</v>
      </c>
      <c r="L5" s="4">
        <f t="shared" si="0"/>
        <v>0</v>
      </c>
      <c r="M5" s="4">
        <f t="shared" si="1"/>
        <v>98794.017094017079</v>
      </c>
      <c r="N5" s="4">
        <f t="shared" si="2"/>
        <v>98794.017094017079</v>
      </c>
      <c r="O5" s="8" t="s">
        <v>29</v>
      </c>
    </row>
    <row r="6" spans="1:15" ht="48" hidden="1" customHeight="1" x14ac:dyDescent="0.2">
      <c r="A6" s="2" t="s">
        <v>15</v>
      </c>
      <c r="B6" s="2" t="s">
        <v>30</v>
      </c>
      <c r="C6" s="2" t="s">
        <v>17</v>
      </c>
      <c r="D6" s="2" t="s">
        <v>18</v>
      </c>
      <c r="E6" s="2"/>
      <c r="F6" s="4">
        <v>10000</v>
      </c>
      <c r="G6" s="4">
        <v>0</v>
      </c>
      <c r="H6" s="4">
        <v>0</v>
      </c>
      <c r="I6" s="2">
        <v>0</v>
      </c>
      <c r="J6" s="4">
        <v>0</v>
      </c>
      <c r="K6" s="2"/>
      <c r="L6" s="4">
        <f t="shared" si="0"/>
        <v>10000</v>
      </c>
      <c r="M6" s="4">
        <f t="shared" si="1"/>
        <v>0</v>
      </c>
      <c r="N6" s="4">
        <f t="shared" si="2"/>
        <v>10000</v>
      </c>
      <c r="O6" s="8" t="s">
        <v>31</v>
      </c>
    </row>
    <row r="7" spans="1:15" ht="48" hidden="1" customHeight="1" x14ac:dyDescent="0.2">
      <c r="A7" s="2" t="s">
        <v>15</v>
      </c>
      <c r="B7" s="2" t="s">
        <v>32</v>
      </c>
      <c r="C7" s="2" t="s">
        <v>25</v>
      </c>
      <c r="D7" s="2" t="s">
        <v>18</v>
      </c>
      <c r="E7" s="2"/>
      <c r="F7" s="4">
        <v>3200</v>
      </c>
      <c r="G7" s="4">
        <v>0</v>
      </c>
      <c r="H7" s="4">
        <v>0</v>
      </c>
      <c r="I7" s="2">
        <v>0</v>
      </c>
      <c r="J7" s="4">
        <v>0</v>
      </c>
      <c r="K7" s="2"/>
      <c r="L7" s="4">
        <f t="shared" si="0"/>
        <v>3200</v>
      </c>
      <c r="M7" s="4">
        <f t="shared" si="1"/>
        <v>0</v>
      </c>
      <c r="N7" s="4">
        <f t="shared" si="2"/>
        <v>3200</v>
      </c>
      <c r="O7" s="8" t="s">
        <v>33</v>
      </c>
    </row>
    <row r="8" spans="1:15" ht="48" hidden="1" customHeight="1" x14ac:dyDescent="0.2">
      <c r="A8" s="2" t="s">
        <v>15</v>
      </c>
      <c r="B8" s="2" t="s">
        <v>34</v>
      </c>
      <c r="C8" s="2" t="s">
        <v>17</v>
      </c>
      <c r="D8" s="2" t="s">
        <v>18</v>
      </c>
      <c r="E8" s="2"/>
      <c r="F8" s="4">
        <v>15000</v>
      </c>
      <c r="G8" s="4">
        <v>0</v>
      </c>
      <c r="H8" s="4">
        <v>0</v>
      </c>
      <c r="I8" s="2">
        <v>1</v>
      </c>
      <c r="J8" s="4">
        <v>15000.000000000002</v>
      </c>
      <c r="K8" s="2"/>
      <c r="L8" s="4">
        <f t="shared" si="0"/>
        <v>15000</v>
      </c>
      <c r="M8" s="4">
        <f t="shared" si="1"/>
        <v>15000.000000000002</v>
      </c>
      <c r="N8" s="4">
        <f t="shared" si="2"/>
        <v>30000</v>
      </c>
      <c r="O8" s="8" t="s">
        <v>35</v>
      </c>
    </row>
    <row r="9" spans="1:15" ht="48" hidden="1" customHeight="1" x14ac:dyDescent="0.2">
      <c r="A9" s="2" t="s">
        <v>15</v>
      </c>
      <c r="B9" s="2" t="s">
        <v>36</v>
      </c>
      <c r="C9" s="2" t="s">
        <v>17</v>
      </c>
      <c r="D9" s="2" t="s">
        <v>18</v>
      </c>
      <c r="E9" s="2"/>
      <c r="F9" s="4">
        <v>7000</v>
      </c>
      <c r="G9" s="4">
        <v>0</v>
      </c>
      <c r="H9" s="4">
        <v>0</v>
      </c>
      <c r="I9" s="2">
        <v>0</v>
      </c>
      <c r="J9" s="4">
        <v>0</v>
      </c>
      <c r="K9" s="2"/>
      <c r="L9" s="4">
        <f t="shared" si="0"/>
        <v>7000</v>
      </c>
      <c r="M9" s="4">
        <f t="shared" si="1"/>
        <v>0</v>
      </c>
      <c r="N9" s="4">
        <f t="shared" si="2"/>
        <v>7000</v>
      </c>
      <c r="O9" s="8" t="s">
        <v>37</v>
      </c>
    </row>
    <row r="10" spans="1:15" ht="48" hidden="1" customHeight="1" x14ac:dyDescent="0.2">
      <c r="A10" s="2" t="s">
        <v>15</v>
      </c>
      <c r="B10" s="2" t="s">
        <v>38</v>
      </c>
      <c r="C10" s="2" t="s">
        <v>39</v>
      </c>
      <c r="D10" s="2" t="s">
        <v>18</v>
      </c>
      <c r="E10" s="2"/>
      <c r="F10" s="4">
        <v>2084</v>
      </c>
      <c r="G10" s="4">
        <v>0</v>
      </c>
      <c r="H10" s="4">
        <v>0</v>
      </c>
      <c r="I10" s="2">
        <v>0</v>
      </c>
      <c r="J10" s="4">
        <v>0</v>
      </c>
      <c r="K10" s="2"/>
      <c r="L10" s="4">
        <f t="shared" si="0"/>
        <v>2084</v>
      </c>
      <c r="M10" s="4">
        <f t="shared" si="1"/>
        <v>0</v>
      </c>
      <c r="N10" s="4">
        <f t="shared" si="2"/>
        <v>2084</v>
      </c>
      <c r="O10" s="8" t="s">
        <v>40</v>
      </c>
    </row>
    <row r="11" spans="1:15" ht="48" hidden="1" customHeight="1" x14ac:dyDescent="0.2">
      <c r="A11" s="2" t="s">
        <v>15</v>
      </c>
      <c r="B11" s="2" t="s">
        <v>41</v>
      </c>
      <c r="C11" s="2" t="s">
        <v>17</v>
      </c>
      <c r="D11" s="2" t="s">
        <v>42</v>
      </c>
      <c r="E11" s="2"/>
      <c r="F11" s="4">
        <v>0</v>
      </c>
      <c r="G11" s="4">
        <v>0</v>
      </c>
      <c r="H11" s="4">
        <v>0</v>
      </c>
      <c r="I11" s="2">
        <v>0</v>
      </c>
      <c r="J11" s="4">
        <v>0</v>
      </c>
      <c r="K11" s="2"/>
      <c r="L11" s="4">
        <f t="shared" si="0"/>
        <v>0</v>
      </c>
      <c r="M11" s="4">
        <f t="shared" si="1"/>
        <v>0</v>
      </c>
      <c r="N11" s="4">
        <f t="shared" si="2"/>
        <v>0</v>
      </c>
      <c r="O11" s="8" t="s">
        <v>43</v>
      </c>
    </row>
    <row r="12" spans="1:15" ht="48" hidden="1" customHeight="1" x14ac:dyDescent="0.2">
      <c r="A12" s="2" t="s">
        <v>15</v>
      </c>
      <c r="B12" s="2" t="s">
        <v>44</v>
      </c>
      <c r="C12" s="2" t="s">
        <v>17</v>
      </c>
      <c r="D12" s="2" t="s">
        <v>42</v>
      </c>
      <c r="E12" s="2"/>
      <c r="F12" s="4">
        <v>0</v>
      </c>
      <c r="G12" s="4">
        <v>0</v>
      </c>
      <c r="H12" s="4">
        <v>0</v>
      </c>
      <c r="I12" s="2">
        <v>0</v>
      </c>
      <c r="J12" s="4">
        <v>0</v>
      </c>
      <c r="K12" s="2"/>
      <c r="L12" s="4">
        <f t="shared" si="0"/>
        <v>0</v>
      </c>
      <c r="M12" s="4">
        <f t="shared" si="1"/>
        <v>0</v>
      </c>
      <c r="N12" s="4">
        <f t="shared" si="2"/>
        <v>0</v>
      </c>
      <c r="O12" s="8" t="s">
        <v>45</v>
      </c>
    </row>
    <row r="13" spans="1:15" ht="48" hidden="1" customHeight="1" x14ac:dyDescent="0.2">
      <c r="A13" s="2" t="s">
        <v>15</v>
      </c>
      <c r="B13" s="2" t="s">
        <v>46</v>
      </c>
      <c r="C13" s="2" t="s">
        <v>25</v>
      </c>
      <c r="D13" s="2" t="s">
        <v>18</v>
      </c>
      <c r="E13" s="2"/>
      <c r="F13" s="4">
        <v>2500</v>
      </c>
      <c r="G13" s="4">
        <v>0</v>
      </c>
      <c r="H13" s="4">
        <v>450.42735042735046</v>
      </c>
      <c r="I13" s="2">
        <v>0</v>
      </c>
      <c r="J13" s="4">
        <v>0</v>
      </c>
      <c r="K13" s="2" t="s">
        <v>47</v>
      </c>
      <c r="L13" s="4">
        <f t="shared" si="0"/>
        <v>2500</v>
      </c>
      <c r="M13" s="4">
        <f t="shared" si="1"/>
        <v>450.42735042735046</v>
      </c>
      <c r="N13" s="4">
        <f t="shared" si="2"/>
        <v>2950.4273504273506</v>
      </c>
      <c r="O13" s="8" t="s">
        <v>48</v>
      </c>
    </row>
    <row r="14" spans="1:15" ht="48" hidden="1" customHeight="1" x14ac:dyDescent="0.2">
      <c r="A14" s="2" t="s">
        <v>15</v>
      </c>
      <c r="B14" s="2" t="s">
        <v>49</v>
      </c>
      <c r="C14" s="2" t="s">
        <v>17</v>
      </c>
      <c r="D14" s="2" t="s">
        <v>42</v>
      </c>
      <c r="E14" s="2"/>
      <c r="F14" s="4">
        <v>0</v>
      </c>
      <c r="G14" s="4">
        <v>0</v>
      </c>
      <c r="H14" s="4">
        <v>0</v>
      </c>
      <c r="I14" s="2">
        <v>0</v>
      </c>
      <c r="J14" s="4">
        <v>0</v>
      </c>
      <c r="K14" s="2"/>
      <c r="L14" s="4">
        <f t="shared" si="0"/>
        <v>0</v>
      </c>
      <c r="M14" s="4">
        <f t="shared" si="1"/>
        <v>0</v>
      </c>
      <c r="N14" s="4">
        <f t="shared" si="2"/>
        <v>0</v>
      </c>
      <c r="O14" s="8" t="s">
        <v>50</v>
      </c>
    </row>
    <row r="15" spans="1:15" ht="48" hidden="1" customHeight="1" x14ac:dyDescent="0.2">
      <c r="A15" s="2" t="s">
        <v>15</v>
      </c>
      <c r="B15" s="2" t="s">
        <v>51</v>
      </c>
      <c r="C15" s="2" t="s">
        <v>39</v>
      </c>
      <c r="D15" s="2" t="s">
        <v>18</v>
      </c>
      <c r="E15" s="2"/>
      <c r="F15" s="4">
        <v>7600</v>
      </c>
      <c r="G15" s="4">
        <v>0</v>
      </c>
      <c r="H15" s="4">
        <v>0</v>
      </c>
      <c r="I15" s="2">
        <v>0</v>
      </c>
      <c r="J15" s="4">
        <v>0</v>
      </c>
      <c r="K15" s="2"/>
      <c r="L15" s="4">
        <f t="shared" si="0"/>
        <v>7600</v>
      </c>
      <c r="M15" s="4">
        <f t="shared" si="1"/>
        <v>0</v>
      </c>
      <c r="N15" s="4">
        <f t="shared" si="2"/>
        <v>7600</v>
      </c>
      <c r="O15" s="8" t="s">
        <v>52</v>
      </c>
    </row>
    <row r="16" spans="1:15" ht="48" hidden="1" customHeight="1" x14ac:dyDescent="0.2">
      <c r="A16" s="2" t="s">
        <v>15</v>
      </c>
      <c r="B16" s="2" t="s">
        <v>53</v>
      </c>
      <c r="C16" s="2" t="s">
        <v>17</v>
      </c>
      <c r="D16" s="2" t="s">
        <v>18</v>
      </c>
      <c r="E16" s="2"/>
      <c r="F16" s="4">
        <v>9500</v>
      </c>
      <c r="G16" s="4">
        <v>176982.05128205128</v>
      </c>
      <c r="H16" s="4">
        <v>0</v>
      </c>
      <c r="I16" s="2">
        <v>0</v>
      </c>
      <c r="J16" s="4">
        <v>0</v>
      </c>
      <c r="K16" s="2" t="s">
        <v>54</v>
      </c>
      <c r="L16" s="4">
        <f t="shared" si="0"/>
        <v>9500</v>
      </c>
      <c r="M16" s="4">
        <f t="shared" si="1"/>
        <v>176982.05128205128</v>
      </c>
      <c r="N16" s="4">
        <f t="shared" si="2"/>
        <v>186482.05128205128</v>
      </c>
      <c r="O16" s="8" t="s">
        <v>55</v>
      </c>
    </row>
    <row r="17" spans="1:15" ht="48" hidden="1" customHeight="1" x14ac:dyDescent="0.2">
      <c r="A17" s="2" t="s">
        <v>15</v>
      </c>
      <c r="B17" s="2" t="s">
        <v>56</v>
      </c>
      <c r="C17" s="2" t="s">
        <v>17</v>
      </c>
      <c r="D17" s="2" t="s">
        <v>18</v>
      </c>
      <c r="E17" s="2"/>
      <c r="F17" s="4">
        <v>3500</v>
      </c>
      <c r="G17" s="4">
        <v>0</v>
      </c>
      <c r="H17" s="4">
        <v>0</v>
      </c>
      <c r="I17" s="2">
        <v>0</v>
      </c>
      <c r="J17" s="4">
        <v>0</v>
      </c>
      <c r="K17" s="2"/>
      <c r="L17" s="4">
        <f t="shared" si="0"/>
        <v>3500</v>
      </c>
      <c r="M17" s="4">
        <f t="shared" si="1"/>
        <v>0</v>
      </c>
      <c r="N17" s="4">
        <f t="shared" si="2"/>
        <v>3500</v>
      </c>
      <c r="O17" s="8" t="s">
        <v>57</v>
      </c>
    </row>
    <row r="18" spans="1:15" ht="48" customHeight="1" x14ac:dyDescent="0.2">
      <c r="A18" s="2" t="s">
        <v>15</v>
      </c>
      <c r="B18" s="2" t="s">
        <v>58</v>
      </c>
      <c r="C18" s="2" t="s">
        <v>59</v>
      </c>
      <c r="D18" s="2" t="s">
        <v>18</v>
      </c>
      <c r="E18" s="2"/>
      <c r="F18" s="4">
        <v>4000</v>
      </c>
      <c r="G18" s="4">
        <v>0</v>
      </c>
      <c r="H18" s="4">
        <v>0</v>
      </c>
      <c r="I18" s="2">
        <v>4</v>
      </c>
      <c r="J18" s="4">
        <v>16000.000000000002</v>
      </c>
      <c r="K18" s="2"/>
      <c r="L18" s="4">
        <f t="shared" si="0"/>
        <v>0</v>
      </c>
      <c r="M18" s="4">
        <f t="shared" si="1"/>
        <v>16000.000000000002</v>
      </c>
      <c r="N18" s="4">
        <f t="shared" si="2"/>
        <v>16000.000000000002</v>
      </c>
      <c r="O18" s="8" t="s">
        <v>60</v>
      </c>
    </row>
    <row r="19" spans="1:15" ht="48" hidden="1" customHeight="1" x14ac:dyDescent="0.2">
      <c r="A19" s="2" t="s">
        <v>15</v>
      </c>
      <c r="B19" s="2" t="s">
        <v>61</v>
      </c>
      <c r="C19" s="2" t="s">
        <v>17</v>
      </c>
      <c r="D19" s="2" t="s">
        <v>18</v>
      </c>
      <c r="E19" s="2"/>
      <c r="F19" s="4">
        <v>3000</v>
      </c>
      <c r="G19" s="4">
        <v>0</v>
      </c>
      <c r="H19" s="4">
        <v>0</v>
      </c>
      <c r="I19" s="2">
        <v>0</v>
      </c>
      <c r="J19" s="4">
        <v>0</v>
      </c>
      <c r="K19" s="2"/>
      <c r="L19" s="4">
        <f t="shared" si="0"/>
        <v>3000</v>
      </c>
      <c r="M19" s="4">
        <f t="shared" si="1"/>
        <v>0</v>
      </c>
      <c r="N19" s="4">
        <f t="shared" si="2"/>
        <v>3000</v>
      </c>
      <c r="O19" s="8" t="s">
        <v>62</v>
      </c>
    </row>
    <row r="20" spans="1:15" ht="48" hidden="1" customHeight="1" x14ac:dyDescent="0.2">
      <c r="A20" s="2" t="s">
        <v>15</v>
      </c>
      <c r="B20" s="2" t="s">
        <v>63</v>
      </c>
      <c r="C20" s="2" t="s">
        <v>25</v>
      </c>
      <c r="D20" s="2" t="s">
        <v>18</v>
      </c>
      <c r="E20" s="2"/>
      <c r="F20" s="4">
        <v>5200</v>
      </c>
      <c r="G20" s="4">
        <v>0</v>
      </c>
      <c r="H20" s="4">
        <v>0</v>
      </c>
      <c r="I20" s="2">
        <v>0</v>
      </c>
      <c r="J20" s="4">
        <v>0</v>
      </c>
      <c r="K20" s="2"/>
      <c r="L20" s="4">
        <f t="shared" si="0"/>
        <v>5200</v>
      </c>
      <c r="M20" s="4">
        <f t="shared" si="1"/>
        <v>0</v>
      </c>
      <c r="N20" s="4">
        <f t="shared" si="2"/>
        <v>5200</v>
      </c>
      <c r="O20" s="8" t="s">
        <v>64</v>
      </c>
    </row>
    <row r="21" spans="1:15" ht="48" hidden="1" customHeight="1" x14ac:dyDescent="0.2">
      <c r="A21" s="2" t="s">
        <v>15</v>
      </c>
      <c r="B21" s="2" t="s">
        <v>65</v>
      </c>
      <c r="C21" s="2" t="s">
        <v>17</v>
      </c>
      <c r="D21" s="2" t="s">
        <v>18</v>
      </c>
      <c r="E21" s="2"/>
      <c r="F21" s="4">
        <v>5000</v>
      </c>
      <c r="G21" s="4">
        <v>0</v>
      </c>
      <c r="H21" s="4">
        <v>93501.709401709406</v>
      </c>
      <c r="I21" s="2">
        <v>0</v>
      </c>
      <c r="J21" s="4">
        <v>0</v>
      </c>
      <c r="K21" s="2" t="s">
        <v>66</v>
      </c>
      <c r="L21" s="4">
        <f t="shared" si="0"/>
        <v>5000</v>
      </c>
      <c r="M21" s="4">
        <f t="shared" si="1"/>
        <v>93501.709401709406</v>
      </c>
      <c r="N21" s="4">
        <f t="shared" si="2"/>
        <v>98501.709401709406</v>
      </c>
      <c r="O21" s="8" t="s">
        <v>67</v>
      </c>
    </row>
    <row r="22" spans="1:15" ht="48" hidden="1" customHeight="1" x14ac:dyDescent="0.2">
      <c r="A22" s="2" t="s">
        <v>15</v>
      </c>
      <c r="B22" s="2" t="s">
        <v>68</v>
      </c>
      <c r="C22" s="2" t="s">
        <v>17</v>
      </c>
      <c r="D22" s="2" t="s">
        <v>18</v>
      </c>
      <c r="E22" s="2"/>
      <c r="F22" s="4">
        <v>5000</v>
      </c>
      <c r="G22" s="4">
        <v>0</v>
      </c>
      <c r="H22" s="4">
        <v>0</v>
      </c>
      <c r="I22" s="2">
        <v>2</v>
      </c>
      <c r="J22" s="4">
        <v>10000</v>
      </c>
      <c r="K22" s="2"/>
      <c r="L22" s="4">
        <f t="shared" si="0"/>
        <v>5000</v>
      </c>
      <c r="M22" s="4">
        <f t="shared" si="1"/>
        <v>10000</v>
      </c>
      <c r="N22" s="4">
        <f t="shared" si="2"/>
        <v>15000</v>
      </c>
      <c r="O22" s="8" t="s">
        <v>69</v>
      </c>
    </row>
    <row r="23" spans="1:15" ht="48" hidden="1" customHeight="1" x14ac:dyDescent="0.2">
      <c r="A23" s="2" t="s">
        <v>15</v>
      </c>
      <c r="B23" s="2" t="s">
        <v>70</v>
      </c>
      <c r="C23" s="2" t="s">
        <v>17</v>
      </c>
      <c r="D23" s="2" t="s">
        <v>18</v>
      </c>
      <c r="E23" s="2"/>
      <c r="F23" s="4">
        <v>5720</v>
      </c>
      <c r="G23" s="4">
        <v>0</v>
      </c>
      <c r="H23" s="4">
        <v>0</v>
      </c>
      <c r="I23" s="2">
        <v>0</v>
      </c>
      <c r="J23" s="4">
        <v>0</v>
      </c>
      <c r="K23" s="2"/>
      <c r="L23" s="4">
        <f t="shared" si="0"/>
        <v>5720</v>
      </c>
      <c r="M23" s="4">
        <f t="shared" si="1"/>
        <v>0</v>
      </c>
      <c r="N23" s="4">
        <f t="shared" si="2"/>
        <v>5720</v>
      </c>
      <c r="O23" s="8" t="s">
        <v>71</v>
      </c>
    </row>
    <row r="24" spans="1:15" ht="48" hidden="1" customHeight="1" x14ac:dyDescent="0.2">
      <c r="A24" s="2" t="s">
        <v>15</v>
      </c>
      <c r="B24" s="2" t="s">
        <v>72</v>
      </c>
      <c r="C24" s="2" t="s">
        <v>39</v>
      </c>
      <c r="D24" s="2" t="s">
        <v>18</v>
      </c>
      <c r="E24" s="2"/>
      <c r="F24" s="4">
        <v>12500</v>
      </c>
      <c r="G24" s="4">
        <v>0</v>
      </c>
      <c r="H24" s="4">
        <v>0</v>
      </c>
      <c r="I24" s="2">
        <v>0</v>
      </c>
      <c r="J24" s="4">
        <v>0</v>
      </c>
      <c r="K24" s="2"/>
      <c r="L24" s="4">
        <f t="shared" si="0"/>
        <v>12500</v>
      </c>
      <c r="M24" s="4">
        <f t="shared" si="1"/>
        <v>0</v>
      </c>
      <c r="N24" s="4">
        <f t="shared" si="2"/>
        <v>12500</v>
      </c>
      <c r="O24" s="8" t="s">
        <v>73</v>
      </c>
    </row>
    <row r="25" spans="1:15" ht="48" hidden="1" customHeight="1" x14ac:dyDescent="0.2">
      <c r="A25" s="2" t="s">
        <v>15</v>
      </c>
      <c r="B25" s="2" t="s">
        <v>74</v>
      </c>
      <c r="C25" s="2" t="s">
        <v>17</v>
      </c>
      <c r="D25" s="2" t="s">
        <v>18</v>
      </c>
      <c r="E25" s="2"/>
      <c r="F25" s="4">
        <v>8000</v>
      </c>
      <c r="G25" s="4">
        <v>0</v>
      </c>
      <c r="H25" s="4">
        <v>932.47863247863256</v>
      </c>
      <c r="I25" s="2">
        <v>0</v>
      </c>
      <c r="J25" s="4">
        <v>0</v>
      </c>
      <c r="K25" s="2" t="s">
        <v>75</v>
      </c>
      <c r="L25" s="4">
        <f t="shared" si="0"/>
        <v>8000</v>
      </c>
      <c r="M25" s="4">
        <f t="shared" si="1"/>
        <v>932.47863247863256</v>
      </c>
      <c r="N25" s="4">
        <f t="shared" si="2"/>
        <v>8932.4786324786328</v>
      </c>
      <c r="O25" s="8" t="s">
        <v>76</v>
      </c>
    </row>
    <row r="26" spans="1:15" ht="48" hidden="1" customHeight="1" x14ac:dyDescent="0.2">
      <c r="A26" s="2" t="s">
        <v>15</v>
      </c>
      <c r="B26" s="2" t="s">
        <v>77</v>
      </c>
      <c r="C26" s="2" t="s">
        <v>39</v>
      </c>
      <c r="D26" s="2" t="s">
        <v>18</v>
      </c>
      <c r="E26" s="2"/>
      <c r="F26" s="4">
        <v>6500</v>
      </c>
      <c r="G26" s="4">
        <v>29614.529914529918</v>
      </c>
      <c r="H26" s="4">
        <v>0</v>
      </c>
      <c r="I26" s="2">
        <v>1</v>
      </c>
      <c r="J26" s="4">
        <v>6500</v>
      </c>
      <c r="K26" s="2" t="s">
        <v>78</v>
      </c>
      <c r="L26" s="4">
        <f t="shared" si="0"/>
        <v>6500</v>
      </c>
      <c r="M26" s="4">
        <f t="shared" si="1"/>
        <v>36114.529914529921</v>
      </c>
      <c r="N26" s="4">
        <f t="shared" si="2"/>
        <v>42614.529914529921</v>
      </c>
      <c r="O26" s="8" t="s">
        <v>79</v>
      </c>
    </row>
    <row r="27" spans="1:15" ht="48" hidden="1" customHeight="1" x14ac:dyDescent="0.2">
      <c r="A27" s="2" t="s">
        <v>15</v>
      </c>
      <c r="B27" s="2" t="s">
        <v>80</v>
      </c>
      <c r="C27" s="2" t="s">
        <v>17</v>
      </c>
      <c r="D27" s="2" t="s">
        <v>18</v>
      </c>
      <c r="E27" s="2"/>
      <c r="F27" s="4">
        <v>8000</v>
      </c>
      <c r="G27" s="4">
        <v>0</v>
      </c>
      <c r="H27" s="4">
        <v>0</v>
      </c>
      <c r="I27" s="2">
        <v>0</v>
      </c>
      <c r="J27" s="4">
        <v>0</v>
      </c>
      <c r="K27" s="2"/>
      <c r="L27" s="4">
        <f t="shared" si="0"/>
        <v>8000</v>
      </c>
      <c r="M27" s="4">
        <f t="shared" si="1"/>
        <v>0</v>
      </c>
      <c r="N27" s="4">
        <f t="shared" si="2"/>
        <v>8000</v>
      </c>
      <c r="O27" s="8" t="s">
        <v>81</v>
      </c>
    </row>
    <row r="28" spans="1:15" ht="48" hidden="1" customHeight="1" x14ac:dyDescent="0.2">
      <c r="A28" s="2" t="s">
        <v>15</v>
      </c>
      <c r="B28" s="2" t="s">
        <v>82</v>
      </c>
      <c r="C28" s="2" t="s">
        <v>17</v>
      </c>
      <c r="D28" s="2" t="s">
        <v>18</v>
      </c>
      <c r="E28" s="2"/>
      <c r="F28" s="4">
        <v>10000</v>
      </c>
      <c r="G28" s="4">
        <v>0</v>
      </c>
      <c r="H28" s="4">
        <v>0</v>
      </c>
      <c r="I28" s="2">
        <v>0</v>
      </c>
      <c r="J28" s="4">
        <v>0</v>
      </c>
      <c r="K28" s="2"/>
      <c r="L28" s="4">
        <f t="shared" si="0"/>
        <v>10000</v>
      </c>
      <c r="M28" s="4">
        <f t="shared" si="1"/>
        <v>0</v>
      </c>
      <c r="N28" s="4">
        <f t="shared" si="2"/>
        <v>10000</v>
      </c>
      <c r="O28" s="8" t="s">
        <v>83</v>
      </c>
    </row>
    <row r="29" spans="1:15" ht="48" hidden="1" customHeight="1" x14ac:dyDescent="0.2">
      <c r="A29" s="2" t="s">
        <v>15</v>
      </c>
      <c r="B29" s="2" t="s">
        <v>84</v>
      </c>
      <c r="C29" s="2" t="s">
        <v>17</v>
      </c>
      <c r="D29" s="2" t="s">
        <v>18</v>
      </c>
      <c r="E29" s="2"/>
      <c r="F29" s="4">
        <v>10000</v>
      </c>
      <c r="G29" s="4">
        <v>0</v>
      </c>
      <c r="H29" s="4">
        <v>0</v>
      </c>
      <c r="I29" s="2">
        <v>0</v>
      </c>
      <c r="J29" s="4">
        <v>0</v>
      </c>
      <c r="K29" s="2"/>
      <c r="L29" s="4">
        <f t="shared" si="0"/>
        <v>10000</v>
      </c>
      <c r="M29" s="4">
        <f t="shared" si="1"/>
        <v>0</v>
      </c>
      <c r="N29" s="4">
        <f t="shared" si="2"/>
        <v>10000</v>
      </c>
      <c r="O29" s="8" t="s">
        <v>85</v>
      </c>
    </row>
    <row r="30" spans="1:15" ht="48" hidden="1" customHeight="1" x14ac:dyDescent="0.2">
      <c r="A30" s="2" t="s">
        <v>15</v>
      </c>
      <c r="B30" s="2" t="s">
        <v>86</v>
      </c>
      <c r="C30" s="2" t="s">
        <v>17</v>
      </c>
      <c r="D30" s="2" t="s">
        <v>18</v>
      </c>
      <c r="E30" s="2"/>
      <c r="F30" s="4">
        <v>18000</v>
      </c>
      <c r="G30" s="4">
        <v>0</v>
      </c>
      <c r="H30" s="4">
        <v>0</v>
      </c>
      <c r="I30" s="2">
        <v>0</v>
      </c>
      <c r="J30" s="4">
        <v>0</v>
      </c>
      <c r="K30" s="2"/>
      <c r="L30" s="4">
        <f t="shared" si="0"/>
        <v>18000</v>
      </c>
      <c r="M30" s="4">
        <f t="shared" si="1"/>
        <v>0</v>
      </c>
      <c r="N30" s="4">
        <f t="shared" si="2"/>
        <v>18000</v>
      </c>
      <c r="O30" s="8" t="s">
        <v>87</v>
      </c>
    </row>
    <row r="31" spans="1:15" ht="48" hidden="1" customHeight="1" x14ac:dyDescent="0.2">
      <c r="A31" s="2" t="s">
        <v>15</v>
      </c>
      <c r="B31" s="2" t="s">
        <v>88</v>
      </c>
      <c r="C31" s="2" t="s">
        <v>17</v>
      </c>
      <c r="D31" s="2" t="s">
        <v>18</v>
      </c>
      <c r="E31" s="2"/>
      <c r="F31" s="4">
        <v>14725</v>
      </c>
      <c r="G31" s="4">
        <v>0</v>
      </c>
      <c r="H31" s="4">
        <v>0</v>
      </c>
      <c r="I31" s="2">
        <v>0</v>
      </c>
      <c r="J31" s="4">
        <v>0</v>
      </c>
      <c r="K31" s="2"/>
      <c r="L31" s="4">
        <f t="shared" si="0"/>
        <v>14725</v>
      </c>
      <c r="M31" s="4">
        <f t="shared" si="1"/>
        <v>0</v>
      </c>
      <c r="N31" s="4">
        <f t="shared" si="2"/>
        <v>14725</v>
      </c>
      <c r="O31" s="8" t="s">
        <v>89</v>
      </c>
    </row>
    <row r="32" spans="1:15" ht="48" hidden="1" customHeight="1" x14ac:dyDescent="0.2">
      <c r="A32" s="2" t="s">
        <v>15</v>
      </c>
      <c r="B32" s="2" t="s">
        <v>90</v>
      </c>
      <c r="C32" s="2" t="s">
        <v>17</v>
      </c>
      <c r="D32" s="2" t="s">
        <v>18</v>
      </c>
      <c r="E32" s="2"/>
      <c r="F32" s="4">
        <v>12500</v>
      </c>
      <c r="G32" s="4">
        <v>0</v>
      </c>
      <c r="H32" s="4">
        <v>0</v>
      </c>
      <c r="I32" s="2">
        <v>0</v>
      </c>
      <c r="J32" s="4">
        <v>0</v>
      </c>
      <c r="K32" s="2"/>
      <c r="L32" s="4">
        <f t="shared" si="0"/>
        <v>12500</v>
      </c>
      <c r="M32" s="4">
        <f t="shared" si="1"/>
        <v>0</v>
      </c>
      <c r="N32" s="4">
        <f t="shared" si="2"/>
        <v>12500</v>
      </c>
      <c r="O32" s="8" t="s">
        <v>91</v>
      </c>
    </row>
    <row r="33" spans="1:15" ht="48" hidden="1" customHeight="1" x14ac:dyDescent="0.2">
      <c r="A33" s="2" t="s">
        <v>15</v>
      </c>
      <c r="B33" s="2" t="s">
        <v>92</v>
      </c>
      <c r="C33" s="2" t="s">
        <v>59</v>
      </c>
      <c r="D33" s="2" t="s">
        <v>18</v>
      </c>
      <c r="E33" s="2"/>
      <c r="F33" s="4">
        <v>7000</v>
      </c>
      <c r="G33" s="4">
        <v>0</v>
      </c>
      <c r="H33" s="4">
        <v>0</v>
      </c>
      <c r="I33" s="2">
        <v>1</v>
      </c>
      <c r="J33" s="4">
        <v>7000</v>
      </c>
      <c r="K33" s="2"/>
      <c r="L33" s="4">
        <f t="shared" si="0"/>
        <v>7000</v>
      </c>
      <c r="M33" s="4">
        <f t="shared" si="1"/>
        <v>7000</v>
      </c>
      <c r="N33" s="4">
        <f t="shared" si="2"/>
        <v>14000</v>
      </c>
      <c r="O33" s="8" t="s">
        <v>93</v>
      </c>
    </row>
    <row r="34" spans="1:15" ht="48" hidden="1" customHeight="1" x14ac:dyDescent="0.2">
      <c r="A34" s="2" t="s">
        <v>15</v>
      </c>
      <c r="B34" s="2" t="s">
        <v>94</v>
      </c>
      <c r="C34" s="2" t="s">
        <v>17</v>
      </c>
      <c r="D34" s="2" t="s">
        <v>18</v>
      </c>
      <c r="E34" s="2"/>
      <c r="F34" s="4">
        <v>9500</v>
      </c>
      <c r="G34" s="4">
        <v>0</v>
      </c>
      <c r="H34" s="4">
        <v>0</v>
      </c>
      <c r="I34" s="2">
        <v>0</v>
      </c>
      <c r="J34" s="4">
        <v>0</v>
      </c>
      <c r="K34" s="2"/>
      <c r="L34" s="4">
        <f t="shared" si="0"/>
        <v>9500</v>
      </c>
      <c r="M34" s="4">
        <f t="shared" si="1"/>
        <v>0</v>
      </c>
      <c r="N34" s="4">
        <f t="shared" si="2"/>
        <v>9500</v>
      </c>
      <c r="O34" s="8" t="s">
        <v>95</v>
      </c>
    </row>
    <row r="35" spans="1:15" ht="48" hidden="1" customHeight="1" x14ac:dyDescent="0.2">
      <c r="A35" s="2" t="s">
        <v>15</v>
      </c>
      <c r="B35" s="2" t="s">
        <v>96</v>
      </c>
      <c r="C35" s="2" t="s">
        <v>17</v>
      </c>
      <c r="D35" s="2" t="s">
        <v>18</v>
      </c>
      <c r="E35" s="2"/>
      <c r="F35" s="4">
        <v>7200</v>
      </c>
      <c r="G35" s="4">
        <v>0</v>
      </c>
      <c r="H35" s="4">
        <v>0</v>
      </c>
      <c r="I35" s="2">
        <v>0</v>
      </c>
      <c r="J35" s="4">
        <v>0</v>
      </c>
      <c r="K35" s="2"/>
      <c r="L35" s="4">
        <f t="shared" si="0"/>
        <v>7200</v>
      </c>
      <c r="M35" s="4">
        <f t="shared" si="1"/>
        <v>0</v>
      </c>
      <c r="N35" s="4">
        <f t="shared" si="2"/>
        <v>7200</v>
      </c>
      <c r="O35" s="8" t="s">
        <v>97</v>
      </c>
    </row>
    <row r="36" spans="1:15" ht="48" hidden="1" customHeight="1" x14ac:dyDescent="0.2">
      <c r="A36" s="2" t="s">
        <v>15</v>
      </c>
      <c r="B36" s="2" t="s">
        <v>98</v>
      </c>
      <c r="C36" s="2" t="s">
        <v>17</v>
      </c>
      <c r="D36" s="2" t="s">
        <v>18</v>
      </c>
      <c r="E36" s="2"/>
      <c r="F36" s="4">
        <v>12500</v>
      </c>
      <c r="G36" s="4">
        <v>0</v>
      </c>
      <c r="H36" s="4">
        <v>0</v>
      </c>
      <c r="I36" s="2">
        <v>0</v>
      </c>
      <c r="J36" s="4">
        <v>0</v>
      </c>
      <c r="K36" s="2"/>
      <c r="L36" s="4">
        <f t="shared" si="0"/>
        <v>12500</v>
      </c>
      <c r="M36" s="4">
        <f t="shared" si="1"/>
        <v>0</v>
      </c>
      <c r="N36" s="4">
        <f t="shared" si="2"/>
        <v>12500</v>
      </c>
      <c r="O36" s="8" t="s">
        <v>99</v>
      </c>
    </row>
    <row r="37" spans="1:15" ht="48" hidden="1" customHeight="1" x14ac:dyDescent="0.2">
      <c r="A37" s="2" t="s">
        <v>15</v>
      </c>
      <c r="B37" s="2" t="s">
        <v>100</v>
      </c>
      <c r="C37" s="2" t="s">
        <v>17</v>
      </c>
      <c r="D37" s="2" t="s">
        <v>18</v>
      </c>
      <c r="E37" s="2"/>
      <c r="F37" s="4">
        <v>7100</v>
      </c>
      <c r="G37" s="4">
        <v>0</v>
      </c>
      <c r="H37" s="4">
        <v>0</v>
      </c>
      <c r="I37" s="2">
        <v>0</v>
      </c>
      <c r="J37" s="4">
        <v>0</v>
      </c>
      <c r="K37" s="2"/>
      <c r="L37" s="4">
        <f t="shared" si="0"/>
        <v>7100</v>
      </c>
      <c r="M37" s="4">
        <f t="shared" si="1"/>
        <v>0</v>
      </c>
      <c r="N37" s="4">
        <f t="shared" si="2"/>
        <v>7100</v>
      </c>
      <c r="O37" s="8" t="s">
        <v>101</v>
      </c>
    </row>
    <row r="38" spans="1:15" ht="48" hidden="1" customHeight="1" x14ac:dyDescent="0.2">
      <c r="A38" s="2" t="s">
        <v>15</v>
      </c>
      <c r="B38" s="2" t="s">
        <v>102</v>
      </c>
      <c r="C38" s="2" t="s">
        <v>25</v>
      </c>
      <c r="D38" s="2" t="s">
        <v>18</v>
      </c>
      <c r="E38" s="2"/>
      <c r="F38" s="4">
        <v>12500</v>
      </c>
      <c r="G38" s="4">
        <v>0</v>
      </c>
      <c r="H38" s="4">
        <v>0</v>
      </c>
      <c r="I38" s="2">
        <v>1</v>
      </c>
      <c r="J38" s="4">
        <v>12500</v>
      </c>
      <c r="K38" s="2"/>
      <c r="L38" s="4">
        <f t="shared" si="0"/>
        <v>12500</v>
      </c>
      <c r="M38" s="4">
        <f t="shared" si="1"/>
        <v>12500</v>
      </c>
      <c r="N38" s="4">
        <f t="shared" si="2"/>
        <v>25000</v>
      </c>
      <c r="O38" s="8" t="s">
        <v>103</v>
      </c>
    </row>
    <row r="39" spans="1:15" ht="48" hidden="1" customHeight="1" x14ac:dyDescent="0.2">
      <c r="A39" s="2" t="s">
        <v>15</v>
      </c>
      <c r="B39" s="2" t="s">
        <v>104</v>
      </c>
      <c r="C39" s="2" t="s">
        <v>17</v>
      </c>
      <c r="D39" s="2" t="s">
        <v>18</v>
      </c>
      <c r="E39" s="2"/>
      <c r="F39" s="4">
        <v>12500</v>
      </c>
      <c r="G39" s="4">
        <v>0</v>
      </c>
      <c r="H39" s="4">
        <v>0</v>
      </c>
      <c r="I39" s="2">
        <v>0</v>
      </c>
      <c r="J39" s="4">
        <v>0</v>
      </c>
      <c r="K39" s="2"/>
      <c r="L39" s="4">
        <f t="shared" si="0"/>
        <v>12500</v>
      </c>
      <c r="M39" s="4">
        <f t="shared" si="1"/>
        <v>0</v>
      </c>
      <c r="N39" s="4">
        <f t="shared" si="2"/>
        <v>12500</v>
      </c>
      <c r="O39" s="8" t="s">
        <v>105</v>
      </c>
    </row>
    <row r="40" spans="1:15" ht="48" hidden="1" customHeight="1" x14ac:dyDescent="0.2">
      <c r="A40" s="2" t="s">
        <v>15</v>
      </c>
      <c r="B40" s="2" t="s">
        <v>106</v>
      </c>
      <c r="C40" s="2" t="s">
        <v>17</v>
      </c>
      <c r="D40" s="2" t="s">
        <v>18</v>
      </c>
      <c r="E40" s="2"/>
      <c r="F40" s="4">
        <v>8500</v>
      </c>
      <c r="G40" s="4">
        <v>0</v>
      </c>
      <c r="H40" s="4">
        <v>0</v>
      </c>
      <c r="I40" s="2">
        <v>0</v>
      </c>
      <c r="J40" s="4">
        <v>0</v>
      </c>
      <c r="K40" s="2"/>
      <c r="L40" s="4">
        <f t="shared" si="0"/>
        <v>8500</v>
      </c>
      <c r="M40" s="4">
        <f t="shared" si="1"/>
        <v>0</v>
      </c>
      <c r="N40" s="4">
        <f t="shared" si="2"/>
        <v>8500</v>
      </c>
      <c r="O40" s="8" t="s">
        <v>107</v>
      </c>
    </row>
    <row r="41" spans="1:15" ht="48" hidden="1" customHeight="1" x14ac:dyDescent="0.2">
      <c r="A41" s="2" t="s">
        <v>15</v>
      </c>
      <c r="B41" s="2" t="s">
        <v>108</v>
      </c>
      <c r="C41" s="2" t="s">
        <v>17</v>
      </c>
      <c r="D41" s="2" t="s">
        <v>109</v>
      </c>
      <c r="E41" s="2"/>
      <c r="F41" s="4">
        <v>63000</v>
      </c>
      <c r="G41" s="4">
        <v>0</v>
      </c>
      <c r="H41" s="4">
        <v>0</v>
      </c>
      <c r="I41" s="2">
        <v>0</v>
      </c>
      <c r="J41" s="4">
        <v>0</v>
      </c>
      <c r="K41" s="2"/>
      <c r="L41" s="4">
        <f t="shared" si="0"/>
        <v>63000</v>
      </c>
      <c r="M41" s="4">
        <f t="shared" si="1"/>
        <v>0</v>
      </c>
      <c r="N41" s="4">
        <f t="shared" si="2"/>
        <v>63000</v>
      </c>
      <c r="O41" s="8" t="s">
        <v>110</v>
      </c>
    </row>
    <row r="42" spans="1:15" ht="48" hidden="1" customHeight="1" x14ac:dyDescent="0.2">
      <c r="A42" s="2" t="s">
        <v>15</v>
      </c>
      <c r="B42" s="2" t="s">
        <v>111</v>
      </c>
      <c r="C42" s="2" t="s">
        <v>17</v>
      </c>
      <c r="D42" s="2" t="s">
        <v>18</v>
      </c>
      <c r="E42" s="2"/>
      <c r="F42" s="4">
        <v>8500</v>
      </c>
      <c r="G42" s="4">
        <v>0</v>
      </c>
      <c r="H42" s="4">
        <v>0</v>
      </c>
      <c r="I42" s="2">
        <v>0</v>
      </c>
      <c r="J42" s="4">
        <v>0</v>
      </c>
      <c r="K42" s="2"/>
      <c r="L42" s="4">
        <f t="shared" si="0"/>
        <v>8500</v>
      </c>
      <c r="M42" s="4">
        <f t="shared" si="1"/>
        <v>0</v>
      </c>
      <c r="N42" s="4">
        <f t="shared" si="2"/>
        <v>8500</v>
      </c>
      <c r="O42" s="8" t="s">
        <v>112</v>
      </c>
    </row>
    <row r="43" spans="1:15" ht="48" hidden="1" customHeight="1" x14ac:dyDescent="0.2">
      <c r="A43" s="2" t="s">
        <v>15</v>
      </c>
      <c r="B43" s="2" t="s">
        <v>113</v>
      </c>
      <c r="C43" s="2" t="s">
        <v>17</v>
      </c>
      <c r="D43" s="2" t="s">
        <v>18</v>
      </c>
      <c r="E43" s="2"/>
      <c r="F43" s="4">
        <v>5000</v>
      </c>
      <c r="G43" s="4">
        <v>0</v>
      </c>
      <c r="H43" s="4">
        <v>0</v>
      </c>
      <c r="I43" s="2">
        <v>0</v>
      </c>
      <c r="J43" s="4">
        <v>0</v>
      </c>
      <c r="K43" s="2"/>
      <c r="L43" s="4">
        <f t="shared" si="0"/>
        <v>5000</v>
      </c>
      <c r="M43" s="4">
        <f t="shared" si="1"/>
        <v>0</v>
      </c>
      <c r="N43" s="4">
        <f t="shared" si="2"/>
        <v>5000</v>
      </c>
      <c r="O43" s="8" t="s">
        <v>114</v>
      </c>
    </row>
    <row r="44" spans="1:15" ht="48" hidden="1" customHeight="1" x14ac:dyDescent="0.2">
      <c r="A44" s="2" t="s">
        <v>15</v>
      </c>
      <c r="B44" s="2" t="s">
        <v>115</v>
      </c>
      <c r="C44" s="2" t="s">
        <v>17</v>
      </c>
      <c r="D44" s="2" t="s">
        <v>18</v>
      </c>
      <c r="E44" s="2"/>
      <c r="F44" s="4">
        <v>10000</v>
      </c>
      <c r="G44" s="4">
        <v>0</v>
      </c>
      <c r="H44" s="4">
        <v>0</v>
      </c>
      <c r="I44" s="2">
        <v>0</v>
      </c>
      <c r="J44" s="4">
        <v>0</v>
      </c>
      <c r="K44" s="2"/>
      <c r="L44" s="4">
        <f t="shared" si="0"/>
        <v>10000</v>
      </c>
      <c r="M44" s="4">
        <f t="shared" si="1"/>
        <v>0</v>
      </c>
      <c r="N44" s="4">
        <f t="shared" si="2"/>
        <v>10000</v>
      </c>
      <c r="O44" s="8" t="s">
        <v>116</v>
      </c>
    </row>
    <row r="45" spans="1:15" ht="48" hidden="1" customHeight="1" x14ac:dyDescent="0.2">
      <c r="A45" s="2" t="s">
        <v>15</v>
      </c>
      <c r="B45" s="2" t="s">
        <v>117</v>
      </c>
      <c r="C45" s="2" t="s">
        <v>17</v>
      </c>
      <c r="D45" s="2" t="s">
        <v>18</v>
      </c>
      <c r="E45" s="2"/>
      <c r="F45" s="4">
        <v>8000</v>
      </c>
      <c r="G45" s="4">
        <v>0</v>
      </c>
      <c r="H45" s="4">
        <v>0</v>
      </c>
      <c r="I45" s="2">
        <v>0</v>
      </c>
      <c r="J45" s="4">
        <v>0</v>
      </c>
      <c r="K45" s="2"/>
      <c r="L45" s="4">
        <f t="shared" si="0"/>
        <v>8000</v>
      </c>
      <c r="M45" s="4">
        <f t="shared" si="1"/>
        <v>0</v>
      </c>
      <c r="N45" s="4">
        <f t="shared" si="2"/>
        <v>8000</v>
      </c>
      <c r="O45" s="8" t="s">
        <v>118</v>
      </c>
    </row>
    <row r="46" spans="1:15" ht="48" hidden="1" customHeight="1" x14ac:dyDescent="0.2">
      <c r="A46" s="2" t="s">
        <v>15</v>
      </c>
      <c r="B46" s="2" t="s">
        <v>119</v>
      </c>
      <c r="C46" s="2" t="s">
        <v>17</v>
      </c>
      <c r="D46" s="2" t="s">
        <v>18</v>
      </c>
      <c r="E46" s="2"/>
      <c r="F46" s="4">
        <v>6500</v>
      </c>
      <c r="G46" s="4">
        <v>0</v>
      </c>
      <c r="H46" s="4">
        <v>0</v>
      </c>
      <c r="I46" s="2">
        <v>0</v>
      </c>
      <c r="J46" s="4">
        <v>0</v>
      </c>
      <c r="K46" s="2"/>
      <c r="L46" s="4">
        <f t="shared" si="0"/>
        <v>6500</v>
      </c>
      <c r="M46" s="4">
        <f t="shared" si="1"/>
        <v>0</v>
      </c>
      <c r="N46" s="4">
        <f t="shared" si="2"/>
        <v>6500</v>
      </c>
      <c r="O46" s="8" t="s">
        <v>120</v>
      </c>
    </row>
    <row r="47" spans="1:15" ht="48" hidden="1" customHeight="1" x14ac:dyDescent="0.2">
      <c r="A47" s="3" t="s">
        <v>15</v>
      </c>
      <c r="B47" s="3" t="s">
        <v>121</v>
      </c>
      <c r="C47" s="3"/>
      <c r="D47" s="3"/>
      <c r="E47" s="3"/>
      <c r="F47" s="6">
        <f>SUM(F2:F46)</f>
        <v>386973</v>
      </c>
      <c r="G47" s="6">
        <v>237673.50427350428</v>
      </c>
      <c r="H47" s="6">
        <v>95280.34188034189</v>
      </c>
      <c r="I47" s="3"/>
      <c r="J47" s="5">
        <v>159969.23076923078</v>
      </c>
      <c r="K47" s="3"/>
      <c r="L47" s="6">
        <f>SUM(L2:L46)</f>
        <v>376473</v>
      </c>
      <c r="M47" s="6">
        <f>SUM(M2:M46)</f>
        <v>492923.07692307694</v>
      </c>
      <c r="N47" s="6">
        <f>SUM(N2:N46)</f>
        <v>869396.07692307688</v>
      </c>
      <c r="O47" s="9"/>
    </row>
    <row r="48" spans="1:15" ht="48" hidden="1" customHeight="1" x14ac:dyDescent="0.2">
      <c r="A48" s="2" t="s">
        <v>122</v>
      </c>
      <c r="B48" s="2" t="s">
        <v>123</v>
      </c>
      <c r="C48" s="2" t="s">
        <v>17</v>
      </c>
      <c r="D48" s="2" t="s">
        <v>18</v>
      </c>
      <c r="E48" s="2"/>
      <c r="F48" s="4">
        <v>8500</v>
      </c>
      <c r="G48" s="4">
        <v>0</v>
      </c>
      <c r="H48" s="4">
        <v>0</v>
      </c>
      <c r="I48" s="2">
        <v>1</v>
      </c>
      <c r="J48" s="4">
        <v>8500</v>
      </c>
      <c r="K48" s="2"/>
      <c r="L48" s="4">
        <f t="shared" ref="L48:L79" si="3">IF(E48="כן",0,IF(I48&gt;3,0,F48))</f>
        <v>8500</v>
      </c>
      <c r="M48" s="4">
        <f t="shared" ref="M48:M79" si="4">IF(E48="כן", 0, SUM(G48+H48+J48))</f>
        <v>8500</v>
      </c>
      <c r="N48" s="4">
        <f t="shared" ref="N48:N79" si="5">SUM(M48+L48)</f>
        <v>17000</v>
      </c>
      <c r="O48" s="8" t="s">
        <v>124</v>
      </c>
    </row>
    <row r="49" spans="1:15" ht="48" hidden="1" customHeight="1" x14ac:dyDescent="0.2">
      <c r="A49" s="2" t="s">
        <v>122</v>
      </c>
      <c r="B49" s="2" t="s">
        <v>125</v>
      </c>
      <c r="C49" s="2" t="s">
        <v>17</v>
      </c>
      <c r="D49" s="2" t="s">
        <v>18</v>
      </c>
      <c r="E49" s="2"/>
      <c r="F49" s="4">
        <v>10000</v>
      </c>
      <c r="G49" s="4">
        <v>0</v>
      </c>
      <c r="H49" s="4">
        <v>0</v>
      </c>
      <c r="I49" s="2">
        <v>0</v>
      </c>
      <c r="J49" s="4">
        <v>0</v>
      </c>
      <c r="K49" s="2"/>
      <c r="L49" s="4">
        <f t="shared" si="3"/>
        <v>10000</v>
      </c>
      <c r="M49" s="4">
        <f t="shared" si="4"/>
        <v>0</v>
      </c>
      <c r="N49" s="4">
        <f t="shared" si="5"/>
        <v>10000</v>
      </c>
      <c r="O49" s="8" t="s">
        <v>126</v>
      </c>
    </row>
    <row r="50" spans="1:15" ht="48" hidden="1" customHeight="1" x14ac:dyDescent="0.2">
      <c r="A50" s="2" t="s">
        <v>122</v>
      </c>
      <c r="B50" s="2" t="s">
        <v>127</v>
      </c>
      <c r="C50" s="2" t="s">
        <v>17</v>
      </c>
      <c r="D50" s="2" t="s">
        <v>18</v>
      </c>
      <c r="E50" s="2"/>
      <c r="F50" s="4">
        <v>6500</v>
      </c>
      <c r="G50" s="4">
        <v>0</v>
      </c>
      <c r="H50" s="4">
        <v>0</v>
      </c>
      <c r="I50" s="2">
        <v>0</v>
      </c>
      <c r="J50" s="4">
        <v>0</v>
      </c>
      <c r="K50" s="2"/>
      <c r="L50" s="4">
        <f t="shared" si="3"/>
        <v>6500</v>
      </c>
      <c r="M50" s="4">
        <f t="shared" si="4"/>
        <v>0</v>
      </c>
      <c r="N50" s="4">
        <f t="shared" si="5"/>
        <v>6500</v>
      </c>
      <c r="O50" s="8" t="s">
        <v>128</v>
      </c>
    </row>
    <row r="51" spans="1:15" ht="48" hidden="1" customHeight="1" x14ac:dyDescent="0.2">
      <c r="A51" s="2" t="s">
        <v>122</v>
      </c>
      <c r="B51" s="2" t="s">
        <v>129</v>
      </c>
      <c r="C51" s="2" t="s">
        <v>17</v>
      </c>
      <c r="D51" s="2" t="s">
        <v>18</v>
      </c>
      <c r="E51" s="2"/>
      <c r="F51" s="4">
        <v>12500</v>
      </c>
      <c r="G51" s="4">
        <v>0</v>
      </c>
      <c r="H51" s="4">
        <v>0</v>
      </c>
      <c r="I51" s="2">
        <v>0</v>
      </c>
      <c r="J51" s="4">
        <v>0</v>
      </c>
      <c r="K51" s="2"/>
      <c r="L51" s="4">
        <f t="shared" si="3"/>
        <v>12500</v>
      </c>
      <c r="M51" s="4">
        <f t="shared" si="4"/>
        <v>0</v>
      </c>
      <c r="N51" s="4">
        <f t="shared" si="5"/>
        <v>12500</v>
      </c>
      <c r="O51" s="8" t="s">
        <v>130</v>
      </c>
    </row>
    <row r="52" spans="1:15" ht="48" hidden="1" customHeight="1" x14ac:dyDescent="0.2">
      <c r="A52" s="2" t="s">
        <v>122</v>
      </c>
      <c r="B52" s="2" t="s">
        <v>131</v>
      </c>
      <c r="C52" s="2" t="s">
        <v>17</v>
      </c>
      <c r="D52" s="2" t="s">
        <v>18</v>
      </c>
      <c r="E52" s="2"/>
      <c r="F52" s="4">
        <v>8500</v>
      </c>
      <c r="G52" s="4">
        <v>0</v>
      </c>
      <c r="H52" s="4">
        <v>0</v>
      </c>
      <c r="I52" s="2">
        <v>0</v>
      </c>
      <c r="J52" s="4">
        <v>0</v>
      </c>
      <c r="K52" s="2"/>
      <c r="L52" s="4">
        <f t="shared" si="3"/>
        <v>8500</v>
      </c>
      <c r="M52" s="4">
        <f t="shared" si="4"/>
        <v>0</v>
      </c>
      <c r="N52" s="4">
        <f t="shared" si="5"/>
        <v>8500</v>
      </c>
      <c r="O52" s="8" t="s">
        <v>132</v>
      </c>
    </row>
    <row r="53" spans="1:15" ht="48" hidden="1" customHeight="1" x14ac:dyDescent="0.2">
      <c r="A53" s="2" t="s">
        <v>122</v>
      </c>
      <c r="B53" s="2" t="s">
        <v>133</v>
      </c>
      <c r="C53" s="2" t="s">
        <v>17</v>
      </c>
      <c r="D53" s="2" t="s">
        <v>18</v>
      </c>
      <c r="E53" s="2"/>
      <c r="F53" s="4">
        <v>10000</v>
      </c>
      <c r="G53" s="4">
        <v>0</v>
      </c>
      <c r="H53" s="4">
        <v>0</v>
      </c>
      <c r="I53" s="2">
        <v>0</v>
      </c>
      <c r="J53" s="4">
        <v>0</v>
      </c>
      <c r="K53" s="2"/>
      <c r="L53" s="4">
        <f t="shared" si="3"/>
        <v>10000</v>
      </c>
      <c r="M53" s="4">
        <f t="shared" si="4"/>
        <v>0</v>
      </c>
      <c r="N53" s="4">
        <f t="shared" si="5"/>
        <v>10000</v>
      </c>
      <c r="O53" s="8" t="s">
        <v>134</v>
      </c>
    </row>
    <row r="54" spans="1:15" ht="48" hidden="1" customHeight="1" x14ac:dyDescent="0.2">
      <c r="A54" s="2" t="s">
        <v>122</v>
      </c>
      <c r="B54" s="2" t="s">
        <v>135</v>
      </c>
      <c r="C54" s="2" t="s">
        <v>17</v>
      </c>
      <c r="D54" s="2" t="s">
        <v>18</v>
      </c>
      <c r="E54" s="2"/>
      <c r="F54" s="4">
        <v>10000</v>
      </c>
      <c r="G54" s="4">
        <v>0</v>
      </c>
      <c r="H54" s="4">
        <v>0</v>
      </c>
      <c r="I54" s="2">
        <v>0</v>
      </c>
      <c r="J54" s="4">
        <v>0</v>
      </c>
      <c r="K54" s="2"/>
      <c r="L54" s="4">
        <f t="shared" si="3"/>
        <v>10000</v>
      </c>
      <c r="M54" s="4">
        <f t="shared" si="4"/>
        <v>0</v>
      </c>
      <c r="N54" s="4">
        <f t="shared" si="5"/>
        <v>10000</v>
      </c>
      <c r="O54" s="8" t="s">
        <v>136</v>
      </c>
    </row>
    <row r="55" spans="1:15" ht="48" hidden="1" customHeight="1" x14ac:dyDescent="0.2">
      <c r="A55" s="2" t="s">
        <v>122</v>
      </c>
      <c r="B55" s="2" t="s">
        <v>137</v>
      </c>
      <c r="C55" s="2" t="s">
        <v>39</v>
      </c>
      <c r="D55" s="2" t="s">
        <v>18</v>
      </c>
      <c r="E55" s="2"/>
      <c r="F55" s="4">
        <v>8500</v>
      </c>
      <c r="G55" s="4">
        <v>0</v>
      </c>
      <c r="H55" s="4">
        <v>0</v>
      </c>
      <c r="I55" s="2">
        <v>0</v>
      </c>
      <c r="J55" s="4">
        <v>0</v>
      </c>
      <c r="K55" s="2"/>
      <c r="L55" s="4">
        <f t="shared" si="3"/>
        <v>8500</v>
      </c>
      <c r="M55" s="4">
        <f t="shared" si="4"/>
        <v>0</v>
      </c>
      <c r="N55" s="4">
        <f t="shared" si="5"/>
        <v>8500</v>
      </c>
      <c r="O55" s="8" t="s">
        <v>138</v>
      </c>
    </row>
    <row r="56" spans="1:15" ht="48" hidden="1" customHeight="1" x14ac:dyDescent="0.2">
      <c r="A56" s="2" t="s">
        <v>122</v>
      </c>
      <c r="B56" s="2" t="s">
        <v>139</v>
      </c>
      <c r="C56" s="2" t="s">
        <v>17</v>
      </c>
      <c r="D56" s="2" t="s">
        <v>18</v>
      </c>
      <c r="E56" s="2"/>
      <c r="F56" s="4">
        <v>6000</v>
      </c>
      <c r="G56" s="4">
        <v>0</v>
      </c>
      <c r="H56" s="4">
        <v>0</v>
      </c>
      <c r="I56" s="2">
        <v>0</v>
      </c>
      <c r="J56" s="4">
        <v>0</v>
      </c>
      <c r="K56" s="2"/>
      <c r="L56" s="4">
        <f t="shared" si="3"/>
        <v>6000</v>
      </c>
      <c r="M56" s="4">
        <f t="shared" si="4"/>
        <v>0</v>
      </c>
      <c r="N56" s="4">
        <f t="shared" si="5"/>
        <v>6000</v>
      </c>
      <c r="O56" s="8" t="s">
        <v>140</v>
      </c>
    </row>
    <row r="57" spans="1:15" ht="48" hidden="1" customHeight="1" x14ac:dyDescent="0.2">
      <c r="A57" s="2" t="s">
        <v>122</v>
      </c>
      <c r="B57" s="2" t="s">
        <v>141</v>
      </c>
      <c r="C57" s="2" t="s">
        <v>17</v>
      </c>
      <c r="D57" s="2" t="s">
        <v>18</v>
      </c>
      <c r="E57" s="2"/>
      <c r="F57" s="4">
        <v>7000</v>
      </c>
      <c r="G57" s="4">
        <v>0</v>
      </c>
      <c r="H57" s="4">
        <v>0</v>
      </c>
      <c r="I57" s="2">
        <v>0</v>
      </c>
      <c r="J57" s="4">
        <v>0</v>
      </c>
      <c r="K57" s="2"/>
      <c r="L57" s="4">
        <f t="shared" si="3"/>
        <v>7000</v>
      </c>
      <c r="M57" s="4">
        <f t="shared" si="4"/>
        <v>0</v>
      </c>
      <c r="N57" s="4">
        <f t="shared" si="5"/>
        <v>7000</v>
      </c>
      <c r="O57" s="8" t="s">
        <v>142</v>
      </c>
    </row>
    <row r="58" spans="1:15" ht="48" hidden="1" customHeight="1" x14ac:dyDescent="0.2">
      <c r="A58" s="2" t="s">
        <v>122</v>
      </c>
      <c r="B58" s="2" t="s">
        <v>143</v>
      </c>
      <c r="C58" s="2" t="s">
        <v>17</v>
      </c>
      <c r="D58" s="2" t="s">
        <v>18</v>
      </c>
      <c r="E58" s="2"/>
      <c r="F58" s="4">
        <v>8500</v>
      </c>
      <c r="G58" s="4">
        <v>0</v>
      </c>
      <c r="H58" s="4">
        <v>0</v>
      </c>
      <c r="I58" s="2">
        <v>0</v>
      </c>
      <c r="J58" s="4">
        <v>0</v>
      </c>
      <c r="K58" s="2"/>
      <c r="L58" s="4">
        <f t="shared" si="3"/>
        <v>8500</v>
      </c>
      <c r="M58" s="4">
        <f t="shared" si="4"/>
        <v>0</v>
      </c>
      <c r="N58" s="4">
        <f t="shared" si="5"/>
        <v>8500</v>
      </c>
      <c r="O58" s="8" t="s">
        <v>144</v>
      </c>
    </row>
    <row r="59" spans="1:15" ht="48" hidden="1" customHeight="1" x14ac:dyDescent="0.2">
      <c r="A59" s="2" t="s">
        <v>122</v>
      </c>
      <c r="B59" s="2" t="s">
        <v>145</v>
      </c>
      <c r="C59" s="2" t="s">
        <v>17</v>
      </c>
      <c r="D59" s="2" t="s">
        <v>18</v>
      </c>
      <c r="E59" s="2"/>
      <c r="F59" s="4">
        <v>7264</v>
      </c>
      <c r="G59" s="4">
        <v>0</v>
      </c>
      <c r="H59" s="4">
        <v>0</v>
      </c>
      <c r="I59" s="2">
        <v>0</v>
      </c>
      <c r="J59" s="4">
        <v>0</v>
      </c>
      <c r="K59" s="2"/>
      <c r="L59" s="4">
        <f t="shared" si="3"/>
        <v>7264</v>
      </c>
      <c r="M59" s="4">
        <f t="shared" si="4"/>
        <v>0</v>
      </c>
      <c r="N59" s="4">
        <f t="shared" si="5"/>
        <v>7264</v>
      </c>
      <c r="O59" s="8" t="s">
        <v>146</v>
      </c>
    </row>
    <row r="60" spans="1:15" ht="48" hidden="1" customHeight="1" x14ac:dyDescent="0.2">
      <c r="A60" s="2" t="s">
        <v>122</v>
      </c>
      <c r="B60" s="2" t="s">
        <v>147</v>
      </c>
      <c r="C60" s="2" t="s">
        <v>17</v>
      </c>
      <c r="D60" s="2" t="s">
        <v>18</v>
      </c>
      <c r="E60" s="2"/>
      <c r="F60" s="4">
        <v>10000</v>
      </c>
      <c r="G60" s="4">
        <v>0</v>
      </c>
      <c r="H60" s="4">
        <v>0</v>
      </c>
      <c r="I60" s="2">
        <v>0</v>
      </c>
      <c r="J60" s="4">
        <v>0</v>
      </c>
      <c r="K60" s="2"/>
      <c r="L60" s="4">
        <f t="shared" si="3"/>
        <v>10000</v>
      </c>
      <c r="M60" s="4">
        <f t="shared" si="4"/>
        <v>0</v>
      </c>
      <c r="N60" s="4">
        <f t="shared" si="5"/>
        <v>10000</v>
      </c>
      <c r="O60" s="8" t="s">
        <v>148</v>
      </c>
    </row>
    <row r="61" spans="1:15" ht="48" hidden="1" customHeight="1" x14ac:dyDescent="0.2">
      <c r="A61" s="2" t="s">
        <v>122</v>
      </c>
      <c r="B61" s="2" t="s">
        <v>149</v>
      </c>
      <c r="C61" s="2" t="s">
        <v>17</v>
      </c>
      <c r="D61" s="2" t="s">
        <v>18</v>
      </c>
      <c r="E61" s="2"/>
      <c r="F61" s="4">
        <v>11875</v>
      </c>
      <c r="G61" s="4">
        <v>0</v>
      </c>
      <c r="H61" s="4">
        <v>0</v>
      </c>
      <c r="I61" s="2">
        <v>0</v>
      </c>
      <c r="J61" s="4">
        <v>0</v>
      </c>
      <c r="K61" s="2"/>
      <c r="L61" s="4">
        <f t="shared" si="3"/>
        <v>11875</v>
      </c>
      <c r="M61" s="4">
        <f t="shared" si="4"/>
        <v>0</v>
      </c>
      <c r="N61" s="4">
        <f t="shared" si="5"/>
        <v>11875</v>
      </c>
      <c r="O61" s="8" t="s">
        <v>150</v>
      </c>
    </row>
    <row r="62" spans="1:15" ht="48" hidden="1" customHeight="1" x14ac:dyDescent="0.2">
      <c r="A62" s="2" t="s">
        <v>122</v>
      </c>
      <c r="B62" s="2" t="s">
        <v>151</v>
      </c>
      <c r="C62" s="2" t="s">
        <v>17</v>
      </c>
      <c r="D62" s="2" t="s">
        <v>18</v>
      </c>
      <c r="E62" s="2"/>
      <c r="F62" s="4">
        <v>10000</v>
      </c>
      <c r="G62" s="4">
        <v>0</v>
      </c>
      <c r="H62" s="4">
        <v>0</v>
      </c>
      <c r="I62" s="2">
        <v>0</v>
      </c>
      <c r="J62" s="4">
        <v>0</v>
      </c>
      <c r="K62" s="2"/>
      <c r="L62" s="4">
        <f t="shared" si="3"/>
        <v>10000</v>
      </c>
      <c r="M62" s="4">
        <f t="shared" si="4"/>
        <v>0</v>
      </c>
      <c r="N62" s="4">
        <f t="shared" si="5"/>
        <v>10000</v>
      </c>
      <c r="O62" s="8" t="s">
        <v>152</v>
      </c>
    </row>
    <row r="63" spans="1:15" ht="48" hidden="1" customHeight="1" x14ac:dyDescent="0.2">
      <c r="A63" s="2" t="s">
        <v>122</v>
      </c>
      <c r="B63" s="2" t="s">
        <v>153</v>
      </c>
      <c r="C63" s="2" t="s">
        <v>17</v>
      </c>
      <c r="D63" s="2" t="s">
        <v>18</v>
      </c>
      <c r="E63" s="2"/>
      <c r="F63" s="4">
        <v>4750</v>
      </c>
      <c r="G63" s="4">
        <v>0</v>
      </c>
      <c r="H63" s="4">
        <v>0</v>
      </c>
      <c r="I63" s="2">
        <v>0</v>
      </c>
      <c r="J63" s="4">
        <v>0</v>
      </c>
      <c r="K63" s="2"/>
      <c r="L63" s="4">
        <f t="shared" si="3"/>
        <v>4750</v>
      </c>
      <c r="M63" s="4">
        <f t="shared" si="4"/>
        <v>0</v>
      </c>
      <c r="N63" s="4">
        <f t="shared" si="5"/>
        <v>4750</v>
      </c>
      <c r="O63" s="8" t="s">
        <v>154</v>
      </c>
    </row>
    <row r="64" spans="1:15" ht="48" hidden="1" customHeight="1" x14ac:dyDescent="0.2">
      <c r="A64" s="2" t="s">
        <v>122</v>
      </c>
      <c r="B64" s="2" t="s">
        <v>155</v>
      </c>
      <c r="C64" s="2" t="s">
        <v>25</v>
      </c>
      <c r="D64" s="2" t="s">
        <v>18</v>
      </c>
      <c r="E64" s="2"/>
      <c r="F64" s="4">
        <v>5932</v>
      </c>
      <c r="G64" s="4">
        <v>0</v>
      </c>
      <c r="H64" s="4">
        <v>0</v>
      </c>
      <c r="I64" s="2">
        <v>1</v>
      </c>
      <c r="J64" s="4">
        <v>5932.4786324786328</v>
      </c>
      <c r="K64" s="2"/>
      <c r="L64" s="4">
        <f t="shared" si="3"/>
        <v>5932</v>
      </c>
      <c r="M64" s="4">
        <f t="shared" si="4"/>
        <v>5932.4786324786328</v>
      </c>
      <c r="N64" s="4">
        <f t="shared" si="5"/>
        <v>11864.478632478633</v>
      </c>
      <c r="O64" s="8" t="s">
        <v>156</v>
      </c>
    </row>
    <row r="65" spans="1:15" ht="48" hidden="1" customHeight="1" x14ac:dyDescent="0.2">
      <c r="A65" s="2" t="s">
        <v>122</v>
      </c>
      <c r="B65" s="2" t="s">
        <v>157</v>
      </c>
      <c r="C65" s="2" t="s">
        <v>17</v>
      </c>
      <c r="D65" s="2" t="s">
        <v>18</v>
      </c>
      <c r="E65" s="2"/>
      <c r="F65" s="4">
        <v>11875</v>
      </c>
      <c r="G65" s="4">
        <v>0</v>
      </c>
      <c r="H65" s="4">
        <v>0</v>
      </c>
      <c r="I65" s="2">
        <v>0</v>
      </c>
      <c r="J65" s="4">
        <v>0</v>
      </c>
      <c r="K65" s="2"/>
      <c r="L65" s="4">
        <f t="shared" si="3"/>
        <v>11875</v>
      </c>
      <c r="M65" s="4">
        <f t="shared" si="4"/>
        <v>0</v>
      </c>
      <c r="N65" s="4">
        <f t="shared" si="5"/>
        <v>11875</v>
      </c>
      <c r="O65" s="8" t="s">
        <v>158</v>
      </c>
    </row>
    <row r="66" spans="1:15" ht="48" hidden="1" customHeight="1" x14ac:dyDescent="0.2">
      <c r="A66" s="2" t="s">
        <v>122</v>
      </c>
      <c r="B66" s="2" t="s">
        <v>159</v>
      </c>
      <c r="C66" s="2" t="s">
        <v>17</v>
      </c>
      <c r="D66" s="2" t="s">
        <v>18</v>
      </c>
      <c r="E66" s="2"/>
      <c r="F66" s="4">
        <v>10000</v>
      </c>
      <c r="G66" s="4">
        <v>0</v>
      </c>
      <c r="H66" s="4">
        <v>0</v>
      </c>
      <c r="I66" s="2">
        <v>0</v>
      </c>
      <c r="J66" s="4">
        <v>0</v>
      </c>
      <c r="K66" s="2"/>
      <c r="L66" s="4">
        <f t="shared" si="3"/>
        <v>10000</v>
      </c>
      <c r="M66" s="4">
        <f t="shared" si="4"/>
        <v>0</v>
      </c>
      <c r="N66" s="4">
        <f t="shared" si="5"/>
        <v>10000</v>
      </c>
      <c r="O66" s="8" t="s">
        <v>160</v>
      </c>
    </row>
    <row r="67" spans="1:15" ht="48" hidden="1" customHeight="1" x14ac:dyDescent="0.2">
      <c r="A67" s="2" t="s">
        <v>122</v>
      </c>
      <c r="B67" s="2" t="s">
        <v>161</v>
      </c>
      <c r="C67" s="2" t="s">
        <v>25</v>
      </c>
      <c r="D67" s="2" t="s">
        <v>18</v>
      </c>
      <c r="E67" s="2"/>
      <c r="F67" s="4">
        <v>6500</v>
      </c>
      <c r="G67" s="4">
        <v>22477.777777777777</v>
      </c>
      <c r="H67" s="4">
        <v>0</v>
      </c>
      <c r="I67" s="2">
        <v>1</v>
      </c>
      <c r="J67" s="4">
        <v>6500</v>
      </c>
      <c r="K67" s="2" t="s">
        <v>162</v>
      </c>
      <c r="L67" s="4">
        <f t="shared" si="3"/>
        <v>6500</v>
      </c>
      <c r="M67" s="4">
        <f t="shared" si="4"/>
        <v>28977.777777777777</v>
      </c>
      <c r="N67" s="4">
        <f t="shared" si="5"/>
        <v>35477.777777777781</v>
      </c>
      <c r="O67" s="8" t="s">
        <v>163</v>
      </c>
    </row>
    <row r="68" spans="1:15" ht="48" hidden="1" customHeight="1" x14ac:dyDescent="0.2">
      <c r="A68" s="2" t="s">
        <v>122</v>
      </c>
      <c r="B68" s="2" t="s">
        <v>164</v>
      </c>
      <c r="C68" s="2" t="s">
        <v>17</v>
      </c>
      <c r="D68" s="2" t="s">
        <v>18</v>
      </c>
      <c r="E68" s="2"/>
      <c r="F68" s="4">
        <v>6500</v>
      </c>
      <c r="G68" s="4">
        <v>0</v>
      </c>
      <c r="H68" s="4">
        <v>0</v>
      </c>
      <c r="I68" s="2">
        <v>0</v>
      </c>
      <c r="J68" s="4">
        <v>0</v>
      </c>
      <c r="K68" s="2"/>
      <c r="L68" s="4">
        <f t="shared" si="3"/>
        <v>6500</v>
      </c>
      <c r="M68" s="4">
        <f t="shared" si="4"/>
        <v>0</v>
      </c>
      <c r="N68" s="4">
        <f t="shared" si="5"/>
        <v>6500</v>
      </c>
      <c r="O68" s="8" t="s">
        <v>165</v>
      </c>
    </row>
    <row r="69" spans="1:15" ht="48" hidden="1" customHeight="1" x14ac:dyDescent="0.2">
      <c r="A69" s="2" t="s">
        <v>122</v>
      </c>
      <c r="B69" s="2" t="s">
        <v>166</v>
      </c>
      <c r="C69" s="2" t="s">
        <v>17</v>
      </c>
      <c r="D69" s="2" t="s">
        <v>18</v>
      </c>
      <c r="E69" s="2"/>
      <c r="F69" s="4">
        <v>10000</v>
      </c>
      <c r="G69" s="4">
        <v>3909.4017094017095</v>
      </c>
      <c r="H69" s="4">
        <v>0</v>
      </c>
      <c r="I69" s="2">
        <v>0</v>
      </c>
      <c r="J69" s="4">
        <v>0</v>
      </c>
      <c r="K69" s="2" t="s">
        <v>28</v>
      </c>
      <c r="L69" s="4">
        <f t="shared" si="3"/>
        <v>10000</v>
      </c>
      <c r="M69" s="4">
        <f t="shared" si="4"/>
        <v>3909.4017094017095</v>
      </c>
      <c r="N69" s="4">
        <f t="shared" si="5"/>
        <v>13909.401709401709</v>
      </c>
      <c r="O69" s="8" t="s">
        <v>167</v>
      </c>
    </row>
    <row r="70" spans="1:15" ht="48" hidden="1" customHeight="1" x14ac:dyDescent="0.2">
      <c r="A70" s="2" t="s">
        <v>122</v>
      </c>
      <c r="B70" s="2" t="s">
        <v>168</v>
      </c>
      <c r="C70" s="2" t="s">
        <v>59</v>
      </c>
      <c r="D70" s="2" t="s">
        <v>18</v>
      </c>
      <c r="E70" s="2"/>
      <c r="F70" s="4">
        <v>8500</v>
      </c>
      <c r="G70" s="4">
        <v>0</v>
      </c>
      <c r="H70" s="4">
        <v>0</v>
      </c>
      <c r="I70" s="2">
        <v>2</v>
      </c>
      <c r="J70" s="4">
        <v>17000</v>
      </c>
      <c r="K70" s="2"/>
      <c r="L70" s="4">
        <f t="shared" si="3"/>
        <v>8500</v>
      </c>
      <c r="M70" s="4">
        <f t="shared" si="4"/>
        <v>17000</v>
      </c>
      <c r="N70" s="4">
        <f t="shared" si="5"/>
        <v>25500</v>
      </c>
      <c r="O70" s="8" t="s">
        <v>169</v>
      </c>
    </row>
    <row r="71" spans="1:15" ht="48" hidden="1" customHeight="1" x14ac:dyDescent="0.2">
      <c r="A71" s="2" t="s">
        <v>122</v>
      </c>
      <c r="B71" s="2" t="s">
        <v>170</v>
      </c>
      <c r="C71" s="2" t="s">
        <v>17</v>
      </c>
      <c r="D71" s="2" t="s">
        <v>18</v>
      </c>
      <c r="E71" s="2"/>
      <c r="F71" s="4">
        <v>6175</v>
      </c>
      <c r="G71" s="4">
        <v>0</v>
      </c>
      <c r="H71" s="4">
        <v>0</v>
      </c>
      <c r="I71" s="2">
        <v>0</v>
      </c>
      <c r="J71" s="4">
        <v>0</v>
      </c>
      <c r="K71" s="2"/>
      <c r="L71" s="4">
        <f t="shared" si="3"/>
        <v>6175</v>
      </c>
      <c r="M71" s="4">
        <f t="shared" si="4"/>
        <v>0</v>
      </c>
      <c r="N71" s="4">
        <f t="shared" si="5"/>
        <v>6175</v>
      </c>
      <c r="O71" s="8" t="s">
        <v>171</v>
      </c>
    </row>
    <row r="72" spans="1:15" ht="48" hidden="1" customHeight="1" x14ac:dyDescent="0.2">
      <c r="A72" s="2" t="s">
        <v>122</v>
      </c>
      <c r="B72" s="2" t="s">
        <v>172</v>
      </c>
      <c r="C72" s="2" t="s">
        <v>39</v>
      </c>
      <c r="D72" s="2" t="s">
        <v>18</v>
      </c>
      <c r="E72" s="2"/>
      <c r="F72" s="4">
        <v>9500</v>
      </c>
      <c r="G72" s="4">
        <v>0</v>
      </c>
      <c r="H72" s="4">
        <v>0</v>
      </c>
      <c r="I72" s="2">
        <v>1</v>
      </c>
      <c r="J72" s="4">
        <v>9500</v>
      </c>
      <c r="K72" s="2"/>
      <c r="L72" s="4">
        <f t="shared" si="3"/>
        <v>9500</v>
      </c>
      <c r="M72" s="4">
        <f t="shared" si="4"/>
        <v>9500</v>
      </c>
      <c r="N72" s="4">
        <f t="shared" si="5"/>
        <v>19000</v>
      </c>
      <c r="O72" s="8" t="s">
        <v>173</v>
      </c>
    </row>
    <row r="73" spans="1:15" ht="48" hidden="1" customHeight="1" x14ac:dyDescent="0.2">
      <c r="A73" s="2" t="s">
        <v>122</v>
      </c>
      <c r="B73" s="2" t="s">
        <v>174</v>
      </c>
      <c r="C73" s="2" t="s">
        <v>17</v>
      </c>
      <c r="D73" s="2" t="s">
        <v>18</v>
      </c>
      <c r="E73" s="2"/>
      <c r="F73" s="4">
        <v>8550</v>
      </c>
      <c r="G73" s="4">
        <v>0</v>
      </c>
      <c r="H73" s="4">
        <v>0</v>
      </c>
      <c r="I73" s="2">
        <v>0</v>
      </c>
      <c r="J73" s="4">
        <v>0</v>
      </c>
      <c r="K73" s="2"/>
      <c r="L73" s="4">
        <f t="shared" si="3"/>
        <v>8550</v>
      </c>
      <c r="M73" s="4">
        <f t="shared" si="4"/>
        <v>0</v>
      </c>
      <c r="N73" s="4">
        <f t="shared" si="5"/>
        <v>8550</v>
      </c>
      <c r="O73" s="8" t="s">
        <v>175</v>
      </c>
    </row>
    <row r="74" spans="1:15" ht="48" hidden="1" customHeight="1" x14ac:dyDescent="0.2">
      <c r="A74" s="2" t="s">
        <v>122</v>
      </c>
      <c r="B74" s="2" t="s">
        <v>176</v>
      </c>
      <c r="C74" s="2" t="s">
        <v>17</v>
      </c>
      <c r="D74" s="2" t="s">
        <v>18</v>
      </c>
      <c r="E74" s="2"/>
      <c r="F74" s="4">
        <v>10000</v>
      </c>
      <c r="G74" s="4">
        <v>0</v>
      </c>
      <c r="H74" s="4">
        <v>0</v>
      </c>
      <c r="I74" s="2">
        <v>0</v>
      </c>
      <c r="J74" s="4">
        <v>0</v>
      </c>
      <c r="K74" s="2"/>
      <c r="L74" s="4">
        <f t="shared" si="3"/>
        <v>10000</v>
      </c>
      <c r="M74" s="4">
        <f t="shared" si="4"/>
        <v>0</v>
      </c>
      <c r="N74" s="4">
        <f t="shared" si="5"/>
        <v>10000</v>
      </c>
      <c r="O74" s="8" t="s">
        <v>177</v>
      </c>
    </row>
    <row r="75" spans="1:15" ht="48" hidden="1" customHeight="1" x14ac:dyDescent="0.2">
      <c r="A75" s="2" t="s">
        <v>122</v>
      </c>
      <c r="B75" s="2" t="s">
        <v>178</v>
      </c>
      <c r="C75" s="2" t="s">
        <v>25</v>
      </c>
      <c r="D75" s="2" t="s">
        <v>18</v>
      </c>
      <c r="E75" s="2"/>
      <c r="F75" s="4">
        <v>10000</v>
      </c>
      <c r="G75" s="4">
        <v>0</v>
      </c>
      <c r="H75" s="4">
        <v>0</v>
      </c>
      <c r="I75" s="2">
        <v>1</v>
      </c>
      <c r="J75" s="4">
        <v>10000</v>
      </c>
      <c r="K75" s="2"/>
      <c r="L75" s="4">
        <f t="shared" si="3"/>
        <v>10000</v>
      </c>
      <c r="M75" s="4">
        <f t="shared" si="4"/>
        <v>10000</v>
      </c>
      <c r="N75" s="4">
        <f t="shared" si="5"/>
        <v>20000</v>
      </c>
      <c r="O75" s="8" t="s">
        <v>179</v>
      </c>
    </row>
    <row r="76" spans="1:15" ht="48" hidden="1" customHeight="1" x14ac:dyDescent="0.2">
      <c r="A76" s="2" t="s">
        <v>122</v>
      </c>
      <c r="B76" s="2" t="s">
        <v>180</v>
      </c>
      <c r="C76" s="2" t="s">
        <v>22</v>
      </c>
      <c r="D76" s="2" t="s">
        <v>18</v>
      </c>
      <c r="E76" s="2"/>
      <c r="F76" s="4">
        <v>4000</v>
      </c>
      <c r="G76" s="4">
        <v>0</v>
      </c>
      <c r="H76" s="4">
        <v>0</v>
      </c>
      <c r="I76" s="2">
        <v>0</v>
      </c>
      <c r="J76" s="4">
        <v>0</v>
      </c>
      <c r="K76" s="2"/>
      <c r="L76" s="4">
        <f t="shared" si="3"/>
        <v>4000</v>
      </c>
      <c r="M76" s="4">
        <f t="shared" si="4"/>
        <v>0</v>
      </c>
      <c r="N76" s="4">
        <f t="shared" si="5"/>
        <v>4000</v>
      </c>
      <c r="O76" s="8" t="s">
        <v>181</v>
      </c>
    </row>
    <row r="77" spans="1:15" ht="48" hidden="1" customHeight="1" x14ac:dyDescent="0.2">
      <c r="A77" s="2" t="s">
        <v>122</v>
      </c>
      <c r="B77" s="2" t="s">
        <v>182</v>
      </c>
      <c r="C77" s="2"/>
      <c r="D77" s="2" t="s">
        <v>18</v>
      </c>
      <c r="E77" s="2"/>
      <c r="F77" s="4">
        <v>6500</v>
      </c>
      <c r="G77" s="4">
        <v>13872.649572649574</v>
      </c>
      <c r="H77" s="4">
        <v>0</v>
      </c>
      <c r="I77" s="2">
        <v>4</v>
      </c>
      <c r="J77" s="4">
        <v>26000</v>
      </c>
      <c r="K77" s="2" t="s">
        <v>78</v>
      </c>
      <c r="L77" s="4">
        <f t="shared" si="3"/>
        <v>0</v>
      </c>
      <c r="M77" s="4">
        <f t="shared" si="4"/>
        <v>39872.649572649578</v>
      </c>
      <c r="N77" s="4">
        <f t="shared" si="5"/>
        <v>39872.649572649578</v>
      </c>
      <c r="O77" s="8" t="s">
        <v>183</v>
      </c>
    </row>
    <row r="78" spans="1:15" ht="48" hidden="1" customHeight="1" x14ac:dyDescent="0.2">
      <c r="A78" s="2" t="s">
        <v>122</v>
      </c>
      <c r="B78" s="2" t="s">
        <v>184</v>
      </c>
      <c r="C78" s="2" t="s">
        <v>17</v>
      </c>
      <c r="D78" s="2" t="s">
        <v>18</v>
      </c>
      <c r="E78" s="2"/>
      <c r="F78" s="4">
        <v>6500</v>
      </c>
      <c r="G78" s="4">
        <v>0</v>
      </c>
      <c r="H78" s="4">
        <v>0</v>
      </c>
      <c r="I78" s="2">
        <v>0</v>
      </c>
      <c r="J78" s="4">
        <v>0</v>
      </c>
      <c r="K78" s="2"/>
      <c r="L78" s="4">
        <f t="shared" si="3"/>
        <v>6500</v>
      </c>
      <c r="M78" s="4">
        <f t="shared" si="4"/>
        <v>0</v>
      </c>
      <c r="N78" s="4">
        <f t="shared" si="5"/>
        <v>6500</v>
      </c>
      <c r="O78" s="8" t="s">
        <v>185</v>
      </c>
    </row>
    <row r="79" spans="1:15" ht="48" hidden="1" customHeight="1" x14ac:dyDescent="0.2">
      <c r="A79" s="2" t="s">
        <v>122</v>
      </c>
      <c r="B79" s="2" t="s">
        <v>186</v>
      </c>
      <c r="C79" s="2" t="s">
        <v>17</v>
      </c>
      <c r="D79" s="2" t="s">
        <v>18</v>
      </c>
      <c r="E79" s="2"/>
      <c r="F79" s="4">
        <v>6500</v>
      </c>
      <c r="G79" s="4">
        <v>0</v>
      </c>
      <c r="H79" s="4">
        <v>0</v>
      </c>
      <c r="I79" s="2">
        <v>3</v>
      </c>
      <c r="J79" s="4">
        <v>19500</v>
      </c>
      <c r="K79" s="2"/>
      <c r="L79" s="4">
        <f t="shared" si="3"/>
        <v>6500</v>
      </c>
      <c r="M79" s="4">
        <f t="shared" si="4"/>
        <v>19500</v>
      </c>
      <c r="N79" s="4">
        <f t="shared" si="5"/>
        <v>26000</v>
      </c>
      <c r="O79" s="8" t="s">
        <v>187</v>
      </c>
    </row>
    <row r="80" spans="1:15" ht="48" hidden="1" customHeight="1" x14ac:dyDescent="0.2">
      <c r="A80" s="2" t="s">
        <v>122</v>
      </c>
      <c r="B80" s="2" t="s">
        <v>188</v>
      </c>
      <c r="C80" s="2" t="s">
        <v>59</v>
      </c>
      <c r="D80" s="2" t="s">
        <v>18</v>
      </c>
      <c r="E80" s="2"/>
      <c r="F80" s="4">
        <v>4000</v>
      </c>
      <c r="G80" s="4">
        <v>52155.555555555562</v>
      </c>
      <c r="H80" s="4">
        <v>0</v>
      </c>
      <c r="I80" s="2">
        <v>0</v>
      </c>
      <c r="J80" s="4">
        <v>0</v>
      </c>
      <c r="K80" s="2" t="s">
        <v>189</v>
      </c>
      <c r="L80" s="4">
        <f t="shared" ref="L80:L109" si="6">IF(E80="כן",0,IF(I80&gt;3,0,F80))</f>
        <v>4000</v>
      </c>
      <c r="M80" s="4">
        <f t="shared" ref="M80:M109" si="7">IF(E80="כן", 0, SUM(G80+H80+J80))</f>
        <v>52155.555555555562</v>
      </c>
      <c r="N80" s="4">
        <f t="shared" ref="N80:N109" si="8">SUM(M80+L80)</f>
        <v>56155.555555555562</v>
      </c>
      <c r="O80" s="8" t="s">
        <v>190</v>
      </c>
    </row>
    <row r="81" spans="1:15" ht="48" hidden="1" customHeight="1" x14ac:dyDescent="0.2">
      <c r="A81" s="2" t="s">
        <v>122</v>
      </c>
      <c r="B81" s="2" t="s">
        <v>191</v>
      </c>
      <c r="C81" s="2" t="s">
        <v>17</v>
      </c>
      <c r="D81" s="2" t="s">
        <v>18</v>
      </c>
      <c r="E81" s="2"/>
      <c r="F81" s="4">
        <v>15500</v>
      </c>
      <c r="G81" s="4">
        <v>0</v>
      </c>
      <c r="H81" s="4">
        <v>0</v>
      </c>
      <c r="I81" s="2">
        <v>0</v>
      </c>
      <c r="J81" s="4">
        <v>0</v>
      </c>
      <c r="K81" s="2"/>
      <c r="L81" s="4">
        <f t="shared" si="6"/>
        <v>15500</v>
      </c>
      <c r="M81" s="4">
        <f t="shared" si="7"/>
        <v>0</v>
      </c>
      <c r="N81" s="4">
        <f t="shared" si="8"/>
        <v>15500</v>
      </c>
      <c r="O81" s="8" t="s">
        <v>192</v>
      </c>
    </row>
    <row r="82" spans="1:15" ht="48" hidden="1" customHeight="1" x14ac:dyDescent="0.2">
      <c r="A82" s="2" t="s">
        <v>122</v>
      </c>
      <c r="B82" s="2" t="s">
        <v>193</v>
      </c>
      <c r="C82" s="2" t="s">
        <v>39</v>
      </c>
      <c r="D82" s="2" t="s">
        <v>18</v>
      </c>
      <c r="E82" s="2"/>
      <c r="F82" s="4">
        <v>4000</v>
      </c>
      <c r="G82" s="4">
        <v>19690.598290598293</v>
      </c>
      <c r="H82" s="4">
        <v>1500</v>
      </c>
      <c r="I82" s="2">
        <v>1</v>
      </c>
      <c r="J82" s="4">
        <v>4000.0000000000005</v>
      </c>
      <c r="K82" s="2" t="s">
        <v>194</v>
      </c>
      <c r="L82" s="4">
        <f t="shared" si="6"/>
        <v>4000</v>
      </c>
      <c r="M82" s="4">
        <f t="shared" si="7"/>
        <v>25190.598290598293</v>
      </c>
      <c r="N82" s="4">
        <f t="shared" si="8"/>
        <v>29190.598290598293</v>
      </c>
      <c r="O82" s="8" t="s">
        <v>195</v>
      </c>
    </row>
    <row r="83" spans="1:15" ht="48" hidden="1" customHeight="1" x14ac:dyDescent="0.2">
      <c r="A83" s="2" t="s">
        <v>122</v>
      </c>
      <c r="B83" s="2" t="s">
        <v>196</v>
      </c>
      <c r="C83" s="2" t="s">
        <v>17</v>
      </c>
      <c r="D83" s="2" t="s">
        <v>18</v>
      </c>
      <c r="E83" s="2"/>
      <c r="F83" s="4">
        <v>7250</v>
      </c>
      <c r="G83" s="4">
        <v>0</v>
      </c>
      <c r="H83" s="4">
        <v>0</v>
      </c>
      <c r="I83" s="2">
        <v>0</v>
      </c>
      <c r="J83" s="4">
        <v>0</v>
      </c>
      <c r="K83" s="2"/>
      <c r="L83" s="4">
        <f t="shared" si="6"/>
        <v>7250</v>
      </c>
      <c r="M83" s="4">
        <f t="shared" si="7"/>
        <v>0</v>
      </c>
      <c r="N83" s="4">
        <f t="shared" si="8"/>
        <v>7250</v>
      </c>
      <c r="O83" s="8" t="s">
        <v>197</v>
      </c>
    </row>
    <row r="84" spans="1:15" ht="48" hidden="1" customHeight="1" x14ac:dyDescent="0.2">
      <c r="A84" s="2" t="s">
        <v>122</v>
      </c>
      <c r="B84" s="2" t="s">
        <v>198</v>
      </c>
      <c r="C84" s="2" t="s">
        <v>17</v>
      </c>
      <c r="D84" s="2" t="s">
        <v>18</v>
      </c>
      <c r="E84" s="2"/>
      <c r="F84" s="4">
        <v>8000</v>
      </c>
      <c r="G84" s="4">
        <v>0</v>
      </c>
      <c r="H84" s="4">
        <v>0</v>
      </c>
      <c r="I84" s="2">
        <v>6</v>
      </c>
      <c r="J84" s="4">
        <v>48410.256410256414</v>
      </c>
      <c r="K84" s="2"/>
      <c r="L84" s="4">
        <f t="shared" si="6"/>
        <v>0</v>
      </c>
      <c r="M84" s="4">
        <f t="shared" si="7"/>
        <v>48410.256410256414</v>
      </c>
      <c r="N84" s="4">
        <f t="shared" si="8"/>
        <v>48410.256410256414</v>
      </c>
      <c r="O84" s="8" t="s">
        <v>199</v>
      </c>
    </row>
    <row r="85" spans="1:15" ht="48" hidden="1" customHeight="1" x14ac:dyDescent="0.2">
      <c r="A85" s="2" t="s">
        <v>122</v>
      </c>
      <c r="B85" s="2" t="s">
        <v>200</v>
      </c>
      <c r="C85" s="2" t="s">
        <v>17</v>
      </c>
      <c r="D85" s="2" t="s">
        <v>18</v>
      </c>
      <c r="E85" s="2"/>
      <c r="F85" s="4">
        <v>4000</v>
      </c>
      <c r="G85" s="4">
        <v>0</v>
      </c>
      <c r="H85" s="4">
        <v>0</v>
      </c>
      <c r="I85" s="2">
        <v>0</v>
      </c>
      <c r="J85" s="4">
        <v>0</v>
      </c>
      <c r="K85" s="2"/>
      <c r="L85" s="4">
        <f t="shared" si="6"/>
        <v>4000</v>
      </c>
      <c r="M85" s="4">
        <f t="shared" si="7"/>
        <v>0</v>
      </c>
      <c r="N85" s="4">
        <f t="shared" si="8"/>
        <v>4000</v>
      </c>
      <c r="O85" s="8" t="s">
        <v>201</v>
      </c>
    </row>
    <row r="86" spans="1:15" ht="48" hidden="1" customHeight="1" x14ac:dyDescent="0.2">
      <c r="A86" s="2" t="s">
        <v>122</v>
      </c>
      <c r="B86" s="2" t="s">
        <v>202</v>
      </c>
      <c r="C86" s="2" t="s">
        <v>17</v>
      </c>
      <c r="D86" s="2" t="s">
        <v>18</v>
      </c>
      <c r="E86" s="2"/>
      <c r="F86" s="4">
        <v>5000</v>
      </c>
      <c r="G86" s="4">
        <v>14605.128205128207</v>
      </c>
      <c r="H86" s="4">
        <v>0</v>
      </c>
      <c r="I86" s="2">
        <v>0</v>
      </c>
      <c r="J86" s="4">
        <v>0</v>
      </c>
      <c r="K86" s="2" t="s">
        <v>78</v>
      </c>
      <c r="L86" s="4">
        <f t="shared" si="6"/>
        <v>5000</v>
      </c>
      <c r="M86" s="4">
        <f t="shared" si="7"/>
        <v>14605.128205128207</v>
      </c>
      <c r="N86" s="4">
        <f t="shared" si="8"/>
        <v>19605.128205128207</v>
      </c>
      <c r="O86" s="8" t="s">
        <v>203</v>
      </c>
    </row>
    <row r="87" spans="1:15" ht="48" hidden="1" customHeight="1" x14ac:dyDescent="0.2">
      <c r="A87" s="2" t="s">
        <v>122</v>
      </c>
      <c r="B87" s="2" t="s">
        <v>204</v>
      </c>
      <c r="C87" s="2"/>
      <c r="D87" s="2" t="s">
        <v>18</v>
      </c>
      <c r="E87" s="2"/>
      <c r="F87" s="4">
        <v>3000</v>
      </c>
      <c r="G87" s="4">
        <v>33621.367521367523</v>
      </c>
      <c r="H87" s="4">
        <v>0</v>
      </c>
      <c r="I87" s="2">
        <v>13</v>
      </c>
      <c r="J87" s="4">
        <v>39153.846153846156</v>
      </c>
      <c r="K87" s="2" t="s">
        <v>28</v>
      </c>
      <c r="L87" s="4">
        <f t="shared" si="6"/>
        <v>0</v>
      </c>
      <c r="M87" s="4">
        <f t="shared" si="7"/>
        <v>72775.213675213687</v>
      </c>
      <c r="N87" s="4">
        <f t="shared" si="8"/>
        <v>72775.213675213687</v>
      </c>
      <c r="O87" s="8" t="s">
        <v>205</v>
      </c>
    </row>
    <row r="88" spans="1:15" ht="48" hidden="1" customHeight="1" x14ac:dyDescent="0.2">
      <c r="A88" s="2" t="s">
        <v>122</v>
      </c>
      <c r="B88" s="2" t="s">
        <v>206</v>
      </c>
      <c r="C88" s="2"/>
      <c r="D88" s="2" t="s">
        <v>18</v>
      </c>
      <c r="E88" s="2" t="s">
        <v>207</v>
      </c>
      <c r="F88" s="4">
        <v>6500</v>
      </c>
      <c r="G88" s="4">
        <v>8786.3247863247871</v>
      </c>
      <c r="H88" s="4">
        <v>0</v>
      </c>
      <c r="I88" s="2">
        <v>0</v>
      </c>
      <c r="J88" s="4">
        <v>0</v>
      </c>
      <c r="K88" s="2" t="s">
        <v>208</v>
      </c>
      <c r="L88" s="4">
        <f t="shared" si="6"/>
        <v>0</v>
      </c>
      <c r="M88" s="4">
        <f t="shared" si="7"/>
        <v>0</v>
      </c>
      <c r="N88" s="4">
        <f t="shared" si="8"/>
        <v>0</v>
      </c>
      <c r="O88" s="8" t="s">
        <v>209</v>
      </c>
    </row>
    <row r="89" spans="1:15" ht="48" hidden="1" customHeight="1" x14ac:dyDescent="0.2">
      <c r="A89" s="2" t="s">
        <v>122</v>
      </c>
      <c r="B89" s="2" t="s">
        <v>210</v>
      </c>
      <c r="C89" s="2" t="s">
        <v>25</v>
      </c>
      <c r="D89" s="2" t="s">
        <v>18</v>
      </c>
      <c r="E89" s="2"/>
      <c r="F89" s="4">
        <v>6500</v>
      </c>
      <c r="G89" s="4">
        <v>0</v>
      </c>
      <c r="H89" s="4">
        <v>0</v>
      </c>
      <c r="I89" s="2">
        <v>1</v>
      </c>
      <c r="J89" s="4">
        <v>6500</v>
      </c>
      <c r="K89" s="2"/>
      <c r="L89" s="4">
        <f t="shared" si="6"/>
        <v>6500</v>
      </c>
      <c r="M89" s="4">
        <f t="shared" si="7"/>
        <v>6500</v>
      </c>
      <c r="N89" s="4">
        <f t="shared" si="8"/>
        <v>13000</v>
      </c>
      <c r="O89" s="8" t="s">
        <v>211</v>
      </c>
    </row>
    <row r="90" spans="1:15" ht="48" hidden="1" customHeight="1" x14ac:dyDescent="0.2">
      <c r="A90" s="2" t="s">
        <v>122</v>
      </c>
      <c r="B90" s="2" t="s">
        <v>212</v>
      </c>
      <c r="C90" s="2" t="s">
        <v>22</v>
      </c>
      <c r="D90" s="2" t="s">
        <v>18</v>
      </c>
      <c r="E90" s="2"/>
      <c r="F90" s="4">
        <v>8500</v>
      </c>
      <c r="G90" s="4">
        <v>0</v>
      </c>
      <c r="H90" s="4">
        <v>0</v>
      </c>
      <c r="I90" s="2">
        <v>0</v>
      </c>
      <c r="J90" s="4">
        <v>0</v>
      </c>
      <c r="K90" s="2"/>
      <c r="L90" s="4">
        <f t="shared" si="6"/>
        <v>8500</v>
      </c>
      <c r="M90" s="4">
        <f t="shared" si="7"/>
        <v>0</v>
      </c>
      <c r="N90" s="4">
        <f t="shared" si="8"/>
        <v>8500</v>
      </c>
      <c r="O90" s="8" t="s">
        <v>213</v>
      </c>
    </row>
    <row r="91" spans="1:15" ht="48" hidden="1" customHeight="1" x14ac:dyDescent="0.2">
      <c r="A91" s="2" t="s">
        <v>122</v>
      </c>
      <c r="B91" s="2" t="s">
        <v>214</v>
      </c>
      <c r="C91" s="2" t="s">
        <v>17</v>
      </c>
      <c r="D91" s="2" t="s">
        <v>18</v>
      </c>
      <c r="E91" s="2"/>
      <c r="F91" s="4">
        <v>6175</v>
      </c>
      <c r="G91" s="4">
        <v>0</v>
      </c>
      <c r="H91" s="4">
        <v>0</v>
      </c>
      <c r="I91" s="2">
        <v>0</v>
      </c>
      <c r="J91" s="4">
        <v>0</v>
      </c>
      <c r="K91" s="2"/>
      <c r="L91" s="4">
        <f t="shared" si="6"/>
        <v>6175</v>
      </c>
      <c r="M91" s="4">
        <f t="shared" si="7"/>
        <v>0</v>
      </c>
      <c r="N91" s="4">
        <f t="shared" si="8"/>
        <v>6175</v>
      </c>
      <c r="O91" s="8" t="s">
        <v>215</v>
      </c>
    </row>
    <row r="92" spans="1:15" ht="48" hidden="1" customHeight="1" x14ac:dyDescent="0.2">
      <c r="A92" s="2" t="s">
        <v>122</v>
      </c>
      <c r="B92" s="2" t="s">
        <v>216</v>
      </c>
      <c r="C92" s="2" t="s">
        <v>17</v>
      </c>
      <c r="D92" s="2" t="s">
        <v>18</v>
      </c>
      <c r="E92" s="2"/>
      <c r="F92" s="4">
        <v>5850</v>
      </c>
      <c r="G92" s="4">
        <v>0</v>
      </c>
      <c r="H92" s="4">
        <v>0</v>
      </c>
      <c r="I92" s="2">
        <v>0</v>
      </c>
      <c r="J92" s="4">
        <v>0</v>
      </c>
      <c r="K92" s="2"/>
      <c r="L92" s="4">
        <f t="shared" si="6"/>
        <v>5850</v>
      </c>
      <c r="M92" s="4">
        <f t="shared" si="7"/>
        <v>0</v>
      </c>
      <c r="N92" s="4">
        <f t="shared" si="8"/>
        <v>5850</v>
      </c>
      <c r="O92" s="8" t="s">
        <v>217</v>
      </c>
    </row>
    <row r="93" spans="1:15" ht="48" hidden="1" customHeight="1" x14ac:dyDescent="0.2">
      <c r="A93" s="2" t="s">
        <v>122</v>
      </c>
      <c r="B93" s="2" t="s">
        <v>218</v>
      </c>
      <c r="C93" s="2" t="s">
        <v>17</v>
      </c>
      <c r="D93" s="2" t="s">
        <v>42</v>
      </c>
      <c r="E93" s="2"/>
      <c r="F93" s="4">
        <v>0</v>
      </c>
      <c r="G93" s="4">
        <v>0</v>
      </c>
      <c r="H93" s="4">
        <v>0</v>
      </c>
      <c r="I93" s="2">
        <v>0</v>
      </c>
      <c r="J93" s="4">
        <v>0</v>
      </c>
      <c r="K93" s="2"/>
      <c r="L93" s="4">
        <f t="shared" si="6"/>
        <v>0</v>
      </c>
      <c r="M93" s="4">
        <f t="shared" si="7"/>
        <v>0</v>
      </c>
      <c r="N93" s="4">
        <f t="shared" si="8"/>
        <v>0</v>
      </c>
      <c r="O93" s="8" t="s">
        <v>219</v>
      </c>
    </row>
    <row r="94" spans="1:15" ht="48" hidden="1" customHeight="1" x14ac:dyDescent="0.2">
      <c r="A94" s="2" t="s">
        <v>122</v>
      </c>
      <c r="B94" s="2" t="s">
        <v>220</v>
      </c>
      <c r="C94" s="2" t="s">
        <v>22</v>
      </c>
      <c r="D94" s="2" t="s">
        <v>18</v>
      </c>
      <c r="E94" s="2"/>
      <c r="F94" s="4">
        <v>6720</v>
      </c>
      <c r="G94" s="4">
        <v>0</v>
      </c>
      <c r="H94" s="4">
        <v>0</v>
      </c>
      <c r="I94" s="2">
        <v>0</v>
      </c>
      <c r="J94" s="4">
        <v>0</v>
      </c>
      <c r="K94" s="2"/>
      <c r="L94" s="4">
        <f t="shared" si="6"/>
        <v>6720</v>
      </c>
      <c r="M94" s="4">
        <f t="shared" si="7"/>
        <v>0</v>
      </c>
      <c r="N94" s="4">
        <f t="shared" si="8"/>
        <v>6720</v>
      </c>
      <c r="O94" s="8" t="s">
        <v>221</v>
      </c>
    </row>
    <row r="95" spans="1:15" ht="48" hidden="1" customHeight="1" x14ac:dyDescent="0.2">
      <c r="A95" s="2" t="s">
        <v>122</v>
      </c>
      <c r="B95" s="2" t="s">
        <v>222</v>
      </c>
      <c r="C95" s="2" t="s">
        <v>59</v>
      </c>
      <c r="D95" s="2" t="s">
        <v>18</v>
      </c>
      <c r="E95" s="2"/>
      <c r="F95" s="4">
        <v>4000</v>
      </c>
      <c r="G95" s="4">
        <v>0</v>
      </c>
      <c r="H95" s="4">
        <v>0</v>
      </c>
      <c r="I95" s="2">
        <v>0</v>
      </c>
      <c r="J95" s="4">
        <v>0</v>
      </c>
      <c r="K95" s="2"/>
      <c r="L95" s="4">
        <f t="shared" si="6"/>
        <v>4000</v>
      </c>
      <c r="M95" s="4">
        <f t="shared" si="7"/>
        <v>0</v>
      </c>
      <c r="N95" s="4">
        <f t="shared" si="8"/>
        <v>4000</v>
      </c>
      <c r="O95" s="8" t="s">
        <v>223</v>
      </c>
    </row>
    <row r="96" spans="1:15" ht="48" hidden="1" customHeight="1" x14ac:dyDescent="0.2">
      <c r="A96" s="2" t="s">
        <v>122</v>
      </c>
      <c r="B96" s="2" t="s">
        <v>224</v>
      </c>
      <c r="C96" s="2" t="s">
        <v>17</v>
      </c>
      <c r="D96" s="2" t="s">
        <v>18</v>
      </c>
      <c r="E96" s="2"/>
      <c r="F96" s="4">
        <v>6650</v>
      </c>
      <c r="G96" s="4">
        <v>0</v>
      </c>
      <c r="H96" s="4">
        <v>0</v>
      </c>
      <c r="I96" s="2">
        <v>0</v>
      </c>
      <c r="J96" s="4">
        <v>0</v>
      </c>
      <c r="K96" s="2"/>
      <c r="L96" s="4">
        <f t="shared" si="6"/>
        <v>6650</v>
      </c>
      <c r="M96" s="4">
        <f t="shared" si="7"/>
        <v>0</v>
      </c>
      <c r="N96" s="4">
        <f t="shared" si="8"/>
        <v>6650</v>
      </c>
      <c r="O96" s="8" t="s">
        <v>225</v>
      </c>
    </row>
    <row r="97" spans="1:15" ht="48" hidden="1" customHeight="1" x14ac:dyDescent="0.2">
      <c r="A97" s="2" t="s">
        <v>122</v>
      </c>
      <c r="B97" s="2" t="s">
        <v>226</v>
      </c>
      <c r="C97" s="2" t="s">
        <v>17</v>
      </c>
      <c r="D97" s="2" t="s">
        <v>42</v>
      </c>
      <c r="E97" s="2"/>
      <c r="F97" s="4">
        <v>0</v>
      </c>
      <c r="G97" s="4">
        <v>0</v>
      </c>
      <c r="H97" s="4">
        <v>0</v>
      </c>
      <c r="I97" s="2">
        <v>0</v>
      </c>
      <c r="J97" s="4">
        <v>0</v>
      </c>
      <c r="K97" s="2"/>
      <c r="L97" s="4">
        <f t="shared" si="6"/>
        <v>0</v>
      </c>
      <c r="M97" s="4">
        <f t="shared" si="7"/>
        <v>0</v>
      </c>
      <c r="N97" s="4">
        <f t="shared" si="8"/>
        <v>0</v>
      </c>
      <c r="O97" s="8" t="s">
        <v>227</v>
      </c>
    </row>
    <row r="98" spans="1:15" ht="48" hidden="1" customHeight="1" x14ac:dyDescent="0.2">
      <c r="A98" s="2" t="s">
        <v>122</v>
      </c>
      <c r="B98" s="2" t="s">
        <v>228</v>
      </c>
      <c r="C98" s="2" t="s">
        <v>17</v>
      </c>
      <c r="D98" s="2" t="s">
        <v>18</v>
      </c>
      <c r="E98" s="2"/>
      <c r="F98" s="4">
        <v>6500</v>
      </c>
      <c r="G98" s="4">
        <v>0</v>
      </c>
      <c r="H98" s="4">
        <v>0</v>
      </c>
      <c r="I98" s="2">
        <v>7</v>
      </c>
      <c r="J98" s="4">
        <v>46166.666666666672</v>
      </c>
      <c r="K98" s="2"/>
      <c r="L98" s="4">
        <f t="shared" si="6"/>
        <v>0</v>
      </c>
      <c r="M98" s="4">
        <f t="shared" si="7"/>
        <v>46166.666666666672</v>
      </c>
      <c r="N98" s="4">
        <f t="shared" si="8"/>
        <v>46166.666666666672</v>
      </c>
      <c r="O98" s="8" t="s">
        <v>229</v>
      </c>
    </row>
    <row r="99" spans="1:15" ht="48" hidden="1" customHeight="1" x14ac:dyDescent="0.2">
      <c r="A99" s="2" t="s">
        <v>122</v>
      </c>
      <c r="B99" s="2" t="s">
        <v>230</v>
      </c>
      <c r="C99" s="2" t="s">
        <v>25</v>
      </c>
      <c r="D99" s="2" t="s">
        <v>18</v>
      </c>
      <c r="E99" s="2"/>
      <c r="F99" s="4">
        <v>3325</v>
      </c>
      <c r="G99" s="4">
        <v>0</v>
      </c>
      <c r="H99" s="4">
        <v>0</v>
      </c>
      <c r="I99" s="2">
        <v>0</v>
      </c>
      <c r="J99" s="4">
        <v>0</v>
      </c>
      <c r="K99" s="2"/>
      <c r="L99" s="4">
        <f t="shared" si="6"/>
        <v>3325</v>
      </c>
      <c r="M99" s="4">
        <f t="shared" si="7"/>
        <v>0</v>
      </c>
      <c r="N99" s="4">
        <f t="shared" si="8"/>
        <v>3325</v>
      </c>
      <c r="O99" s="8" t="s">
        <v>231</v>
      </c>
    </row>
    <row r="100" spans="1:15" ht="48" hidden="1" customHeight="1" x14ac:dyDescent="0.2">
      <c r="A100" s="2" t="s">
        <v>122</v>
      </c>
      <c r="B100" s="2" t="s">
        <v>232</v>
      </c>
      <c r="C100" s="2" t="s">
        <v>17</v>
      </c>
      <c r="D100" s="2" t="s">
        <v>18</v>
      </c>
      <c r="E100" s="2"/>
      <c r="F100" s="4">
        <v>6500</v>
      </c>
      <c r="G100" s="4">
        <v>0</v>
      </c>
      <c r="H100" s="4">
        <v>0</v>
      </c>
      <c r="I100" s="2">
        <v>0</v>
      </c>
      <c r="J100" s="4">
        <v>0</v>
      </c>
      <c r="K100" s="2"/>
      <c r="L100" s="4">
        <f t="shared" si="6"/>
        <v>6500</v>
      </c>
      <c r="M100" s="4">
        <f t="shared" si="7"/>
        <v>0</v>
      </c>
      <c r="N100" s="4">
        <f t="shared" si="8"/>
        <v>6500</v>
      </c>
      <c r="O100" s="8" t="s">
        <v>233</v>
      </c>
    </row>
    <row r="101" spans="1:15" ht="48" hidden="1" customHeight="1" x14ac:dyDescent="0.2">
      <c r="A101" s="2" t="s">
        <v>122</v>
      </c>
      <c r="B101" s="2" t="s">
        <v>234</v>
      </c>
      <c r="C101" s="2" t="s">
        <v>59</v>
      </c>
      <c r="D101" s="2" t="s">
        <v>18</v>
      </c>
      <c r="E101" s="2"/>
      <c r="F101" s="4">
        <v>4400</v>
      </c>
      <c r="G101" s="4">
        <v>0</v>
      </c>
      <c r="H101" s="4">
        <v>0</v>
      </c>
      <c r="I101" s="2">
        <v>0</v>
      </c>
      <c r="J101" s="4">
        <v>0</v>
      </c>
      <c r="K101" s="2"/>
      <c r="L101" s="4">
        <f t="shared" si="6"/>
        <v>4400</v>
      </c>
      <c r="M101" s="4">
        <f t="shared" si="7"/>
        <v>0</v>
      </c>
      <c r="N101" s="4">
        <f t="shared" si="8"/>
        <v>4400</v>
      </c>
      <c r="O101" s="8" t="s">
        <v>235</v>
      </c>
    </row>
    <row r="102" spans="1:15" ht="48" hidden="1" customHeight="1" x14ac:dyDescent="0.2">
      <c r="A102" s="2" t="s">
        <v>122</v>
      </c>
      <c r="B102" s="2" t="s">
        <v>236</v>
      </c>
      <c r="C102" s="2" t="s">
        <v>39</v>
      </c>
      <c r="D102" s="2" t="s">
        <v>109</v>
      </c>
      <c r="E102" s="2"/>
      <c r="F102" s="4">
        <v>12000</v>
      </c>
      <c r="G102" s="4">
        <v>0</v>
      </c>
      <c r="H102" s="4">
        <v>0</v>
      </c>
      <c r="I102" s="2">
        <v>1</v>
      </c>
      <c r="J102" s="4">
        <v>4000.0000000000005</v>
      </c>
      <c r="K102" s="2"/>
      <c r="L102" s="4">
        <f t="shared" si="6"/>
        <v>12000</v>
      </c>
      <c r="M102" s="4">
        <f t="shared" si="7"/>
        <v>4000.0000000000005</v>
      </c>
      <c r="N102" s="4">
        <f t="shared" si="8"/>
        <v>16000</v>
      </c>
      <c r="O102" s="8" t="s">
        <v>237</v>
      </c>
    </row>
    <row r="103" spans="1:15" ht="48" hidden="1" customHeight="1" x14ac:dyDescent="0.2">
      <c r="A103" s="2" t="s">
        <v>122</v>
      </c>
      <c r="B103" s="2" t="s">
        <v>238</v>
      </c>
      <c r="C103" s="2" t="s">
        <v>17</v>
      </c>
      <c r="D103" s="2" t="s">
        <v>18</v>
      </c>
      <c r="E103" s="2"/>
      <c r="F103" s="4">
        <v>5000</v>
      </c>
      <c r="G103" s="4">
        <v>0</v>
      </c>
      <c r="H103" s="4">
        <v>0</v>
      </c>
      <c r="I103" s="2">
        <v>0</v>
      </c>
      <c r="J103" s="4">
        <v>0</v>
      </c>
      <c r="K103" s="2"/>
      <c r="L103" s="4">
        <f t="shared" si="6"/>
        <v>5000</v>
      </c>
      <c r="M103" s="4">
        <f t="shared" si="7"/>
        <v>0</v>
      </c>
      <c r="N103" s="4">
        <f t="shared" si="8"/>
        <v>5000</v>
      </c>
      <c r="O103" s="8" t="s">
        <v>239</v>
      </c>
    </row>
    <row r="104" spans="1:15" ht="48" hidden="1" customHeight="1" x14ac:dyDescent="0.2">
      <c r="A104" s="2" t="s">
        <v>122</v>
      </c>
      <c r="B104" s="2" t="s">
        <v>240</v>
      </c>
      <c r="C104" s="2" t="s">
        <v>59</v>
      </c>
      <c r="D104" s="2" t="s">
        <v>18</v>
      </c>
      <c r="E104" s="2"/>
      <c r="F104" s="4">
        <v>5000</v>
      </c>
      <c r="G104" s="4">
        <v>0</v>
      </c>
      <c r="H104" s="4">
        <v>2199.1452991452993</v>
      </c>
      <c r="I104" s="2">
        <v>0</v>
      </c>
      <c r="J104" s="4">
        <v>0</v>
      </c>
      <c r="K104" s="2" t="s">
        <v>241</v>
      </c>
      <c r="L104" s="4">
        <f t="shared" si="6"/>
        <v>5000</v>
      </c>
      <c r="M104" s="4">
        <f t="shared" si="7"/>
        <v>2199.1452991452993</v>
      </c>
      <c r="N104" s="4">
        <f t="shared" si="8"/>
        <v>7199.1452991452988</v>
      </c>
      <c r="O104" s="8" t="s">
        <v>242</v>
      </c>
    </row>
    <row r="105" spans="1:15" ht="48" hidden="1" customHeight="1" x14ac:dyDescent="0.2">
      <c r="A105" s="2" t="s">
        <v>122</v>
      </c>
      <c r="B105" s="2" t="s">
        <v>243</v>
      </c>
      <c r="C105" s="2" t="s">
        <v>17</v>
      </c>
      <c r="D105" s="2" t="s">
        <v>18</v>
      </c>
      <c r="E105" s="2"/>
      <c r="F105" s="4">
        <v>9500</v>
      </c>
      <c r="G105" s="4">
        <v>0</v>
      </c>
      <c r="H105" s="4">
        <v>0</v>
      </c>
      <c r="I105" s="2">
        <v>0</v>
      </c>
      <c r="J105" s="4">
        <v>0</v>
      </c>
      <c r="K105" s="2"/>
      <c r="L105" s="4">
        <f t="shared" si="6"/>
        <v>9500</v>
      </c>
      <c r="M105" s="4">
        <f t="shared" si="7"/>
        <v>0</v>
      </c>
      <c r="N105" s="4">
        <f t="shared" si="8"/>
        <v>9500</v>
      </c>
      <c r="O105" s="8" t="s">
        <v>244</v>
      </c>
    </row>
    <row r="106" spans="1:15" ht="48" hidden="1" customHeight="1" x14ac:dyDescent="0.2">
      <c r="A106" s="2" t="s">
        <v>122</v>
      </c>
      <c r="B106" s="2" t="s">
        <v>245</v>
      </c>
      <c r="C106" s="2" t="s">
        <v>17</v>
      </c>
      <c r="D106" s="2" t="s">
        <v>18</v>
      </c>
      <c r="E106" s="2"/>
      <c r="F106" s="4">
        <v>8500</v>
      </c>
      <c r="G106" s="4">
        <v>0</v>
      </c>
      <c r="H106" s="4">
        <v>0</v>
      </c>
      <c r="I106" s="2">
        <v>0</v>
      </c>
      <c r="J106" s="4">
        <v>0</v>
      </c>
      <c r="K106" s="2"/>
      <c r="L106" s="4">
        <f t="shared" si="6"/>
        <v>8500</v>
      </c>
      <c r="M106" s="4">
        <f t="shared" si="7"/>
        <v>0</v>
      </c>
      <c r="N106" s="4">
        <f t="shared" si="8"/>
        <v>8500</v>
      </c>
      <c r="O106" s="8" t="s">
        <v>246</v>
      </c>
    </row>
    <row r="107" spans="1:15" ht="48" hidden="1" customHeight="1" x14ac:dyDescent="0.2">
      <c r="A107" s="2" t="s">
        <v>122</v>
      </c>
      <c r="B107" s="2" t="s">
        <v>247</v>
      </c>
      <c r="C107" s="2" t="s">
        <v>17</v>
      </c>
      <c r="D107" s="2" t="s">
        <v>18</v>
      </c>
      <c r="E107" s="2"/>
      <c r="F107" s="4">
        <v>6000</v>
      </c>
      <c r="G107" s="4">
        <v>0</v>
      </c>
      <c r="H107" s="4">
        <v>0</v>
      </c>
      <c r="I107" s="2">
        <v>0</v>
      </c>
      <c r="J107" s="4">
        <v>0</v>
      </c>
      <c r="K107" s="2"/>
      <c r="L107" s="4">
        <f t="shared" si="6"/>
        <v>6000</v>
      </c>
      <c r="M107" s="4">
        <f t="shared" si="7"/>
        <v>0</v>
      </c>
      <c r="N107" s="4">
        <f t="shared" si="8"/>
        <v>6000</v>
      </c>
      <c r="O107" s="8" t="s">
        <v>248</v>
      </c>
    </row>
    <row r="108" spans="1:15" ht="48" hidden="1" customHeight="1" x14ac:dyDescent="0.2">
      <c r="A108" s="2" t="s">
        <v>122</v>
      </c>
      <c r="B108" s="2" t="s">
        <v>249</v>
      </c>
      <c r="C108" s="2" t="s">
        <v>17</v>
      </c>
      <c r="D108" s="2" t="s">
        <v>18</v>
      </c>
      <c r="E108" s="2"/>
      <c r="F108" s="4">
        <v>10000</v>
      </c>
      <c r="G108" s="4">
        <v>0</v>
      </c>
      <c r="H108" s="4">
        <v>0</v>
      </c>
      <c r="I108" s="2">
        <v>1</v>
      </c>
      <c r="J108" s="4">
        <v>10000</v>
      </c>
      <c r="K108" s="2"/>
      <c r="L108" s="4">
        <f t="shared" si="6"/>
        <v>10000</v>
      </c>
      <c r="M108" s="4">
        <f t="shared" si="7"/>
        <v>10000</v>
      </c>
      <c r="N108" s="4">
        <f t="shared" si="8"/>
        <v>20000</v>
      </c>
      <c r="O108" s="8" t="s">
        <v>250</v>
      </c>
    </row>
    <row r="109" spans="1:15" ht="48" hidden="1" customHeight="1" x14ac:dyDescent="0.2">
      <c r="A109" s="2" t="s">
        <v>122</v>
      </c>
      <c r="B109" s="2" t="s">
        <v>251</v>
      </c>
      <c r="C109" s="2" t="s">
        <v>17</v>
      </c>
      <c r="D109" s="2" t="s">
        <v>18</v>
      </c>
      <c r="E109" s="2"/>
      <c r="F109" s="4">
        <v>8500</v>
      </c>
      <c r="G109" s="4">
        <v>0</v>
      </c>
      <c r="H109" s="4">
        <v>0</v>
      </c>
      <c r="I109" s="2">
        <v>0</v>
      </c>
      <c r="J109" s="4">
        <v>0</v>
      </c>
      <c r="K109" s="2"/>
      <c r="L109" s="4">
        <f t="shared" si="6"/>
        <v>8500</v>
      </c>
      <c r="M109" s="4">
        <f t="shared" si="7"/>
        <v>0</v>
      </c>
      <c r="N109" s="4">
        <f t="shared" si="8"/>
        <v>8500</v>
      </c>
      <c r="O109" s="8" t="s">
        <v>252</v>
      </c>
    </row>
    <row r="110" spans="1:15" ht="48" hidden="1" customHeight="1" x14ac:dyDescent="0.2">
      <c r="A110" s="3" t="s">
        <v>122</v>
      </c>
      <c r="B110" s="3" t="s">
        <v>253</v>
      </c>
      <c r="C110" s="3"/>
      <c r="D110" s="3"/>
      <c r="E110" s="3"/>
      <c r="F110" s="6">
        <f>SUM(F48:F109)</f>
        <v>453791</v>
      </c>
      <c r="G110" s="6">
        <v>169118.80341880344</v>
      </c>
      <c r="H110" s="6">
        <v>3699.1452991452993</v>
      </c>
      <c r="I110" s="3"/>
      <c r="J110" s="5">
        <v>261163.24786324787</v>
      </c>
      <c r="K110" s="3"/>
      <c r="L110" s="6">
        <f>SUM(L48:L109)</f>
        <v>423291</v>
      </c>
      <c r="M110" s="6">
        <f>SUM(M48:M109)</f>
        <v>425194.87179487181</v>
      </c>
      <c r="N110" s="6">
        <f>SUM(N48:N109)</f>
        <v>848485.87179487187</v>
      </c>
      <c r="O110" s="9"/>
    </row>
    <row r="111" spans="1:15" ht="48" hidden="1" customHeight="1" x14ac:dyDescent="0.2">
      <c r="A111" s="2" t="s">
        <v>254</v>
      </c>
      <c r="B111" s="2" t="s">
        <v>255</v>
      </c>
      <c r="C111" s="2" t="s">
        <v>17</v>
      </c>
      <c r="D111" s="2" t="s">
        <v>18</v>
      </c>
      <c r="E111" s="2"/>
      <c r="F111" s="4">
        <v>5000</v>
      </c>
      <c r="G111" s="4">
        <v>0</v>
      </c>
      <c r="H111" s="4">
        <v>0</v>
      </c>
      <c r="I111" s="2">
        <v>0</v>
      </c>
      <c r="J111" s="4">
        <v>0</v>
      </c>
      <c r="K111" s="2"/>
      <c r="L111" s="4">
        <f t="shared" ref="L111:L151" si="9">IF(E111="כן",0,IF(I111&gt;3,0,F111))</f>
        <v>5000</v>
      </c>
      <c r="M111" s="4">
        <f t="shared" ref="M111:M151" si="10">IF(E111="כן", 0, SUM(G111+H111+J111))</f>
        <v>0</v>
      </c>
      <c r="N111" s="4">
        <f t="shared" ref="N111:N151" si="11">SUM(M111+L111)</f>
        <v>5000</v>
      </c>
      <c r="O111" s="8" t="s">
        <v>256</v>
      </c>
    </row>
    <row r="112" spans="1:15" ht="48" hidden="1" customHeight="1" x14ac:dyDescent="0.2">
      <c r="A112" s="2" t="s">
        <v>254</v>
      </c>
      <c r="B112" s="2" t="s">
        <v>257</v>
      </c>
      <c r="C112" s="2" t="s">
        <v>17</v>
      </c>
      <c r="D112" s="2" t="s">
        <v>18</v>
      </c>
      <c r="E112" s="2"/>
      <c r="F112" s="4">
        <v>5000</v>
      </c>
      <c r="G112" s="4">
        <v>0</v>
      </c>
      <c r="H112" s="4">
        <v>0</v>
      </c>
      <c r="I112" s="2">
        <v>0</v>
      </c>
      <c r="J112" s="4">
        <v>0</v>
      </c>
      <c r="K112" s="2"/>
      <c r="L112" s="4">
        <f t="shared" si="9"/>
        <v>5000</v>
      </c>
      <c r="M112" s="4">
        <f t="shared" si="10"/>
        <v>0</v>
      </c>
      <c r="N112" s="4">
        <f t="shared" si="11"/>
        <v>5000</v>
      </c>
      <c r="O112" s="8" t="s">
        <v>258</v>
      </c>
    </row>
    <row r="113" spans="1:15" ht="48" hidden="1" customHeight="1" x14ac:dyDescent="0.2">
      <c r="A113" s="2" t="s">
        <v>254</v>
      </c>
      <c r="B113" s="2" t="s">
        <v>259</v>
      </c>
      <c r="C113" s="2" t="s">
        <v>17</v>
      </c>
      <c r="D113" s="2" t="s">
        <v>42</v>
      </c>
      <c r="E113" s="2"/>
      <c r="F113" s="4">
        <v>0</v>
      </c>
      <c r="G113" s="4">
        <v>0</v>
      </c>
      <c r="H113" s="4">
        <v>0</v>
      </c>
      <c r="I113" s="2">
        <v>0</v>
      </c>
      <c r="J113" s="4">
        <v>0</v>
      </c>
      <c r="K113" s="2"/>
      <c r="L113" s="4">
        <f t="shared" si="9"/>
        <v>0</v>
      </c>
      <c r="M113" s="4">
        <f t="shared" si="10"/>
        <v>0</v>
      </c>
      <c r="N113" s="4">
        <f t="shared" si="11"/>
        <v>0</v>
      </c>
      <c r="O113" s="8" t="s">
        <v>260</v>
      </c>
    </row>
    <row r="114" spans="1:15" ht="48" hidden="1" customHeight="1" x14ac:dyDescent="0.2">
      <c r="A114" s="2" t="s">
        <v>254</v>
      </c>
      <c r="B114" s="2" t="s">
        <v>261</v>
      </c>
      <c r="C114" s="2" t="s">
        <v>17</v>
      </c>
      <c r="D114" s="2" t="s">
        <v>42</v>
      </c>
      <c r="E114" s="2"/>
      <c r="F114" s="4">
        <v>0</v>
      </c>
      <c r="G114" s="4">
        <v>0</v>
      </c>
      <c r="H114" s="4">
        <v>0</v>
      </c>
      <c r="I114" s="2">
        <v>0</v>
      </c>
      <c r="J114" s="4">
        <v>0</v>
      </c>
      <c r="K114" s="2"/>
      <c r="L114" s="4">
        <f t="shared" si="9"/>
        <v>0</v>
      </c>
      <c r="M114" s="4">
        <f t="shared" si="10"/>
        <v>0</v>
      </c>
      <c r="N114" s="4">
        <f t="shared" si="11"/>
        <v>0</v>
      </c>
      <c r="O114" s="8" t="s">
        <v>262</v>
      </c>
    </row>
    <row r="115" spans="1:15" ht="48" hidden="1" customHeight="1" x14ac:dyDescent="0.2">
      <c r="A115" s="2" t="s">
        <v>254</v>
      </c>
      <c r="B115" s="2" t="s">
        <v>263</v>
      </c>
      <c r="C115" s="2" t="s">
        <v>17</v>
      </c>
      <c r="D115" s="2" t="s">
        <v>18</v>
      </c>
      <c r="E115" s="2"/>
      <c r="F115" s="4">
        <v>8000</v>
      </c>
      <c r="G115" s="4">
        <v>0</v>
      </c>
      <c r="H115" s="4">
        <v>0</v>
      </c>
      <c r="I115" s="2">
        <v>0</v>
      </c>
      <c r="J115" s="4">
        <v>0</v>
      </c>
      <c r="K115" s="2"/>
      <c r="L115" s="4">
        <f t="shared" si="9"/>
        <v>8000</v>
      </c>
      <c r="M115" s="4">
        <f t="shared" si="10"/>
        <v>0</v>
      </c>
      <c r="N115" s="4">
        <f t="shared" si="11"/>
        <v>8000</v>
      </c>
      <c r="O115" s="8" t="s">
        <v>264</v>
      </c>
    </row>
    <row r="116" spans="1:15" ht="48" hidden="1" customHeight="1" x14ac:dyDescent="0.2">
      <c r="A116" s="2" t="s">
        <v>254</v>
      </c>
      <c r="B116" s="2" t="s">
        <v>265</v>
      </c>
      <c r="C116" s="2" t="s">
        <v>17</v>
      </c>
      <c r="D116" s="2" t="s">
        <v>18</v>
      </c>
      <c r="E116" s="2"/>
      <c r="F116" s="4">
        <v>3600</v>
      </c>
      <c r="G116" s="4">
        <v>0</v>
      </c>
      <c r="H116" s="4">
        <v>0</v>
      </c>
      <c r="I116" s="2">
        <v>0</v>
      </c>
      <c r="J116" s="4">
        <v>0</v>
      </c>
      <c r="K116" s="2"/>
      <c r="L116" s="4">
        <f t="shared" si="9"/>
        <v>3600</v>
      </c>
      <c r="M116" s="4">
        <f t="shared" si="10"/>
        <v>0</v>
      </c>
      <c r="N116" s="4">
        <f t="shared" si="11"/>
        <v>3600</v>
      </c>
      <c r="O116" s="8" t="s">
        <v>266</v>
      </c>
    </row>
    <row r="117" spans="1:15" ht="48" hidden="1" customHeight="1" x14ac:dyDescent="0.2">
      <c r="A117" s="2" t="s">
        <v>254</v>
      </c>
      <c r="B117" s="2" t="s">
        <v>267</v>
      </c>
      <c r="C117" s="2" t="s">
        <v>25</v>
      </c>
      <c r="D117" s="2" t="s">
        <v>18</v>
      </c>
      <c r="E117" s="2"/>
      <c r="F117" s="4">
        <v>10000</v>
      </c>
      <c r="G117" s="4">
        <v>0</v>
      </c>
      <c r="H117" s="4">
        <v>0</v>
      </c>
      <c r="I117" s="2">
        <v>0</v>
      </c>
      <c r="J117" s="4">
        <v>0</v>
      </c>
      <c r="K117" s="2"/>
      <c r="L117" s="4">
        <f t="shared" si="9"/>
        <v>10000</v>
      </c>
      <c r="M117" s="4">
        <f t="shared" si="10"/>
        <v>0</v>
      </c>
      <c r="N117" s="4">
        <f t="shared" si="11"/>
        <v>10000</v>
      </c>
      <c r="O117" s="8" t="s">
        <v>268</v>
      </c>
    </row>
    <row r="118" spans="1:15" ht="48" hidden="1" customHeight="1" x14ac:dyDescent="0.2">
      <c r="A118" s="2" t="s">
        <v>254</v>
      </c>
      <c r="B118" s="2" t="s">
        <v>269</v>
      </c>
      <c r="C118" s="2" t="s">
        <v>17</v>
      </c>
      <c r="D118" s="2" t="s">
        <v>18</v>
      </c>
      <c r="E118" s="2"/>
      <c r="F118" s="4">
        <v>14250</v>
      </c>
      <c r="G118" s="4">
        <v>0</v>
      </c>
      <c r="H118" s="4">
        <v>0</v>
      </c>
      <c r="I118" s="2">
        <v>0</v>
      </c>
      <c r="J118" s="4">
        <v>0</v>
      </c>
      <c r="K118" s="2"/>
      <c r="L118" s="4">
        <f t="shared" si="9"/>
        <v>14250</v>
      </c>
      <c r="M118" s="4">
        <f t="shared" si="10"/>
        <v>0</v>
      </c>
      <c r="N118" s="4">
        <f t="shared" si="11"/>
        <v>14250</v>
      </c>
      <c r="O118" s="8" t="s">
        <v>270</v>
      </c>
    </row>
    <row r="119" spans="1:15" ht="48" hidden="1" customHeight="1" x14ac:dyDescent="0.2">
      <c r="A119" s="2" t="s">
        <v>254</v>
      </c>
      <c r="B119" s="2" t="s">
        <v>271</v>
      </c>
      <c r="C119" s="2" t="s">
        <v>17</v>
      </c>
      <c r="D119" s="2" t="s">
        <v>18</v>
      </c>
      <c r="E119" s="2"/>
      <c r="F119" s="4">
        <v>6500</v>
      </c>
      <c r="G119" s="4">
        <v>0</v>
      </c>
      <c r="H119" s="4">
        <v>0</v>
      </c>
      <c r="I119" s="2">
        <v>0</v>
      </c>
      <c r="J119" s="4">
        <v>0</v>
      </c>
      <c r="K119" s="2"/>
      <c r="L119" s="4">
        <f t="shared" si="9"/>
        <v>6500</v>
      </c>
      <c r="M119" s="4">
        <f t="shared" si="10"/>
        <v>0</v>
      </c>
      <c r="N119" s="4">
        <f t="shared" si="11"/>
        <v>6500</v>
      </c>
      <c r="O119" s="8" t="s">
        <v>272</v>
      </c>
    </row>
    <row r="120" spans="1:15" ht="48" hidden="1" customHeight="1" x14ac:dyDescent="0.2">
      <c r="A120" s="2" t="s">
        <v>254</v>
      </c>
      <c r="B120" s="2" t="s">
        <v>273</v>
      </c>
      <c r="C120" s="2" t="s">
        <v>17</v>
      </c>
      <c r="D120" s="2" t="s">
        <v>18</v>
      </c>
      <c r="E120" s="2"/>
      <c r="F120" s="4">
        <v>4000</v>
      </c>
      <c r="G120" s="4">
        <v>0</v>
      </c>
      <c r="H120" s="4">
        <v>0</v>
      </c>
      <c r="I120" s="2">
        <v>0</v>
      </c>
      <c r="J120" s="4">
        <v>0</v>
      </c>
      <c r="K120" s="2"/>
      <c r="L120" s="4">
        <f t="shared" si="9"/>
        <v>4000</v>
      </c>
      <c r="M120" s="4">
        <f t="shared" si="10"/>
        <v>0</v>
      </c>
      <c r="N120" s="4">
        <f t="shared" si="11"/>
        <v>4000</v>
      </c>
      <c r="O120" s="8" t="s">
        <v>274</v>
      </c>
    </row>
    <row r="121" spans="1:15" ht="48" hidden="1" customHeight="1" x14ac:dyDescent="0.2">
      <c r="A121" s="2" t="s">
        <v>254</v>
      </c>
      <c r="B121" s="2" t="s">
        <v>275</v>
      </c>
      <c r="C121" s="2" t="s">
        <v>17</v>
      </c>
      <c r="D121" s="2" t="s">
        <v>18</v>
      </c>
      <c r="E121" s="2"/>
      <c r="F121" s="4">
        <v>4000</v>
      </c>
      <c r="G121" s="4">
        <v>0</v>
      </c>
      <c r="H121" s="4">
        <v>0</v>
      </c>
      <c r="I121" s="2">
        <v>0</v>
      </c>
      <c r="J121" s="4">
        <v>0</v>
      </c>
      <c r="K121" s="2"/>
      <c r="L121" s="4">
        <f t="shared" si="9"/>
        <v>4000</v>
      </c>
      <c r="M121" s="4">
        <f t="shared" si="10"/>
        <v>0</v>
      </c>
      <c r="N121" s="4">
        <f t="shared" si="11"/>
        <v>4000</v>
      </c>
      <c r="O121" s="8" t="s">
        <v>276</v>
      </c>
    </row>
    <row r="122" spans="1:15" ht="48" hidden="1" customHeight="1" x14ac:dyDescent="0.2">
      <c r="A122" s="2" t="s">
        <v>254</v>
      </c>
      <c r="B122" s="2" t="s">
        <v>277</v>
      </c>
      <c r="C122" s="2" t="s">
        <v>17</v>
      </c>
      <c r="D122" s="2" t="s">
        <v>18</v>
      </c>
      <c r="E122" s="2"/>
      <c r="F122" s="4">
        <v>6500</v>
      </c>
      <c r="G122" s="4">
        <v>0</v>
      </c>
      <c r="H122" s="4">
        <v>0</v>
      </c>
      <c r="I122" s="2">
        <v>0</v>
      </c>
      <c r="J122" s="4">
        <v>0</v>
      </c>
      <c r="K122" s="2"/>
      <c r="L122" s="4">
        <f t="shared" si="9"/>
        <v>6500</v>
      </c>
      <c r="M122" s="4">
        <f t="shared" si="10"/>
        <v>0</v>
      </c>
      <c r="N122" s="4">
        <f t="shared" si="11"/>
        <v>6500</v>
      </c>
      <c r="O122" s="8" t="s">
        <v>278</v>
      </c>
    </row>
    <row r="123" spans="1:15" ht="48" hidden="1" customHeight="1" x14ac:dyDescent="0.2">
      <c r="A123" s="2" t="s">
        <v>254</v>
      </c>
      <c r="B123" s="2" t="s">
        <v>279</v>
      </c>
      <c r="C123" s="2" t="s">
        <v>17</v>
      </c>
      <c r="D123" s="2" t="s">
        <v>18</v>
      </c>
      <c r="E123" s="2"/>
      <c r="F123" s="4">
        <v>10000</v>
      </c>
      <c r="G123" s="4">
        <v>0</v>
      </c>
      <c r="H123" s="4">
        <v>0</v>
      </c>
      <c r="I123" s="2">
        <v>0</v>
      </c>
      <c r="J123" s="4">
        <v>0</v>
      </c>
      <c r="K123" s="2"/>
      <c r="L123" s="4">
        <f t="shared" si="9"/>
        <v>10000</v>
      </c>
      <c r="M123" s="4">
        <f t="shared" si="10"/>
        <v>0</v>
      </c>
      <c r="N123" s="4">
        <f t="shared" si="11"/>
        <v>10000</v>
      </c>
      <c r="O123" s="8" t="s">
        <v>280</v>
      </c>
    </row>
    <row r="124" spans="1:15" ht="48" hidden="1" customHeight="1" x14ac:dyDescent="0.2">
      <c r="A124" s="2" t="s">
        <v>254</v>
      </c>
      <c r="B124" s="2" t="s">
        <v>281</v>
      </c>
      <c r="C124" s="2" t="s">
        <v>25</v>
      </c>
      <c r="D124" s="2" t="s">
        <v>18</v>
      </c>
      <c r="E124" s="2"/>
      <c r="F124" s="4">
        <v>12800</v>
      </c>
      <c r="G124" s="4">
        <v>0</v>
      </c>
      <c r="H124" s="4">
        <v>0</v>
      </c>
      <c r="I124" s="2">
        <v>0</v>
      </c>
      <c r="J124" s="4">
        <v>0</v>
      </c>
      <c r="K124" s="2"/>
      <c r="L124" s="4">
        <f t="shared" si="9"/>
        <v>12800</v>
      </c>
      <c r="M124" s="4">
        <f t="shared" si="10"/>
        <v>0</v>
      </c>
      <c r="N124" s="4">
        <f t="shared" si="11"/>
        <v>12800</v>
      </c>
      <c r="O124" s="8" t="s">
        <v>282</v>
      </c>
    </row>
    <row r="125" spans="1:15" ht="48" hidden="1" customHeight="1" x14ac:dyDescent="0.2">
      <c r="A125" s="2" t="s">
        <v>254</v>
      </c>
      <c r="B125" s="2" t="s">
        <v>283</v>
      </c>
      <c r="C125" s="2" t="s">
        <v>17</v>
      </c>
      <c r="D125" s="2" t="s">
        <v>18</v>
      </c>
      <c r="E125" s="2"/>
      <c r="F125" s="4">
        <v>7300</v>
      </c>
      <c r="G125" s="4">
        <v>0</v>
      </c>
      <c r="H125" s="4">
        <v>0</v>
      </c>
      <c r="I125" s="2">
        <v>0</v>
      </c>
      <c r="J125" s="4">
        <v>0</v>
      </c>
      <c r="K125" s="2"/>
      <c r="L125" s="4">
        <f t="shared" si="9"/>
        <v>7300</v>
      </c>
      <c r="M125" s="4">
        <f t="shared" si="10"/>
        <v>0</v>
      </c>
      <c r="N125" s="4">
        <f t="shared" si="11"/>
        <v>7300</v>
      </c>
      <c r="O125" s="8" t="s">
        <v>284</v>
      </c>
    </row>
    <row r="126" spans="1:15" ht="48" hidden="1" customHeight="1" x14ac:dyDescent="0.2">
      <c r="A126" s="2" t="s">
        <v>254</v>
      </c>
      <c r="B126" s="2" t="s">
        <v>285</v>
      </c>
      <c r="C126" s="2" t="s">
        <v>17</v>
      </c>
      <c r="D126" s="2" t="s">
        <v>42</v>
      </c>
      <c r="E126" s="2"/>
      <c r="F126" s="4">
        <v>0</v>
      </c>
      <c r="G126" s="4">
        <v>0</v>
      </c>
      <c r="H126" s="4">
        <v>0</v>
      </c>
      <c r="I126" s="2">
        <v>0</v>
      </c>
      <c r="J126" s="4">
        <v>0</v>
      </c>
      <c r="K126" s="2"/>
      <c r="L126" s="4">
        <f t="shared" si="9"/>
        <v>0</v>
      </c>
      <c r="M126" s="4">
        <f t="shared" si="10"/>
        <v>0</v>
      </c>
      <c r="N126" s="4">
        <f t="shared" si="11"/>
        <v>0</v>
      </c>
      <c r="O126" s="8" t="s">
        <v>286</v>
      </c>
    </row>
    <row r="127" spans="1:15" ht="48" hidden="1" customHeight="1" x14ac:dyDescent="0.2">
      <c r="A127" s="2" t="s">
        <v>254</v>
      </c>
      <c r="B127" s="2" t="s">
        <v>287</v>
      </c>
      <c r="C127" s="2" t="s">
        <v>25</v>
      </c>
      <c r="D127" s="2" t="s">
        <v>18</v>
      </c>
      <c r="E127" s="2"/>
      <c r="F127" s="4">
        <v>12500</v>
      </c>
      <c r="G127" s="4">
        <v>0</v>
      </c>
      <c r="H127" s="4">
        <v>1736.7521367521369</v>
      </c>
      <c r="I127" s="2">
        <v>0</v>
      </c>
      <c r="J127" s="4">
        <v>0</v>
      </c>
      <c r="K127" s="2" t="s">
        <v>288</v>
      </c>
      <c r="L127" s="4">
        <f t="shared" si="9"/>
        <v>12500</v>
      </c>
      <c r="M127" s="4">
        <f t="shared" si="10"/>
        <v>1736.7521367521369</v>
      </c>
      <c r="N127" s="4">
        <f t="shared" si="11"/>
        <v>14236.752136752137</v>
      </c>
      <c r="O127" s="8" t="s">
        <v>289</v>
      </c>
    </row>
    <row r="128" spans="1:15" ht="48" hidden="1" customHeight="1" x14ac:dyDescent="0.2">
      <c r="A128" s="2" t="s">
        <v>254</v>
      </c>
      <c r="B128" s="2" t="s">
        <v>290</v>
      </c>
      <c r="C128" s="2" t="s">
        <v>17</v>
      </c>
      <c r="D128" s="2" t="s">
        <v>18</v>
      </c>
      <c r="E128" s="2" t="s">
        <v>207</v>
      </c>
      <c r="F128" s="4">
        <v>15500</v>
      </c>
      <c r="G128" s="4">
        <v>0</v>
      </c>
      <c r="H128" s="4">
        <v>0</v>
      </c>
      <c r="I128" s="2">
        <v>0</v>
      </c>
      <c r="J128" s="4">
        <v>0</v>
      </c>
      <c r="K128" s="2" t="s">
        <v>291</v>
      </c>
      <c r="L128" s="4">
        <f t="shared" si="9"/>
        <v>0</v>
      </c>
      <c r="M128" s="4">
        <f t="shared" si="10"/>
        <v>0</v>
      </c>
      <c r="N128" s="4">
        <f t="shared" si="11"/>
        <v>0</v>
      </c>
      <c r="O128" s="8" t="s">
        <v>292</v>
      </c>
    </row>
    <row r="129" spans="1:15" ht="48" hidden="1" customHeight="1" x14ac:dyDescent="0.2">
      <c r="A129" s="2" t="s">
        <v>254</v>
      </c>
      <c r="B129" s="2" t="s">
        <v>293</v>
      </c>
      <c r="C129" s="2" t="s">
        <v>39</v>
      </c>
      <c r="D129" s="2" t="s">
        <v>18</v>
      </c>
      <c r="E129" s="2"/>
      <c r="F129" s="4">
        <v>6700</v>
      </c>
      <c r="G129" s="4">
        <v>10082.051282051283</v>
      </c>
      <c r="H129" s="4">
        <v>0</v>
      </c>
      <c r="I129" s="2">
        <v>5</v>
      </c>
      <c r="J129" s="4">
        <v>33500</v>
      </c>
      <c r="K129" s="2" t="s">
        <v>78</v>
      </c>
      <c r="L129" s="4">
        <f t="shared" si="9"/>
        <v>0</v>
      </c>
      <c r="M129" s="4">
        <f t="shared" si="10"/>
        <v>43582.051282051281</v>
      </c>
      <c r="N129" s="4">
        <f t="shared" si="11"/>
        <v>43582.051282051281</v>
      </c>
      <c r="O129" s="8" t="s">
        <v>294</v>
      </c>
    </row>
    <row r="130" spans="1:15" ht="48" hidden="1" customHeight="1" x14ac:dyDescent="0.2">
      <c r="A130" s="2" t="s">
        <v>254</v>
      </c>
      <c r="B130" s="2" t="s">
        <v>295</v>
      </c>
      <c r="C130" s="2" t="s">
        <v>25</v>
      </c>
      <c r="D130" s="2" t="s">
        <v>18</v>
      </c>
      <c r="E130" s="2"/>
      <c r="F130" s="4">
        <v>7000</v>
      </c>
      <c r="G130" s="4">
        <v>0</v>
      </c>
      <c r="H130" s="4">
        <v>0</v>
      </c>
      <c r="I130" s="2">
        <v>1</v>
      </c>
      <c r="J130" s="4">
        <v>7000</v>
      </c>
      <c r="K130" s="2"/>
      <c r="L130" s="4">
        <f t="shared" si="9"/>
        <v>7000</v>
      </c>
      <c r="M130" s="4">
        <f t="shared" si="10"/>
        <v>7000</v>
      </c>
      <c r="N130" s="4">
        <f t="shared" si="11"/>
        <v>14000</v>
      </c>
      <c r="O130" s="8" t="s">
        <v>296</v>
      </c>
    </row>
    <row r="131" spans="1:15" ht="48" hidden="1" customHeight="1" x14ac:dyDescent="0.2">
      <c r="A131" s="2" t="s">
        <v>254</v>
      </c>
      <c r="B131" s="2" t="s">
        <v>297</v>
      </c>
      <c r="C131" s="2" t="s">
        <v>17</v>
      </c>
      <c r="D131" s="2" t="s">
        <v>18</v>
      </c>
      <c r="E131" s="2"/>
      <c r="F131" s="4">
        <v>7000</v>
      </c>
      <c r="G131" s="4">
        <v>0</v>
      </c>
      <c r="H131" s="4">
        <v>0</v>
      </c>
      <c r="I131" s="2">
        <v>2</v>
      </c>
      <c r="J131" s="4">
        <v>14119.658119658121</v>
      </c>
      <c r="K131" s="2"/>
      <c r="L131" s="4">
        <f t="shared" si="9"/>
        <v>7000</v>
      </c>
      <c r="M131" s="4">
        <f t="shared" si="10"/>
        <v>14119.658119658121</v>
      </c>
      <c r="N131" s="4">
        <f t="shared" si="11"/>
        <v>21119.658119658121</v>
      </c>
      <c r="O131" s="8" t="s">
        <v>298</v>
      </c>
    </row>
    <row r="132" spans="1:15" ht="48" hidden="1" customHeight="1" x14ac:dyDescent="0.2">
      <c r="A132" s="2" t="s">
        <v>254</v>
      </c>
      <c r="B132" s="2" t="s">
        <v>299</v>
      </c>
      <c r="C132" s="2" t="s">
        <v>39</v>
      </c>
      <c r="D132" s="2" t="s">
        <v>18</v>
      </c>
      <c r="E132" s="2"/>
      <c r="F132" s="4">
        <v>9500</v>
      </c>
      <c r="G132" s="4">
        <v>0</v>
      </c>
      <c r="H132" s="4">
        <v>0</v>
      </c>
      <c r="I132" s="2">
        <v>0</v>
      </c>
      <c r="J132" s="4">
        <v>0</v>
      </c>
      <c r="K132" s="2"/>
      <c r="L132" s="4">
        <f t="shared" si="9"/>
        <v>9500</v>
      </c>
      <c r="M132" s="4">
        <f t="shared" si="10"/>
        <v>0</v>
      </c>
      <c r="N132" s="4">
        <f t="shared" si="11"/>
        <v>9500</v>
      </c>
      <c r="O132" s="8" t="s">
        <v>300</v>
      </c>
    </row>
    <row r="133" spans="1:15" ht="48" hidden="1" customHeight="1" x14ac:dyDescent="0.2">
      <c r="A133" s="2" t="s">
        <v>254</v>
      </c>
      <c r="B133" s="2" t="s">
        <v>301</v>
      </c>
      <c r="C133" s="2" t="s">
        <v>17</v>
      </c>
      <c r="D133" s="2" t="s">
        <v>18</v>
      </c>
      <c r="E133" s="2"/>
      <c r="F133" s="4">
        <v>12500</v>
      </c>
      <c r="G133" s="4">
        <v>0</v>
      </c>
      <c r="H133" s="4">
        <v>0</v>
      </c>
      <c r="I133" s="2">
        <v>0</v>
      </c>
      <c r="J133" s="4">
        <v>0</v>
      </c>
      <c r="K133" s="2"/>
      <c r="L133" s="4">
        <f t="shared" si="9"/>
        <v>12500</v>
      </c>
      <c r="M133" s="4">
        <f t="shared" si="10"/>
        <v>0</v>
      </c>
      <c r="N133" s="4">
        <f t="shared" si="11"/>
        <v>12500</v>
      </c>
      <c r="O133" s="8" t="s">
        <v>302</v>
      </c>
    </row>
    <row r="134" spans="1:15" ht="48" hidden="1" customHeight="1" x14ac:dyDescent="0.2">
      <c r="A134" s="2" t="s">
        <v>254</v>
      </c>
      <c r="B134" s="2" t="s">
        <v>303</v>
      </c>
      <c r="C134" s="2" t="s">
        <v>17</v>
      </c>
      <c r="D134" s="2" t="s">
        <v>18</v>
      </c>
      <c r="E134" s="2"/>
      <c r="F134" s="4">
        <v>8500</v>
      </c>
      <c r="G134" s="4">
        <v>0</v>
      </c>
      <c r="H134" s="4">
        <v>0</v>
      </c>
      <c r="I134" s="2">
        <v>0</v>
      </c>
      <c r="J134" s="4">
        <v>0</v>
      </c>
      <c r="K134" s="2"/>
      <c r="L134" s="4">
        <f t="shared" si="9"/>
        <v>8500</v>
      </c>
      <c r="M134" s="4">
        <f t="shared" si="10"/>
        <v>0</v>
      </c>
      <c r="N134" s="4">
        <f t="shared" si="11"/>
        <v>8500</v>
      </c>
      <c r="O134" s="8" t="s">
        <v>304</v>
      </c>
    </row>
    <row r="135" spans="1:15" ht="48" hidden="1" customHeight="1" x14ac:dyDescent="0.2">
      <c r="A135" s="2" t="s">
        <v>254</v>
      </c>
      <c r="B135" s="2" t="s">
        <v>305</v>
      </c>
      <c r="C135" s="2" t="s">
        <v>17</v>
      </c>
      <c r="D135" s="2" t="s">
        <v>18</v>
      </c>
      <c r="E135" s="2"/>
      <c r="F135" s="4">
        <v>6500</v>
      </c>
      <c r="G135" s="4">
        <v>0</v>
      </c>
      <c r="H135" s="4">
        <v>0</v>
      </c>
      <c r="I135" s="2">
        <v>0</v>
      </c>
      <c r="J135" s="4">
        <v>0</v>
      </c>
      <c r="K135" s="2"/>
      <c r="L135" s="4">
        <f t="shared" si="9"/>
        <v>6500</v>
      </c>
      <c r="M135" s="4">
        <f t="shared" si="10"/>
        <v>0</v>
      </c>
      <c r="N135" s="4">
        <f t="shared" si="11"/>
        <v>6500</v>
      </c>
      <c r="O135" s="8" t="s">
        <v>306</v>
      </c>
    </row>
    <row r="136" spans="1:15" ht="48" hidden="1" customHeight="1" x14ac:dyDescent="0.2">
      <c r="A136" s="2" t="s">
        <v>254</v>
      </c>
      <c r="B136" s="2" t="s">
        <v>307</v>
      </c>
      <c r="C136" s="2" t="s">
        <v>59</v>
      </c>
      <c r="D136" s="2" t="s">
        <v>18</v>
      </c>
      <c r="E136" s="2"/>
      <c r="F136" s="4">
        <v>10000</v>
      </c>
      <c r="G136" s="4">
        <v>0</v>
      </c>
      <c r="H136" s="4">
        <v>0</v>
      </c>
      <c r="I136" s="2">
        <v>10</v>
      </c>
      <c r="J136" s="4">
        <v>100000</v>
      </c>
      <c r="K136" s="2"/>
      <c r="L136" s="4">
        <f t="shared" si="9"/>
        <v>0</v>
      </c>
      <c r="M136" s="4">
        <f t="shared" si="10"/>
        <v>100000</v>
      </c>
      <c r="N136" s="4">
        <f t="shared" si="11"/>
        <v>100000</v>
      </c>
      <c r="O136" s="8" t="s">
        <v>308</v>
      </c>
    </row>
    <row r="137" spans="1:15" ht="48" hidden="1" customHeight="1" x14ac:dyDescent="0.2">
      <c r="A137" s="2" t="s">
        <v>254</v>
      </c>
      <c r="B137" s="2" t="s">
        <v>309</v>
      </c>
      <c r="C137" s="2" t="s">
        <v>22</v>
      </c>
      <c r="D137" s="2" t="s">
        <v>18</v>
      </c>
      <c r="E137" s="2"/>
      <c r="F137" s="4">
        <v>8500</v>
      </c>
      <c r="G137" s="4">
        <v>0</v>
      </c>
      <c r="H137" s="4">
        <v>0</v>
      </c>
      <c r="I137" s="2">
        <v>0</v>
      </c>
      <c r="J137" s="4">
        <v>0</v>
      </c>
      <c r="K137" s="2"/>
      <c r="L137" s="4">
        <f t="shared" si="9"/>
        <v>8500</v>
      </c>
      <c r="M137" s="4">
        <f t="shared" si="10"/>
        <v>0</v>
      </c>
      <c r="N137" s="4">
        <f t="shared" si="11"/>
        <v>8500</v>
      </c>
      <c r="O137" s="8" t="s">
        <v>310</v>
      </c>
    </row>
    <row r="138" spans="1:15" ht="48" hidden="1" customHeight="1" x14ac:dyDescent="0.2">
      <c r="A138" s="2" t="s">
        <v>254</v>
      </c>
      <c r="B138" s="2" t="s">
        <v>311</v>
      </c>
      <c r="C138" s="2" t="s">
        <v>17</v>
      </c>
      <c r="D138" s="2" t="s">
        <v>18</v>
      </c>
      <c r="E138" s="2"/>
      <c r="F138" s="4">
        <v>6500</v>
      </c>
      <c r="G138" s="4">
        <v>0</v>
      </c>
      <c r="H138" s="4">
        <v>0</v>
      </c>
      <c r="I138" s="2">
        <v>0</v>
      </c>
      <c r="J138" s="4">
        <v>0</v>
      </c>
      <c r="K138" s="2"/>
      <c r="L138" s="4">
        <f t="shared" si="9"/>
        <v>6500</v>
      </c>
      <c r="M138" s="4">
        <f t="shared" si="10"/>
        <v>0</v>
      </c>
      <c r="N138" s="4">
        <f t="shared" si="11"/>
        <v>6500</v>
      </c>
      <c r="O138" s="8" t="s">
        <v>312</v>
      </c>
    </row>
    <row r="139" spans="1:15" ht="48" hidden="1" customHeight="1" x14ac:dyDescent="0.2">
      <c r="A139" s="2" t="s">
        <v>254</v>
      </c>
      <c r="B139" s="2" t="s">
        <v>313</v>
      </c>
      <c r="C139" s="2" t="s">
        <v>17</v>
      </c>
      <c r="D139" s="2" t="s">
        <v>18</v>
      </c>
      <c r="E139" s="2"/>
      <c r="F139" s="4">
        <v>14250</v>
      </c>
      <c r="G139" s="4">
        <v>0</v>
      </c>
      <c r="H139" s="4">
        <v>0</v>
      </c>
      <c r="I139" s="2">
        <v>0</v>
      </c>
      <c r="J139" s="4">
        <v>0</v>
      </c>
      <c r="K139" s="2"/>
      <c r="L139" s="4">
        <f t="shared" si="9"/>
        <v>14250</v>
      </c>
      <c r="M139" s="4">
        <f t="shared" si="10"/>
        <v>0</v>
      </c>
      <c r="N139" s="4">
        <f t="shared" si="11"/>
        <v>14250</v>
      </c>
      <c r="O139" s="8" t="s">
        <v>314</v>
      </c>
    </row>
    <row r="140" spans="1:15" ht="48" hidden="1" customHeight="1" x14ac:dyDescent="0.2">
      <c r="A140" s="2" t="s">
        <v>254</v>
      </c>
      <c r="B140" s="2" t="s">
        <v>315</v>
      </c>
      <c r="C140" s="2" t="s">
        <v>17</v>
      </c>
      <c r="D140" s="2" t="s">
        <v>18</v>
      </c>
      <c r="E140" s="2"/>
      <c r="F140" s="4">
        <v>11000</v>
      </c>
      <c r="G140" s="4">
        <v>0</v>
      </c>
      <c r="H140" s="4">
        <v>0</v>
      </c>
      <c r="I140" s="2">
        <v>0</v>
      </c>
      <c r="J140" s="4">
        <v>0</v>
      </c>
      <c r="K140" s="2"/>
      <c r="L140" s="4">
        <f t="shared" si="9"/>
        <v>11000</v>
      </c>
      <c r="M140" s="4">
        <f t="shared" si="10"/>
        <v>0</v>
      </c>
      <c r="N140" s="4">
        <f t="shared" si="11"/>
        <v>11000</v>
      </c>
      <c r="O140" s="8" t="s">
        <v>316</v>
      </c>
    </row>
    <row r="141" spans="1:15" ht="48" hidden="1" customHeight="1" x14ac:dyDescent="0.2">
      <c r="A141" s="2" t="s">
        <v>254</v>
      </c>
      <c r="B141" s="2" t="s">
        <v>317</v>
      </c>
      <c r="C141" s="2" t="s">
        <v>22</v>
      </c>
      <c r="D141" s="2" t="s">
        <v>18</v>
      </c>
      <c r="E141" s="2"/>
      <c r="F141" s="4">
        <v>10000</v>
      </c>
      <c r="G141" s="4">
        <v>0</v>
      </c>
      <c r="H141" s="4">
        <v>0</v>
      </c>
      <c r="I141" s="2">
        <v>0</v>
      </c>
      <c r="J141" s="4">
        <v>0</v>
      </c>
      <c r="K141" s="2"/>
      <c r="L141" s="4">
        <f t="shared" si="9"/>
        <v>10000</v>
      </c>
      <c r="M141" s="4">
        <f t="shared" si="10"/>
        <v>0</v>
      </c>
      <c r="N141" s="4">
        <f t="shared" si="11"/>
        <v>10000</v>
      </c>
      <c r="O141" s="8" t="s">
        <v>318</v>
      </c>
    </row>
    <row r="142" spans="1:15" ht="48" hidden="1" customHeight="1" x14ac:dyDescent="0.2">
      <c r="A142" s="2" t="s">
        <v>254</v>
      </c>
      <c r="B142" s="2" t="s">
        <v>319</v>
      </c>
      <c r="C142" s="2" t="s">
        <v>25</v>
      </c>
      <c r="D142" s="2" t="s">
        <v>18</v>
      </c>
      <c r="E142" s="2"/>
      <c r="F142" s="4">
        <v>9900</v>
      </c>
      <c r="G142" s="4">
        <v>0</v>
      </c>
      <c r="H142" s="4">
        <v>0</v>
      </c>
      <c r="I142" s="2">
        <v>0</v>
      </c>
      <c r="J142" s="4">
        <v>0</v>
      </c>
      <c r="K142" s="2"/>
      <c r="L142" s="4">
        <f t="shared" si="9"/>
        <v>9900</v>
      </c>
      <c r="M142" s="4">
        <f t="shared" si="10"/>
        <v>0</v>
      </c>
      <c r="N142" s="4">
        <f t="shared" si="11"/>
        <v>9900</v>
      </c>
      <c r="O142" s="8" t="s">
        <v>320</v>
      </c>
    </row>
    <row r="143" spans="1:15" ht="48" hidden="1" customHeight="1" x14ac:dyDescent="0.2">
      <c r="A143" s="2" t="s">
        <v>254</v>
      </c>
      <c r="B143" s="2" t="s">
        <v>321</v>
      </c>
      <c r="C143" s="2" t="s">
        <v>17</v>
      </c>
      <c r="D143" s="2" t="s">
        <v>18</v>
      </c>
      <c r="E143" s="2"/>
      <c r="F143" s="4">
        <v>7000</v>
      </c>
      <c r="G143" s="4">
        <v>0</v>
      </c>
      <c r="H143" s="4">
        <v>0</v>
      </c>
      <c r="I143" s="2">
        <v>0</v>
      </c>
      <c r="J143" s="4">
        <v>0</v>
      </c>
      <c r="K143" s="2"/>
      <c r="L143" s="4">
        <f t="shared" si="9"/>
        <v>7000</v>
      </c>
      <c r="M143" s="4">
        <f t="shared" si="10"/>
        <v>0</v>
      </c>
      <c r="N143" s="4">
        <f t="shared" si="11"/>
        <v>7000</v>
      </c>
      <c r="O143" s="8" t="s">
        <v>322</v>
      </c>
    </row>
    <row r="144" spans="1:15" ht="48" hidden="1" customHeight="1" x14ac:dyDescent="0.2">
      <c r="A144" s="2" t="s">
        <v>254</v>
      </c>
      <c r="B144" s="2" t="s">
        <v>323</v>
      </c>
      <c r="C144" s="2" t="s">
        <v>17</v>
      </c>
      <c r="D144" s="2" t="s">
        <v>18</v>
      </c>
      <c r="E144" s="2"/>
      <c r="F144" s="4">
        <v>6500</v>
      </c>
      <c r="G144" s="4">
        <v>0</v>
      </c>
      <c r="H144" s="4">
        <v>0</v>
      </c>
      <c r="I144" s="2">
        <v>0</v>
      </c>
      <c r="J144" s="4">
        <v>0</v>
      </c>
      <c r="K144" s="2"/>
      <c r="L144" s="4">
        <f t="shared" si="9"/>
        <v>6500</v>
      </c>
      <c r="M144" s="4">
        <f t="shared" si="10"/>
        <v>0</v>
      </c>
      <c r="N144" s="4">
        <f t="shared" si="11"/>
        <v>6500</v>
      </c>
      <c r="O144" s="8" t="s">
        <v>324</v>
      </c>
    </row>
    <row r="145" spans="1:15" ht="48" hidden="1" customHeight="1" x14ac:dyDescent="0.2">
      <c r="A145" s="2" t="s">
        <v>254</v>
      </c>
      <c r="B145" s="2" t="s">
        <v>325</v>
      </c>
      <c r="C145" s="2" t="s">
        <v>17</v>
      </c>
      <c r="D145" s="2" t="s">
        <v>18</v>
      </c>
      <c r="E145" s="2"/>
      <c r="F145" s="4">
        <v>6000</v>
      </c>
      <c r="G145" s="4">
        <v>0</v>
      </c>
      <c r="H145" s="4">
        <v>0</v>
      </c>
      <c r="I145" s="2">
        <v>0</v>
      </c>
      <c r="J145" s="4">
        <v>0</v>
      </c>
      <c r="K145" s="2"/>
      <c r="L145" s="4">
        <f t="shared" si="9"/>
        <v>6000</v>
      </c>
      <c r="M145" s="4">
        <f t="shared" si="10"/>
        <v>0</v>
      </c>
      <c r="N145" s="4">
        <f t="shared" si="11"/>
        <v>6000</v>
      </c>
      <c r="O145" s="8" t="s">
        <v>326</v>
      </c>
    </row>
    <row r="146" spans="1:15" ht="48" hidden="1" customHeight="1" x14ac:dyDescent="0.2">
      <c r="A146" s="2" t="s">
        <v>254</v>
      </c>
      <c r="B146" s="2" t="s">
        <v>327</v>
      </c>
      <c r="C146" s="2" t="s">
        <v>17</v>
      </c>
      <c r="D146" s="2" t="s">
        <v>18</v>
      </c>
      <c r="E146" s="2"/>
      <c r="F146" s="4">
        <v>10000</v>
      </c>
      <c r="G146" s="4">
        <v>0</v>
      </c>
      <c r="H146" s="4">
        <v>0</v>
      </c>
      <c r="I146" s="2">
        <v>0</v>
      </c>
      <c r="J146" s="4">
        <v>0</v>
      </c>
      <c r="K146" s="2"/>
      <c r="L146" s="4">
        <f t="shared" si="9"/>
        <v>10000</v>
      </c>
      <c r="M146" s="4">
        <f t="shared" si="10"/>
        <v>0</v>
      </c>
      <c r="N146" s="4">
        <f t="shared" si="11"/>
        <v>10000</v>
      </c>
      <c r="O146" s="8" t="s">
        <v>328</v>
      </c>
    </row>
    <row r="147" spans="1:15" ht="48" hidden="1" customHeight="1" x14ac:dyDescent="0.2">
      <c r="A147" s="2" t="s">
        <v>254</v>
      </c>
      <c r="B147" s="2" t="s">
        <v>329</v>
      </c>
      <c r="C147" s="2" t="s">
        <v>17</v>
      </c>
      <c r="D147" s="2" t="s">
        <v>18</v>
      </c>
      <c r="E147" s="2"/>
      <c r="F147" s="4">
        <v>10000</v>
      </c>
      <c r="G147" s="4">
        <v>0</v>
      </c>
      <c r="H147" s="4">
        <v>0</v>
      </c>
      <c r="I147" s="2">
        <v>0</v>
      </c>
      <c r="J147" s="4">
        <v>0</v>
      </c>
      <c r="K147" s="2"/>
      <c r="L147" s="4">
        <f t="shared" si="9"/>
        <v>10000</v>
      </c>
      <c r="M147" s="4">
        <f t="shared" si="10"/>
        <v>0</v>
      </c>
      <c r="N147" s="4">
        <f t="shared" si="11"/>
        <v>10000</v>
      </c>
      <c r="O147" s="8" t="s">
        <v>330</v>
      </c>
    </row>
    <row r="148" spans="1:15" ht="48" hidden="1" customHeight="1" x14ac:dyDescent="0.2">
      <c r="A148" s="2" t="s">
        <v>254</v>
      </c>
      <c r="B148" s="2" t="s">
        <v>331</v>
      </c>
      <c r="C148" s="2" t="s">
        <v>17</v>
      </c>
      <c r="D148" s="2" t="s">
        <v>18</v>
      </c>
      <c r="E148" s="2"/>
      <c r="F148" s="4">
        <v>10000</v>
      </c>
      <c r="G148" s="4">
        <v>0</v>
      </c>
      <c r="H148" s="4">
        <v>0</v>
      </c>
      <c r="I148" s="2">
        <v>0</v>
      </c>
      <c r="J148" s="4">
        <v>0</v>
      </c>
      <c r="K148" s="2"/>
      <c r="L148" s="4">
        <f t="shared" si="9"/>
        <v>10000</v>
      </c>
      <c r="M148" s="4">
        <f t="shared" si="10"/>
        <v>0</v>
      </c>
      <c r="N148" s="4">
        <f t="shared" si="11"/>
        <v>10000</v>
      </c>
      <c r="O148" s="8" t="s">
        <v>332</v>
      </c>
    </row>
    <row r="149" spans="1:15" ht="48" hidden="1" customHeight="1" x14ac:dyDescent="0.2">
      <c r="A149" s="2" t="s">
        <v>254</v>
      </c>
      <c r="B149" s="2" t="s">
        <v>333</v>
      </c>
      <c r="C149" s="2"/>
      <c r="D149" s="2" t="s">
        <v>18</v>
      </c>
      <c r="E149" s="2"/>
      <c r="F149" s="4">
        <v>8500</v>
      </c>
      <c r="G149" s="4">
        <v>0</v>
      </c>
      <c r="H149" s="4">
        <v>0</v>
      </c>
      <c r="I149" s="2">
        <v>0</v>
      </c>
      <c r="J149" s="4">
        <v>0</v>
      </c>
      <c r="K149" s="2"/>
      <c r="L149" s="4">
        <f t="shared" si="9"/>
        <v>8500</v>
      </c>
      <c r="M149" s="4">
        <f t="shared" si="10"/>
        <v>0</v>
      </c>
      <c r="N149" s="4">
        <f t="shared" si="11"/>
        <v>8500</v>
      </c>
      <c r="O149" s="8" t="s">
        <v>334</v>
      </c>
    </row>
    <row r="150" spans="1:15" ht="48" hidden="1" customHeight="1" x14ac:dyDescent="0.2">
      <c r="A150" s="2" t="s">
        <v>254</v>
      </c>
      <c r="B150" s="2" t="s">
        <v>335</v>
      </c>
      <c r="C150" s="2" t="s">
        <v>17</v>
      </c>
      <c r="D150" s="2" t="s">
        <v>18</v>
      </c>
      <c r="E150" s="2"/>
      <c r="F150" s="4">
        <v>5000</v>
      </c>
      <c r="G150" s="4">
        <v>0</v>
      </c>
      <c r="H150" s="4">
        <v>0</v>
      </c>
      <c r="I150" s="2">
        <v>0</v>
      </c>
      <c r="J150" s="4">
        <v>0</v>
      </c>
      <c r="K150" s="2"/>
      <c r="L150" s="4">
        <f t="shared" si="9"/>
        <v>5000</v>
      </c>
      <c r="M150" s="4">
        <f t="shared" si="10"/>
        <v>0</v>
      </c>
      <c r="N150" s="4">
        <f t="shared" si="11"/>
        <v>5000</v>
      </c>
      <c r="O150" s="8" t="s">
        <v>336</v>
      </c>
    </row>
    <row r="151" spans="1:15" ht="48" hidden="1" customHeight="1" x14ac:dyDescent="0.2">
      <c r="A151" s="2" t="s">
        <v>254</v>
      </c>
      <c r="B151" s="2" t="s">
        <v>337</v>
      </c>
      <c r="C151" s="2" t="s">
        <v>39</v>
      </c>
      <c r="D151" s="2" t="s">
        <v>18</v>
      </c>
      <c r="E151" s="2"/>
      <c r="F151" s="4">
        <v>6000</v>
      </c>
      <c r="G151" s="4">
        <v>0</v>
      </c>
      <c r="H151" s="4">
        <v>0</v>
      </c>
      <c r="I151" s="2">
        <v>1</v>
      </c>
      <c r="J151" s="4">
        <v>6000</v>
      </c>
      <c r="K151" s="2"/>
      <c r="L151" s="4">
        <f t="shared" si="9"/>
        <v>6000</v>
      </c>
      <c r="M151" s="4">
        <f t="shared" si="10"/>
        <v>6000</v>
      </c>
      <c r="N151" s="4">
        <f t="shared" si="11"/>
        <v>12000</v>
      </c>
      <c r="O151" s="8" t="s">
        <v>338</v>
      </c>
    </row>
    <row r="152" spans="1:15" ht="48" hidden="1" customHeight="1" x14ac:dyDescent="0.2">
      <c r="A152" s="3" t="s">
        <v>254</v>
      </c>
      <c r="B152" s="3" t="s">
        <v>339</v>
      </c>
      <c r="C152" s="3"/>
      <c r="D152" s="3"/>
      <c r="E152" s="3"/>
      <c r="F152" s="6">
        <f>SUM(F111:F151)</f>
        <v>321800</v>
      </c>
      <c r="G152" s="6">
        <v>10082.051282051283</v>
      </c>
      <c r="H152" s="6">
        <v>1736.7521367521369</v>
      </c>
      <c r="I152" s="3"/>
      <c r="J152" s="5">
        <v>160619.65811965812</v>
      </c>
      <c r="K152" s="3"/>
      <c r="L152" s="6">
        <f>SUM(L111:L151)</f>
        <v>289600</v>
      </c>
      <c r="M152" s="6">
        <f>SUM(M111:M151)</f>
        <v>172438.46153846156</v>
      </c>
      <c r="N152" s="6">
        <f>SUM(N111:N151)</f>
        <v>462038.46153846156</v>
      </c>
      <c r="O152" s="9"/>
    </row>
    <row r="153" spans="1:15" ht="48" hidden="1" customHeight="1" x14ac:dyDescent="0.2">
      <c r="A153" s="2" t="s">
        <v>340</v>
      </c>
      <c r="B153" s="2" t="s">
        <v>341</v>
      </c>
      <c r="C153" s="2" t="s">
        <v>17</v>
      </c>
      <c r="D153" s="2" t="s">
        <v>18</v>
      </c>
      <c r="E153" s="2"/>
      <c r="F153" s="4">
        <v>6500</v>
      </c>
      <c r="G153" s="4">
        <v>0</v>
      </c>
      <c r="H153" s="4">
        <v>0</v>
      </c>
      <c r="I153" s="2">
        <v>1</v>
      </c>
      <c r="J153" s="4">
        <v>6500</v>
      </c>
      <c r="K153" s="2"/>
      <c r="L153" s="4">
        <f t="shared" ref="L153:L196" si="12">IF(E153="כן",0,IF(I153&gt;3,0,F153))</f>
        <v>6500</v>
      </c>
      <c r="M153" s="4">
        <f t="shared" ref="M153:M196" si="13">IF(E153="כן", 0, SUM(G153+H153+J153))</f>
        <v>6500</v>
      </c>
      <c r="N153" s="4">
        <f t="shared" ref="N153:N196" si="14">SUM(M153+L153)</f>
        <v>13000</v>
      </c>
      <c r="O153" s="8" t="s">
        <v>342</v>
      </c>
    </row>
    <row r="154" spans="1:15" ht="48" hidden="1" customHeight="1" x14ac:dyDescent="0.2">
      <c r="A154" s="2" t="s">
        <v>340</v>
      </c>
      <c r="B154" s="2" t="s">
        <v>343</v>
      </c>
      <c r="C154" s="2" t="s">
        <v>17</v>
      </c>
      <c r="D154" s="2" t="s">
        <v>18</v>
      </c>
      <c r="E154" s="2"/>
      <c r="F154" s="4">
        <v>8500</v>
      </c>
      <c r="G154" s="4">
        <v>0</v>
      </c>
      <c r="H154" s="4">
        <v>0</v>
      </c>
      <c r="I154" s="2">
        <v>0</v>
      </c>
      <c r="J154" s="4">
        <v>0</v>
      </c>
      <c r="K154" s="2"/>
      <c r="L154" s="4">
        <f t="shared" si="12"/>
        <v>8500</v>
      </c>
      <c r="M154" s="4">
        <f t="shared" si="13"/>
        <v>0</v>
      </c>
      <c r="N154" s="4">
        <f t="shared" si="14"/>
        <v>8500</v>
      </c>
      <c r="O154" s="8" t="s">
        <v>344</v>
      </c>
    </row>
    <row r="155" spans="1:15" ht="48" hidden="1" customHeight="1" x14ac:dyDescent="0.2">
      <c r="A155" s="2" t="s">
        <v>340</v>
      </c>
      <c r="B155" s="2" t="s">
        <v>345</v>
      </c>
      <c r="C155" s="2" t="s">
        <v>17</v>
      </c>
      <c r="D155" s="2" t="s">
        <v>18</v>
      </c>
      <c r="E155" s="2"/>
      <c r="F155" s="4">
        <v>12500</v>
      </c>
      <c r="G155" s="4">
        <v>0</v>
      </c>
      <c r="H155" s="4">
        <v>0</v>
      </c>
      <c r="I155" s="2">
        <v>0</v>
      </c>
      <c r="J155" s="4">
        <v>0</v>
      </c>
      <c r="K155" s="2"/>
      <c r="L155" s="4">
        <f t="shared" si="12"/>
        <v>12500</v>
      </c>
      <c r="M155" s="4">
        <f t="shared" si="13"/>
        <v>0</v>
      </c>
      <c r="N155" s="4">
        <f t="shared" si="14"/>
        <v>12500</v>
      </c>
      <c r="O155" s="8" t="s">
        <v>346</v>
      </c>
    </row>
    <row r="156" spans="1:15" ht="48" hidden="1" customHeight="1" x14ac:dyDescent="0.2">
      <c r="A156" s="2" t="s">
        <v>340</v>
      </c>
      <c r="B156" s="2" t="s">
        <v>347</v>
      </c>
      <c r="C156" s="2" t="s">
        <v>39</v>
      </c>
      <c r="D156" s="2" t="s">
        <v>18</v>
      </c>
      <c r="E156" s="2"/>
      <c r="F156" s="4">
        <v>10000</v>
      </c>
      <c r="G156" s="4">
        <v>0</v>
      </c>
      <c r="H156" s="4">
        <v>0</v>
      </c>
      <c r="I156" s="2">
        <v>1</v>
      </c>
      <c r="J156" s="4">
        <v>10000</v>
      </c>
      <c r="K156" s="2"/>
      <c r="L156" s="4">
        <f t="shared" si="12"/>
        <v>10000</v>
      </c>
      <c r="M156" s="4">
        <f t="shared" si="13"/>
        <v>10000</v>
      </c>
      <c r="N156" s="4">
        <f t="shared" si="14"/>
        <v>20000</v>
      </c>
      <c r="O156" s="8" t="s">
        <v>348</v>
      </c>
    </row>
    <row r="157" spans="1:15" ht="48" hidden="1" customHeight="1" x14ac:dyDescent="0.2">
      <c r="A157" s="2" t="s">
        <v>340</v>
      </c>
      <c r="B157" s="2" t="s">
        <v>349</v>
      </c>
      <c r="C157" s="2" t="s">
        <v>17</v>
      </c>
      <c r="D157" s="2" t="s">
        <v>18</v>
      </c>
      <c r="E157" s="2"/>
      <c r="F157" s="4">
        <v>8040</v>
      </c>
      <c r="G157" s="4">
        <v>0</v>
      </c>
      <c r="H157" s="4">
        <v>0</v>
      </c>
      <c r="I157" s="2">
        <v>0</v>
      </c>
      <c r="J157" s="4">
        <v>0</v>
      </c>
      <c r="K157" s="2"/>
      <c r="L157" s="4">
        <f t="shared" si="12"/>
        <v>8040</v>
      </c>
      <c r="M157" s="4">
        <f t="shared" si="13"/>
        <v>0</v>
      </c>
      <c r="N157" s="4">
        <f t="shared" si="14"/>
        <v>8040</v>
      </c>
      <c r="O157" s="8" t="s">
        <v>350</v>
      </c>
    </row>
    <row r="158" spans="1:15" ht="48" hidden="1" customHeight="1" x14ac:dyDescent="0.2">
      <c r="A158" s="2" t="s">
        <v>340</v>
      </c>
      <c r="B158" s="2" t="s">
        <v>351</v>
      </c>
      <c r="C158" s="2" t="s">
        <v>17</v>
      </c>
      <c r="D158" s="2" t="s">
        <v>18</v>
      </c>
      <c r="E158" s="2"/>
      <c r="F158" s="4">
        <v>6175</v>
      </c>
      <c r="G158" s="4">
        <v>0</v>
      </c>
      <c r="H158" s="4">
        <v>0</v>
      </c>
      <c r="I158" s="2">
        <v>0</v>
      </c>
      <c r="J158" s="4">
        <v>0</v>
      </c>
      <c r="K158" s="2"/>
      <c r="L158" s="4">
        <f t="shared" si="12"/>
        <v>6175</v>
      </c>
      <c r="M158" s="4">
        <f t="shared" si="13"/>
        <v>0</v>
      </c>
      <c r="N158" s="4">
        <f t="shared" si="14"/>
        <v>6175</v>
      </c>
      <c r="O158" s="8"/>
    </row>
    <row r="159" spans="1:15" ht="48" hidden="1" customHeight="1" x14ac:dyDescent="0.2">
      <c r="A159" s="2" t="s">
        <v>340</v>
      </c>
      <c r="B159" s="2" t="s">
        <v>352</v>
      </c>
      <c r="C159" s="2" t="s">
        <v>17</v>
      </c>
      <c r="D159" s="2" t="s">
        <v>18</v>
      </c>
      <c r="E159" s="2"/>
      <c r="F159" s="4">
        <v>15500</v>
      </c>
      <c r="G159" s="4">
        <v>0</v>
      </c>
      <c r="H159" s="4">
        <v>0</v>
      </c>
      <c r="I159" s="2">
        <v>0</v>
      </c>
      <c r="J159" s="4">
        <v>0</v>
      </c>
      <c r="K159" s="2"/>
      <c r="L159" s="4">
        <f t="shared" si="12"/>
        <v>15500</v>
      </c>
      <c r="M159" s="4">
        <f t="shared" si="13"/>
        <v>0</v>
      </c>
      <c r="N159" s="4">
        <f t="shared" si="14"/>
        <v>15500</v>
      </c>
      <c r="O159" s="8" t="s">
        <v>353</v>
      </c>
    </row>
    <row r="160" spans="1:15" ht="48" hidden="1" customHeight="1" x14ac:dyDescent="0.2">
      <c r="A160" s="2" t="s">
        <v>340</v>
      </c>
      <c r="B160" s="2" t="s">
        <v>354</v>
      </c>
      <c r="C160" s="2" t="s">
        <v>17</v>
      </c>
      <c r="D160" s="2" t="s">
        <v>18</v>
      </c>
      <c r="E160" s="2"/>
      <c r="F160" s="4">
        <v>6500</v>
      </c>
      <c r="G160" s="4">
        <v>0</v>
      </c>
      <c r="H160" s="4">
        <v>0</v>
      </c>
      <c r="I160" s="2">
        <v>0</v>
      </c>
      <c r="J160" s="4">
        <v>0</v>
      </c>
      <c r="K160" s="2"/>
      <c r="L160" s="4">
        <f t="shared" si="12"/>
        <v>6500</v>
      </c>
      <c r="M160" s="4">
        <f t="shared" si="13"/>
        <v>0</v>
      </c>
      <c r="N160" s="4">
        <f t="shared" si="14"/>
        <v>6500</v>
      </c>
      <c r="O160" s="8" t="s">
        <v>355</v>
      </c>
    </row>
    <row r="161" spans="1:15" ht="48" hidden="1" customHeight="1" x14ac:dyDescent="0.2">
      <c r="A161" s="2" t="s">
        <v>340</v>
      </c>
      <c r="B161" s="2" t="s">
        <v>356</v>
      </c>
      <c r="C161" s="2" t="s">
        <v>17</v>
      </c>
      <c r="D161" s="2" t="s">
        <v>18</v>
      </c>
      <c r="E161" s="2"/>
      <c r="F161" s="4">
        <v>7500</v>
      </c>
      <c r="G161" s="4">
        <v>0</v>
      </c>
      <c r="H161" s="4">
        <v>0</v>
      </c>
      <c r="I161" s="2">
        <v>0</v>
      </c>
      <c r="J161" s="4">
        <v>0</v>
      </c>
      <c r="K161" s="2"/>
      <c r="L161" s="4">
        <f t="shared" si="12"/>
        <v>7500</v>
      </c>
      <c r="M161" s="4">
        <f t="shared" si="13"/>
        <v>0</v>
      </c>
      <c r="N161" s="4">
        <f t="shared" si="14"/>
        <v>7500</v>
      </c>
      <c r="O161" s="8" t="s">
        <v>357</v>
      </c>
    </row>
    <row r="162" spans="1:15" ht="48" hidden="1" customHeight="1" x14ac:dyDescent="0.2">
      <c r="A162" s="2" t="s">
        <v>340</v>
      </c>
      <c r="B162" s="2" t="s">
        <v>358</v>
      </c>
      <c r="C162" s="2" t="s">
        <v>17</v>
      </c>
      <c r="D162" s="2" t="s">
        <v>42</v>
      </c>
      <c r="E162" s="2"/>
      <c r="F162" s="4">
        <v>0</v>
      </c>
      <c r="G162" s="4">
        <v>0</v>
      </c>
      <c r="H162" s="4">
        <v>0</v>
      </c>
      <c r="I162" s="2">
        <v>0</v>
      </c>
      <c r="J162" s="4">
        <v>0</v>
      </c>
      <c r="K162" s="2"/>
      <c r="L162" s="4">
        <f t="shared" si="12"/>
        <v>0</v>
      </c>
      <c r="M162" s="4">
        <f t="shared" si="13"/>
        <v>0</v>
      </c>
      <c r="N162" s="4">
        <f t="shared" si="14"/>
        <v>0</v>
      </c>
      <c r="O162" s="8" t="s">
        <v>359</v>
      </c>
    </row>
    <row r="163" spans="1:15" ht="48" hidden="1" customHeight="1" x14ac:dyDescent="0.2">
      <c r="A163" s="2" t="s">
        <v>340</v>
      </c>
      <c r="B163" s="2" t="s">
        <v>360</v>
      </c>
      <c r="C163" s="2" t="s">
        <v>17</v>
      </c>
      <c r="D163" s="2" t="s">
        <v>18</v>
      </c>
      <c r="E163" s="2"/>
      <c r="F163" s="4">
        <v>12500</v>
      </c>
      <c r="G163" s="4">
        <v>0</v>
      </c>
      <c r="H163" s="4">
        <v>11552.136752136752</v>
      </c>
      <c r="I163" s="2">
        <v>2</v>
      </c>
      <c r="J163" s="4">
        <v>25213.675213675215</v>
      </c>
      <c r="K163" s="2" t="s">
        <v>361</v>
      </c>
      <c r="L163" s="4">
        <f t="shared" si="12"/>
        <v>12500</v>
      </c>
      <c r="M163" s="4">
        <f t="shared" si="13"/>
        <v>36765.811965811969</v>
      </c>
      <c r="N163" s="4">
        <f t="shared" si="14"/>
        <v>49265.811965811969</v>
      </c>
      <c r="O163" s="8" t="s">
        <v>362</v>
      </c>
    </row>
    <row r="164" spans="1:15" ht="48" hidden="1" customHeight="1" x14ac:dyDescent="0.2">
      <c r="A164" s="2" t="s">
        <v>340</v>
      </c>
      <c r="B164" s="2" t="s">
        <v>363</v>
      </c>
      <c r="C164" s="2" t="s">
        <v>17</v>
      </c>
      <c r="D164" s="2" t="s">
        <v>18</v>
      </c>
      <c r="E164" s="2"/>
      <c r="F164" s="4">
        <v>8500</v>
      </c>
      <c r="G164" s="4">
        <v>0</v>
      </c>
      <c r="H164" s="4">
        <v>189.74358974358975</v>
      </c>
      <c r="I164" s="2">
        <v>3</v>
      </c>
      <c r="J164" s="4">
        <v>25500</v>
      </c>
      <c r="K164" s="2" t="s">
        <v>364</v>
      </c>
      <c r="L164" s="4">
        <f t="shared" si="12"/>
        <v>8500</v>
      </c>
      <c r="M164" s="4">
        <f t="shared" si="13"/>
        <v>25689.74358974359</v>
      </c>
      <c r="N164" s="4">
        <f t="shared" si="14"/>
        <v>34189.743589743593</v>
      </c>
      <c r="O164" s="8" t="s">
        <v>365</v>
      </c>
    </row>
    <row r="165" spans="1:15" ht="48" hidden="1" customHeight="1" x14ac:dyDescent="0.2">
      <c r="A165" s="2" t="s">
        <v>340</v>
      </c>
      <c r="B165" s="2" t="s">
        <v>366</v>
      </c>
      <c r="C165" s="2" t="s">
        <v>17</v>
      </c>
      <c r="D165" s="2" t="s">
        <v>18</v>
      </c>
      <c r="E165" s="2"/>
      <c r="F165" s="4">
        <v>10000</v>
      </c>
      <c r="G165" s="4">
        <v>0</v>
      </c>
      <c r="H165" s="4">
        <v>0</v>
      </c>
      <c r="I165" s="2">
        <v>0</v>
      </c>
      <c r="J165" s="4">
        <v>0</v>
      </c>
      <c r="K165" s="2"/>
      <c r="L165" s="4">
        <f t="shared" si="12"/>
        <v>10000</v>
      </c>
      <c r="M165" s="4">
        <f t="shared" si="13"/>
        <v>0</v>
      </c>
      <c r="N165" s="4">
        <f t="shared" si="14"/>
        <v>10000</v>
      </c>
      <c r="O165" s="8" t="s">
        <v>367</v>
      </c>
    </row>
    <row r="166" spans="1:15" ht="48" hidden="1" customHeight="1" x14ac:dyDescent="0.2">
      <c r="A166" s="2" t="s">
        <v>340</v>
      </c>
      <c r="B166" s="2" t="s">
        <v>368</v>
      </c>
      <c r="C166" s="2" t="s">
        <v>25</v>
      </c>
      <c r="D166" s="2" t="s">
        <v>18</v>
      </c>
      <c r="E166" s="2"/>
      <c r="F166" s="4">
        <v>5000</v>
      </c>
      <c r="G166" s="4">
        <v>0</v>
      </c>
      <c r="H166" s="4">
        <v>0</v>
      </c>
      <c r="I166" s="2">
        <v>1</v>
      </c>
      <c r="J166" s="4">
        <v>5000</v>
      </c>
      <c r="K166" s="2"/>
      <c r="L166" s="4">
        <f t="shared" si="12"/>
        <v>5000</v>
      </c>
      <c r="M166" s="4">
        <f t="shared" si="13"/>
        <v>5000</v>
      </c>
      <c r="N166" s="4">
        <f t="shared" si="14"/>
        <v>10000</v>
      </c>
      <c r="O166" s="8" t="s">
        <v>369</v>
      </c>
    </row>
    <row r="167" spans="1:15" ht="48" hidden="1" customHeight="1" x14ac:dyDescent="0.2">
      <c r="A167" s="2" t="s">
        <v>340</v>
      </c>
      <c r="B167" s="2" t="s">
        <v>370</v>
      </c>
      <c r="C167" s="2" t="s">
        <v>17</v>
      </c>
      <c r="D167" s="2" t="s">
        <v>18</v>
      </c>
      <c r="E167" s="2"/>
      <c r="F167" s="4">
        <v>8000</v>
      </c>
      <c r="G167" s="4">
        <v>0</v>
      </c>
      <c r="H167" s="4">
        <v>0</v>
      </c>
      <c r="I167" s="2">
        <v>0</v>
      </c>
      <c r="J167" s="4">
        <v>0</v>
      </c>
      <c r="K167" s="2"/>
      <c r="L167" s="4">
        <f t="shared" si="12"/>
        <v>8000</v>
      </c>
      <c r="M167" s="4">
        <f t="shared" si="13"/>
        <v>0</v>
      </c>
      <c r="N167" s="4">
        <f t="shared" si="14"/>
        <v>8000</v>
      </c>
      <c r="O167" s="8" t="s">
        <v>371</v>
      </c>
    </row>
    <row r="168" spans="1:15" ht="48" hidden="1" customHeight="1" x14ac:dyDescent="0.2">
      <c r="A168" s="2" t="s">
        <v>340</v>
      </c>
      <c r="B168" s="2" t="s">
        <v>372</v>
      </c>
      <c r="C168" s="2" t="s">
        <v>17</v>
      </c>
      <c r="D168" s="2" t="s">
        <v>18</v>
      </c>
      <c r="E168" s="2"/>
      <c r="F168" s="4">
        <v>6500</v>
      </c>
      <c r="G168" s="4">
        <v>0</v>
      </c>
      <c r="H168" s="4">
        <v>0</v>
      </c>
      <c r="I168" s="2">
        <v>3</v>
      </c>
      <c r="J168" s="4">
        <v>19500</v>
      </c>
      <c r="K168" s="2"/>
      <c r="L168" s="4">
        <f t="shared" si="12"/>
        <v>6500</v>
      </c>
      <c r="M168" s="4">
        <f t="shared" si="13"/>
        <v>19500</v>
      </c>
      <c r="N168" s="4">
        <f t="shared" si="14"/>
        <v>26000</v>
      </c>
      <c r="O168" s="8" t="s">
        <v>373</v>
      </c>
    </row>
    <row r="169" spans="1:15" ht="48" hidden="1" customHeight="1" x14ac:dyDescent="0.2">
      <c r="A169" s="2" t="s">
        <v>340</v>
      </c>
      <c r="B169" s="2" t="s">
        <v>374</v>
      </c>
      <c r="C169" s="2" t="s">
        <v>25</v>
      </c>
      <c r="D169" s="2" t="s">
        <v>18</v>
      </c>
      <c r="E169" s="2"/>
      <c r="F169" s="4">
        <v>4700</v>
      </c>
      <c r="G169" s="4">
        <v>225179.48717948719</v>
      </c>
      <c r="H169" s="4">
        <v>0</v>
      </c>
      <c r="I169" s="2">
        <v>0</v>
      </c>
      <c r="J169" s="4">
        <v>0</v>
      </c>
      <c r="K169" s="2" t="s">
        <v>375</v>
      </c>
      <c r="L169" s="4">
        <f t="shared" si="12"/>
        <v>4700</v>
      </c>
      <c r="M169" s="4">
        <f t="shared" si="13"/>
        <v>225179.48717948719</v>
      </c>
      <c r="N169" s="4">
        <f t="shared" si="14"/>
        <v>229879.48717948719</v>
      </c>
      <c r="O169" s="8" t="s">
        <v>376</v>
      </c>
    </row>
    <row r="170" spans="1:15" ht="48" hidden="1" customHeight="1" x14ac:dyDescent="0.2">
      <c r="A170" s="2" t="s">
        <v>340</v>
      </c>
      <c r="B170" s="2" t="s">
        <v>377</v>
      </c>
      <c r="C170" s="2" t="s">
        <v>59</v>
      </c>
      <c r="D170" s="2" t="s">
        <v>18</v>
      </c>
      <c r="E170" s="2"/>
      <c r="F170" s="4">
        <v>7650</v>
      </c>
      <c r="G170" s="4">
        <v>22050.427350427351</v>
      </c>
      <c r="H170" s="4">
        <v>0</v>
      </c>
      <c r="I170" s="2">
        <v>0</v>
      </c>
      <c r="J170" s="4">
        <v>0</v>
      </c>
      <c r="K170" s="2" t="s">
        <v>378</v>
      </c>
      <c r="L170" s="4">
        <f t="shared" si="12"/>
        <v>7650</v>
      </c>
      <c r="M170" s="4">
        <f t="shared" si="13"/>
        <v>22050.427350427351</v>
      </c>
      <c r="N170" s="4">
        <f t="shared" si="14"/>
        <v>29700.427350427351</v>
      </c>
      <c r="O170" s="8" t="s">
        <v>379</v>
      </c>
    </row>
    <row r="171" spans="1:15" ht="48" hidden="1" customHeight="1" x14ac:dyDescent="0.2">
      <c r="A171" s="2" t="s">
        <v>340</v>
      </c>
      <c r="B171" s="2" t="s">
        <v>380</v>
      </c>
      <c r="C171" s="2" t="s">
        <v>59</v>
      </c>
      <c r="D171" s="2" t="s">
        <v>18</v>
      </c>
      <c r="E171" s="2"/>
      <c r="F171" s="4">
        <v>5500</v>
      </c>
      <c r="G171" s="4">
        <v>0</v>
      </c>
      <c r="H171" s="4">
        <v>0</v>
      </c>
      <c r="I171" s="2">
        <v>0</v>
      </c>
      <c r="J171" s="4">
        <v>0</v>
      </c>
      <c r="K171" s="2"/>
      <c r="L171" s="4">
        <f t="shared" si="12"/>
        <v>5500</v>
      </c>
      <c r="M171" s="4">
        <f t="shared" si="13"/>
        <v>0</v>
      </c>
      <c r="N171" s="4">
        <f t="shared" si="14"/>
        <v>5500</v>
      </c>
      <c r="O171" s="8" t="s">
        <v>381</v>
      </c>
    </row>
    <row r="172" spans="1:15" ht="48" hidden="1" customHeight="1" x14ac:dyDescent="0.2">
      <c r="A172" s="2" t="s">
        <v>340</v>
      </c>
      <c r="B172" s="2" t="s">
        <v>382</v>
      </c>
      <c r="C172" s="2" t="s">
        <v>17</v>
      </c>
      <c r="D172" s="2" t="s">
        <v>18</v>
      </c>
      <c r="E172" s="2"/>
      <c r="F172" s="4">
        <v>9500</v>
      </c>
      <c r="G172" s="4">
        <v>0</v>
      </c>
      <c r="H172" s="4">
        <v>0</v>
      </c>
      <c r="I172" s="2">
        <v>0</v>
      </c>
      <c r="J172" s="4">
        <v>0</v>
      </c>
      <c r="K172" s="2"/>
      <c r="L172" s="4">
        <f t="shared" si="12"/>
        <v>9500</v>
      </c>
      <c r="M172" s="4">
        <f t="shared" si="13"/>
        <v>0</v>
      </c>
      <c r="N172" s="4">
        <f t="shared" si="14"/>
        <v>9500</v>
      </c>
      <c r="O172" s="8" t="s">
        <v>383</v>
      </c>
    </row>
    <row r="173" spans="1:15" ht="48" hidden="1" customHeight="1" x14ac:dyDescent="0.2">
      <c r="A173" s="2" t="s">
        <v>340</v>
      </c>
      <c r="B173" s="2" t="s">
        <v>384</v>
      </c>
      <c r="C173" s="2" t="s">
        <v>17</v>
      </c>
      <c r="D173" s="2" t="s">
        <v>18</v>
      </c>
      <c r="E173" s="2"/>
      <c r="F173" s="4">
        <v>4248</v>
      </c>
      <c r="G173" s="4">
        <v>0</v>
      </c>
      <c r="H173" s="4">
        <v>0</v>
      </c>
      <c r="I173" s="2">
        <v>6</v>
      </c>
      <c r="J173" s="4">
        <v>4439.3162393162393</v>
      </c>
      <c r="K173" s="2"/>
      <c r="L173" s="4">
        <f t="shared" si="12"/>
        <v>0</v>
      </c>
      <c r="M173" s="4">
        <f t="shared" si="13"/>
        <v>4439.3162393162393</v>
      </c>
      <c r="N173" s="4">
        <f t="shared" si="14"/>
        <v>4439.3162393162393</v>
      </c>
      <c r="O173" s="8" t="s">
        <v>385</v>
      </c>
    </row>
    <row r="174" spans="1:15" ht="48" hidden="1" customHeight="1" x14ac:dyDescent="0.2">
      <c r="A174" s="2" t="s">
        <v>340</v>
      </c>
      <c r="B174" s="2" t="s">
        <v>386</v>
      </c>
      <c r="C174" s="2" t="s">
        <v>17</v>
      </c>
      <c r="D174" s="2" t="s">
        <v>18</v>
      </c>
      <c r="E174" s="2"/>
      <c r="F174" s="4">
        <v>2000</v>
      </c>
      <c r="G174" s="4">
        <v>96310.256410256421</v>
      </c>
      <c r="H174" s="4">
        <v>0</v>
      </c>
      <c r="I174" s="2">
        <v>2</v>
      </c>
      <c r="J174" s="4">
        <v>4000.0000000000005</v>
      </c>
      <c r="K174" s="2" t="s">
        <v>387</v>
      </c>
      <c r="L174" s="4">
        <f t="shared" si="12"/>
        <v>2000</v>
      </c>
      <c r="M174" s="4">
        <f t="shared" si="13"/>
        <v>100310.25641025642</v>
      </c>
      <c r="N174" s="4">
        <f t="shared" si="14"/>
        <v>102310.25641025642</v>
      </c>
      <c r="O174" s="8" t="s">
        <v>388</v>
      </c>
    </row>
    <row r="175" spans="1:15" ht="48" hidden="1" customHeight="1" x14ac:dyDescent="0.2">
      <c r="A175" s="2" t="s">
        <v>340</v>
      </c>
      <c r="B175" s="2" t="s">
        <v>389</v>
      </c>
      <c r="C175" s="2" t="s">
        <v>25</v>
      </c>
      <c r="D175" s="2" t="s">
        <v>18</v>
      </c>
      <c r="E175" s="2"/>
      <c r="F175" s="4">
        <v>2964</v>
      </c>
      <c r="G175" s="4">
        <v>0</v>
      </c>
      <c r="H175" s="4">
        <v>0</v>
      </c>
      <c r="I175" s="2">
        <v>2</v>
      </c>
      <c r="J175" s="4">
        <v>5928.2051282051289</v>
      </c>
      <c r="K175" s="2"/>
      <c r="L175" s="4">
        <f t="shared" si="12"/>
        <v>2964</v>
      </c>
      <c r="M175" s="4">
        <f t="shared" si="13"/>
        <v>5928.2051282051289</v>
      </c>
      <c r="N175" s="4">
        <f t="shared" si="14"/>
        <v>8892.2051282051289</v>
      </c>
      <c r="O175" s="8" t="s">
        <v>390</v>
      </c>
    </row>
    <row r="176" spans="1:15" ht="48" hidden="1" customHeight="1" x14ac:dyDescent="0.2">
      <c r="A176" s="2" t="s">
        <v>340</v>
      </c>
      <c r="B176" s="2" t="s">
        <v>391</v>
      </c>
      <c r="C176" s="2" t="s">
        <v>17</v>
      </c>
      <c r="D176" s="2" t="s">
        <v>18</v>
      </c>
      <c r="E176" s="2"/>
      <c r="F176" s="4">
        <v>6500</v>
      </c>
      <c r="G176" s="4">
        <v>38037.606837606843</v>
      </c>
      <c r="H176" s="4">
        <v>0</v>
      </c>
      <c r="I176" s="2">
        <v>11</v>
      </c>
      <c r="J176" s="4">
        <v>72111.111111111109</v>
      </c>
      <c r="K176" s="2" t="s">
        <v>28</v>
      </c>
      <c r="L176" s="4">
        <f t="shared" si="12"/>
        <v>0</v>
      </c>
      <c r="M176" s="4">
        <f t="shared" si="13"/>
        <v>110148.71794871795</v>
      </c>
      <c r="N176" s="4">
        <f t="shared" si="14"/>
        <v>110148.71794871795</v>
      </c>
      <c r="O176" s="8" t="s">
        <v>392</v>
      </c>
    </row>
    <row r="177" spans="1:15" ht="48" hidden="1" customHeight="1" x14ac:dyDescent="0.2">
      <c r="A177" s="2" t="s">
        <v>340</v>
      </c>
      <c r="B177" s="2" t="s">
        <v>393</v>
      </c>
      <c r="C177" s="2" t="s">
        <v>39</v>
      </c>
      <c r="D177" s="2" t="s">
        <v>18</v>
      </c>
      <c r="E177" s="2"/>
      <c r="F177" s="4">
        <v>6000</v>
      </c>
      <c r="G177" s="4">
        <v>17391.452991452992</v>
      </c>
      <c r="H177" s="4">
        <v>7736.7521367521376</v>
      </c>
      <c r="I177" s="2">
        <v>8</v>
      </c>
      <c r="J177" s="4">
        <v>48051.282051282054</v>
      </c>
      <c r="K177" s="2" t="s">
        <v>394</v>
      </c>
      <c r="L177" s="4">
        <f t="shared" si="12"/>
        <v>0</v>
      </c>
      <c r="M177" s="4">
        <f t="shared" si="13"/>
        <v>73179.487179487187</v>
      </c>
      <c r="N177" s="4">
        <f t="shared" si="14"/>
        <v>73179.487179487187</v>
      </c>
      <c r="O177" s="8" t="s">
        <v>395</v>
      </c>
    </row>
    <row r="178" spans="1:15" ht="48" hidden="1" customHeight="1" x14ac:dyDescent="0.2">
      <c r="A178" s="2" t="s">
        <v>340</v>
      </c>
      <c r="B178" s="2" t="s">
        <v>396</v>
      </c>
      <c r="C178" s="2" t="s">
        <v>17</v>
      </c>
      <c r="D178" s="2" t="s">
        <v>18</v>
      </c>
      <c r="E178" s="2" t="s">
        <v>207</v>
      </c>
      <c r="F178" s="4">
        <v>5800</v>
      </c>
      <c r="G178" s="4">
        <v>35849.572649572649</v>
      </c>
      <c r="H178" s="4">
        <v>0</v>
      </c>
      <c r="I178" s="2">
        <v>10</v>
      </c>
      <c r="J178" s="4">
        <v>58495.7264957265</v>
      </c>
      <c r="K178" s="2" t="s">
        <v>28</v>
      </c>
      <c r="L178" s="4">
        <f t="shared" si="12"/>
        <v>0</v>
      </c>
      <c r="M178" s="4">
        <f t="shared" si="13"/>
        <v>0</v>
      </c>
      <c r="N178" s="4">
        <f t="shared" si="14"/>
        <v>0</v>
      </c>
      <c r="O178" s="8" t="s">
        <v>397</v>
      </c>
    </row>
    <row r="179" spans="1:15" ht="48" hidden="1" customHeight="1" x14ac:dyDescent="0.2">
      <c r="A179" s="2" t="s">
        <v>340</v>
      </c>
      <c r="B179" s="2" t="s">
        <v>398</v>
      </c>
      <c r="C179" s="2" t="s">
        <v>39</v>
      </c>
      <c r="D179" s="2" t="s">
        <v>18</v>
      </c>
      <c r="E179" s="2"/>
      <c r="F179" s="4">
        <v>6500</v>
      </c>
      <c r="G179" s="4">
        <v>0</v>
      </c>
      <c r="H179" s="4">
        <v>0</v>
      </c>
      <c r="I179" s="2">
        <v>0</v>
      </c>
      <c r="J179" s="4">
        <v>0</v>
      </c>
      <c r="K179" s="2"/>
      <c r="L179" s="4">
        <f t="shared" si="12"/>
        <v>6500</v>
      </c>
      <c r="M179" s="4">
        <f t="shared" si="13"/>
        <v>0</v>
      </c>
      <c r="N179" s="4">
        <f t="shared" si="14"/>
        <v>6500</v>
      </c>
      <c r="O179" s="8" t="s">
        <v>399</v>
      </c>
    </row>
    <row r="180" spans="1:15" ht="48" hidden="1" customHeight="1" x14ac:dyDescent="0.2">
      <c r="A180" s="2" t="s">
        <v>340</v>
      </c>
      <c r="B180" s="2" t="s">
        <v>400</v>
      </c>
      <c r="C180" s="2" t="s">
        <v>25</v>
      </c>
      <c r="D180" s="2" t="s">
        <v>18</v>
      </c>
      <c r="E180" s="2"/>
      <c r="F180" s="4">
        <v>4500</v>
      </c>
      <c r="G180" s="4">
        <v>0</v>
      </c>
      <c r="H180" s="4">
        <v>0</v>
      </c>
      <c r="I180" s="2">
        <v>0</v>
      </c>
      <c r="J180" s="4">
        <v>0</v>
      </c>
      <c r="K180" s="2"/>
      <c r="L180" s="4">
        <f t="shared" si="12"/>
        <v>4500</v>
      </c>
      <c r="M180" s="4">
        <f t="shared" si="13"/>
        <v>0</v>
      </c>
      <c r="N180" s="4">
        <f t="shared" si="14"/>
        <v>4500</v>
      </c>
      <c r="O180" s="8" t="s">
        <v>401</v>
      </c>
    </row>
    <row r="181" spans="1:15" ht="48" hidden="1" customHeight="1" x14ac:dyDescent="0.2">
      <c r="A181" s="2" t="s">
        <v>340</v>
      </c>
      <c r="B181" s="2" t="s">
        <v>402</v>
      </c>
      <c r="C181" s="2" t="s">
        <v>59</v>
      </c>
      <c r="D181" s="2" t="s">
        <v>18</v>
      </c>
      <c r="E181" s="2"/>
      <c r="F181" s="4">
        <v>5000</v>
      </c>
      <c r="G181" s="4">
        <v>0</v>
      </c>
      <c r="H181" s="4">
        <v>0</v>
      </c>
      <c r="I181" s="2">
        <v>1</v>
      </c>
      <c r="J181" s="4">
        <v>5000</v>
      </c>
      <c r="K181" s="2"/>
      <c r="L181" s="4">
        <f t="shared" si="12"/>
        <v>5000</v>
      </c>
      <c r="M181" s="4">
        <f t="shared" si="13"/>
        <v>5000</v>
      </c>
      <c r="N181" s="4">
        <f t="shared" si="14"/>
        <v>10000</v>
      </c>
      <c r="O181" s="8" t="s">
        <v>403</v>
      </c>
    </row>
    <row r="182" spans="1:15" ht="48" hidden="1" customHeight="1" x14ac:dyDescent="0.2">
      <c r="A182" s="2" t="s">
        <v>340</v>
      </c>
      <c r="B182" s="2" t="s">
        <v>404</v>
      </c>
      <c r="C182" s="2" t="s">
        <v>59</v>
      </c>
      <c r="D182" s="2" t="s">
        <v>18</v>
      </c>
      <c r="E182" s="2"/>
      <c r="F182" s="4">
        <v>3750</v>
      </c>
      <c r="G182" s="4">
        <v>0</v>
      </c>
      <c r="H182" s="4">
        <v>0</v>
      </c>
      <c r="I182" s="2">
        <v>0</v>
      </c>
      <c r="J182" s="4">
        <v>0</v>
      </c>
      <c r="K182" s="2"/>
      <c r="L182" s="4">
        <f t="shared" si="12"/>
        <v>3750</v>
      </c>
      <c r="M182" s="4">
        <f t="shared" si="13"/>
        <v>0</v>
      </c>
      <c r="N182" s="4">
        <f t="shared" si="14"/>
        <v>3750</v>
      </c>
      <c r="O182" s="8" t="s">
        <v>405</v>
      </c>
    </row>
    <row r="183" spans="1:15" ht="48" hidden="1" customHeight="1" x14ac:dyDescent="0.2">
      <c r="A183" s="2" t="s">
        <v>340</v>
      </c>
      <c r="B183" s="2" t="s">
        <v>406</v>
      </c>
      <c r="C183" s="2" t="s">
        <v>59</v>
      </c>
      <c r="D183" s="2" t="s">
        <v>18</v>
      </c>
      <c r="E183" s="2"/>
      <c r="F183" s="4">
        <v>5000</v>
      </c>
      <c r="G183" s="4">
        <v>0</v>
      </c>
      <c r="H183" s="4">
        <v>0</v>
      </c>
      <c r="I183" s="2">
        <v>0</v>
      </c>
      <c r="J183" s="4">
        <v>0</v>
      </c>
      <c r="K183" s="2"/>
      <c r="L183" s="4">
        <f t="shared" si="12"/>
        <v>5000</v>
      </c>
      <c r="M183" s="4">
        <f t="shared" si="13"/>
        <v>0</v>
      </c>
      <c r="N183" s="4">
        <f t="shared" si="14"/>
        <v>5000</v>
      </c>
      <c r="O183" s="8" t="s">
        <v>407</v>
      </c>
    </row>
    <row r="184" spans="1:15" ht="48" hidden="1" customHeight="1" x14ac:dyDescent="0.2">
      <c r="A184" s="2" t="s">
        <v>340</v>
      </c>
      <c r="B184" s="2" t="s">
        <v>408</v>
      </c>
      <c r="C184" s="2" t="s">
        <v>59</v>
      </c>
      <c r="D184" s="2" t="s">
        <v>18</v>
      </c>
      <c r="E184" s="2"/>
      <c r="F184" s="4">
        <v>5000</v>
      </c>
      <c r="G184" s="4">
        <v>0</v>
      </c>
      <c r="H184" s="4">
        <v>0</v>
      </c>
      <c r="I184" s="2">
        <v>0</v>
      </c>
      <c r="J184" s="4">
        <v>0</v>
      </c>
      <c r="K184" s="2"/>
      <c r="L184" s="4">
        <f t="shared" si="12"/>
        <v>5000</v>
      </c>
      <c r="M184" s="4">
        <f t="shared" si="13"/>
        <v>0</v>
      </c>
      <c r="N184" s="4">
        <f t="shared" si="14"/>
        <v>5000</v>
      </c>
      <c r="O184" s="8" t="s">
        <v>409</v>
      </c>
    </row>
    <row r="185" spans="1:15" ht="48" hidden="1" customHeight="1" x14ac:dyDescent="0.2">
      <c r="A185" s="2" t="s">
        <v>340</v>
      </c>
      <c r="B185" s="2" t="s">
        <v>410</v>
      </c>
      <c r="C185" s="2" t="s">
        <v>17</v>
      </c>
      <c r="D185" s="2" t="s">
        <v>18</v>
      </c>
      <c r="E185" s="2"/>
      <c r="F185" s="4">
        <v>6500</v>
      </c>
      <c r="G185" s="4">
        <v>0</v>
      </c>
      <c r="H185" s="4">
        <v>0</v>
      </c>
      <c r="I185" s="2">
        <v>1</v>
      </c>
      <c r="J185" s="4">
        <v>6555.5555555555557</v>
      </c>
      <c r="K185" s="2"/>
      <c r="L185" s="4">
        <f t="shared" si="12"/>
        <v>6500</v>
      </c>
      <c r="M185" s="4">
        <f t="shared" si="13"/>
        <v>6555.5555555555557</v>
      </c>
      <c r="N185" s="4">
        <f t="shared" si="14"/>
        <v>13055.555555555555</v>
      </c>
      <c r="O185" s="8" t="s">
        <v>411</v>
      </c>
    </row>
    <row r="186" spans="1:15" ht="48" hidden="1" customHeight="1" x14ac:dyDescent="0.2">
      <c r="A186" s="2" t="s">
        <v>340</v>
      </c>
      <c r="B186" s="2" t="s">
        <v>412</v>
      </c>
      <c r="C186" s="2" t="s">
        <v>17</v>
      </c>
      <c r="D186" s="2" t="s">
        <v>18</v>
      </c>
      <c r="E186" s="2"/>
      <c r="F186" s="4">
        <v>5000</v>
      </c>
      <c r="G186" s="4">
        <v>0</v>
      </c>
      <c r="H186" s="4">
        <v>0</v>
      </c>
      <c r="I186" s="2">
        <v>0</v>
      </c>
      <c r="J186" s="4">
        <v>0</v>
      </c>
      <c r="K186" s="2"/>
      <c r="L186" s="4">
        <f t="shared" si="12"/>
        <v>5000</v>
      </c>
      <c r="M186" s="4">
        <f t="shared" si="13"/>
        <v>0</v>
      </c>
      <c r="N186" s="4">
        <f t="shared" si="14"/>
        <v>5000</v>
      </c>
      <c r="O186" s="8" t="s">
        <v>413</v>
      </c>
    </row>
    <row r="187" spans="1:15" ht="48" hidden="1" customHeight="1" x14ac:dyDescent="0.2">
      <c r="A187" s="2" t="s">
        <v>340</v>
      </c>
      <c r="B187" s="2" t="s">
        <v>414</v>
      </c>
      <c r="C187" s="2" t="s">
        <v>25</v>
      </c>
      <c r="D187" s="2" t="s">
        <v>18</v>
      </c>
      <c r="E187" s="2"/>
      <c r="F187" s="4">
        <v>5600</v>
      </c>
      <c r="G187" s="4">
        <v>0</v>
      </c>
      <c r="H187" s="4">
        <v>0</v>
      </c>
      <c r="I187" s="2">
        <v>0</v>
      </c>
      <c r="J187" s="4">
        <v>0</v>
      </c>
      <c r="K187" s="2"/>
      <c r="L187" s="4">
        <f t="shared" si="12"/>
        <v>5600</v>
      </c>
      <c r="M187" s="4">
        <f t="shared" si="13"/>
        <v>0</v>
      </c>
      <c r="N187" s="4">
        <f t="shared" si="14"/>
        <v>5600</v>
      </c>
      <c r="O187" s="8" t="s">
        <v>415</v>
      </c>
    </row>
    <row r="188" spans="1:15" ht="48" hidden="1" customHeight="1" x14ac:dyDescent="0.2">
      <c r="A188" s="2" t="s">
        <v>340</v>
      </c>
      <c r="B188" s="2" t="s">
        <v>416</v>
      </c>
      <c r="C188" s="2" t="s">
        <v>59</v>
      </c>
      <c r="D188" s="2" t="s">
        <v>18</v>
      </c>
      <c r="E188" s="2"/>
      <c r="F188" s="4">
        <v>2000</v>
      </c>
      <c r="G188" s="4">
        <v>0</v>
      </c>
      <c r="H188" s="4">
        <v>0</v>
      </c>
      <c r="I188" s="2">
        <v>0</v>
      </c>
      <c r="J188" s="4">
        <v>0</v>
      </c>
      <c r="K188" s="2"/>
      <c r="L188" s="4">
        <f t="shared" si="12"/>
        <v>2000</v>
      </c>
      <c r="M188" s="4">
        <f t="shared" si="13"/>
        <v>0</v>
      </c>
      <c r="N188" s="4">
        <f t="shared" si="14"/>
        <v>2000</v>
      </c>
      <c r="O188" s="8" t="s">
        <v>417</v>
      </c>
    </row>
    <row r="189" spans="1:15" ht="48" hidden="1" customHeight="1" x14ac:dyDescent="0.2">
      <c r="A189" s="2" t="s">
        <v>340</v>
      </c>
      <c r="B189" s="2" t="s">
        <v>418</v>
      </c>
      <c r="C189" s="2"/>
      <c r="D189" s="2" t="s">
        <v>18</v>
      </c>
      <c r="E189" s="2"/>
      <c r="F189" s="4">
        <v>5000</v>
      </c>
      <c r="G189" s="4">
        <v>141636.75213675215</v>
      </c>
      <c r="H189" s="4">
        <v>0</v>
      </c>
      <c r="I189" s="2">
        <v>0</v>
      </c>
      <c r="J189" s="4">
        <v>0</v>
      </c>
      <c r="K189" s="2" t="s">
        <v>28</v>
      </c>
      <c r="L189" s="4">
        <f t="shared" si="12"/>
        <v>5000</v>
      </c>
      <c r="M189" s="4">
        <f t="shared" si="13"/>
        <v>141636.75213675215</v>
      </c>
      <c r="N189" s="4">
        <f t="shared" si="14"/>
        <v>146636.75213675215</v>
      </c>
      <c r="O189" s="8" t="s">
        <v>419</v>
      </c>
    </row>
    <row r="190" spans="1:15" ht="48" hidden="1" customHeight="1" x14ac:dyDescent="0.2">
      <c r="A190" s="2" t="s">
        <v>340</v>
      </c>
      <c r="B190" s="2" t="s">
        <v>420</v>
      </c>
      <c r="C190" s="2" t="s">
        <v>59</v>
      </c>
      <c r="D190" s="2" t="s">
        <v>18</v>
      </c>
      <c r="E190" s="2"/>
      <c r="F190" s="4">
        <v>4500</v>
      </c>
      <c r="G190" s="4">
        <v>11267.521367521369</v>
      </c>
      <c r="H190" s="4">
        <v>4409.4017094017099</v>
      </c>
      <c r="I190" s="2">
        <v>1</v>
      </c>
      <c r="J190" s="4">
        <v>4500</v>
      </c>
      <c r="K190" s="2" t="s">
        <v>421</v>
      </c>
      <c r="L190" s="4">
        <f t="shared" si="12"/>
        <v>4500</v>
      </c>
      <c r="M190" s="4">
        <f t="shared" si="13"/>
        <v>20176.923076923078</v>
      </c>
      <c r="N190" s="4">
        <f t="shared" si="14"/>
        <v>24676.923076923078</v>
      </c>
      <c r="O190" s="8" t="s">
        <v>422</v>
      </c>
    </row>
    <row r="191" spans="1:15" ht="48" hidden="1" customHeight="1" x14ac:dyDescent="0.2">
      <c r="A191" s="2" t="s">
        <v>340</v>
      </c>
      <c r="B191" s="2" t="s">
        <v>423</v>
      </c>
      <c r="C191" s="2" t="s">
        <v>17</v>
      </c>
      <c r="D191" s="2" t="s">
        <v>18</v>
      </c>
      <c r="E191" s="2"/>
      <c r="F191" s="4">
        <v>9500</v>
      </c>
      <c r="G191" s="4">
        <v>0</v>
      </c>
      <c r="H191" s="4">
        <v>0</v>
      </c>
      <c r="I191" s="2">
        <v>0</v>
      </c>
      <c r="J191" s="4">
        <v>0</v>
      </c>
      <c r="K191" s="2"/>
      <c r="L191" s="4">
        <f t="shared" si="12"/>
        <v>9500</v>
      </c>
      <c r="M191" s="4">
        <f t="shared" si="13"/>
        <v>0</v>
      </c>
      <c r="N191" s="4">
        <f t="shared" si="14"/>
        <v>9500</v>
      </c>
      <c r="O191" s="8" t="s">
        <v>424</v>
      </c>
    </row>
    <row r="192" spans="1:15" ht="48" hidden="1" customHeight="1" x14ac:dyDescent="0.2">
      <c r="A192" s="2" t="s">
        <v>340</v>
      </c>
      <c r="B192" s="2" t="s">
        <v>425</v>
      </c>
      <c r="C192" s="2" t="s">
        <v>59</v>
      </c>
      <c r="D192" s="2" t="s">
        <v>18</v>
      </c>
      <c r="E192" s="2"/>
      <c r="F192" s="4">
        <v>1500</v>
      </c>
      <c r="G192" s="4">
        <v>0</v>
      </c>
      <c r="H192" s="4">
        <v>0</v>
      </c>
      <c r="I192" s="2">
        <v>0</v>
      </c>
      <c r="J192" s="4">
        <v>0</v>
      </c>
      <c r="K192" s="2"/>
      <c r="L192" s="4">
        <f t="shared" si="12"/>
        <v>1500</v>
      </c>
      <c r="M192" s="4">
        <f t="shared" si="13"/>
        <v>0</v>
      </c>
      <c r="N192" s="4">
        <f t="shared" si="14"/>
        <v>1500</v>
      </c>
      <c r="O192" s="8" t="s">
        <v>426</v>
      </c>
    </row>
    <row r="193" spans="1:15" ht="48" hidden="1" customHeight="1" x14ac:dyDescent="0.2">
      <c r="A193" s="2" t="s">
        <v>340</v>
      </c>
      <c r="B193" s="2" t="s">
        <v>427</v>
      </c>
      <c r="C193" s="2" t="s">
        <v>17</v>
      </c>
      <c r="D193" s="2" t="s">
        <v>18</v>
      </c>
      <c r="E193" s="2"/>
      <c r="F193" s="4">
        <v>5000</v>
      </c>
      <c r="G193" s="4">
        <v>0</v>
      </c>
      <c r="H193" s="4">
        <v>0</v>
      </c>
      <c r="I193" s="2">
        <v>0</v>
      </c>
      <c r="J193" s="4">
        <v>0</v>
      </c>
      <c r="K193" s="2"/>
      <c r="L193" s="4">
        <f t="shared" si="12"/>
        <v>5000</v>
      </c>
      <c r="M193" s="4">
        <f t="shared" si="13"/>
        <v>0</v>
      </c>
      <c r="N193" s="4">
        <f t="shared" si="14"/>
        <v>5000</v>
      </c>
      <c r="O193" s="8" t="s">
        <v>428</v>
      </c>
    </row>
    <row r="194" spans="1:15" ht="48" hidden="1" customHeight="1" x14ac:dyDescent="0.2">
      <c r="A194" s="2" t="s">
        <v>340</v>
      </c>
      <c r="B194" s="2" t="s">
        <v>429</v>
      </c>
      <c r="C194" s="2" t="s">
        <v>17</v>
      </c>
      <c r="D194" s="2" t="s">
        <v>18</v>
      </c>
      <c r="E194" s="2"/>
      <c r="F194" s="4">
        <v>6750</v>
      </c>
      <c r="G194" s="4">
        <v>0</v>
      </c>
      <c r="H194" s="4">
        <v>0</v>
      </c>
      <c r="I194" s="2">
        <v>0</v>
      </c>
      <c r="J194" s="4">
        <v>0</v>
      </c>
      <c r="K194" s="2"/>
      <c r="L194" s="4">
        <f t="shared" si="12"/>
        <v>6750</v>
      </c>
      <c r="M194" s="4">
        <f t="shared" si="13"/>
        <v>0</v>
      </c>
      <c r="N194" s="4">
        <f t="shared" si="14"/>
        <v>6750</v>
      </c>
      <c r="O194" s="8" t="s">
        <v>430</v>
      </c>
    </row>
    <row r="195" spans="1:15" ht="48" hidden="1" customHeight="1" x14ac:dyDescent="0.2">
      <c r="A195" s="2" t="s">
        <v>340</v>
      </c>
      <c r="B195" s="2" t="s">
        <v>431</v>
      </c>
      <c r="C195" s="2" t="s">
        <v>17</v>
      </c>
      <c r="D195" s="2" t="s">
        <v>18</v>
      </c>
      <c r="E195" s="2"/>
      <c r="F195" s="4">
        <v>10000</v>
      </c>
      <c r="G195" s="4">
        <v>0</v>
      </c>
      <c r="H195" s="4">
        <v>0</v>
      </c>
      <c r="I195" s="2">
        <v>0</v>
      </c>
      <c r="J195" s="4">
        <v>0</v>
      </c>
      <c r="K195" s="2"/>
      <c r="L195" s="4">
        <f t="shared" si="12"/>
        <v>10000</v>
      </c>
      <c r="M195" s="4">
        <f t="shared" si="13"/>
        <v>0</v>
      </c>
      <c r="N195" s="4">
        <f t="shared" si="14"/>
        <v>10000</v>
      </c>
      <c r="O195" s="8" t="s">
        <v>432</v>
      </c>
    </row>
    <row r="196" spans="1:15" ht="48" hidden="1" customHeight="1" x14ac:dyDescent="0.2">
      <c r="A196" s="2" t="s">
        <v>340</v>
      </c>
      <c r="B196" s="2" t="s">
        <v>433</v>
      </c>
      <c r="C196" s="2" t="s">
        <v>17</v>
      </c>
      <c r="D196" s="2" t="s">
        <v>18</v>
      </c>
      <c r="E196" s="2"/>
      <c r="F196" s="4">
        <v>5000</v>
      </c>
      <c r="G196" s="4">
        <v>0</v>
      </c>
      <c r="H196" s="4">
        <v>0</v>
      </c>
      <c r="I196" s="2">
        <v>0</v>
      </c>
      <c r="J196" s="4">
        <v>0</v>
      </c>
      <c r="K196" s="2"/>
      <c r="L196" s="4">
        <f t="shared" si="12"/>
        <v>5000</v>
      </c>
      <c r="M196" s="4">
        <f t="shared" si="13"/>
        <v>0</v>
      </c>
      <c r="N196" s="4">
        <f t="shared" si="14"/>
        <v>5000</v>
      </c>
      <c r="O196" s="8" t="s">
        <v>434</v>
      </c>
    </row>
    <row r="197" spans="1:15" ht="48" hidden="1" customHeight="1" x14ac:dyDescent="0.2">
      <c r="A197" s="3" t="s">
        <v>340</v>
      </c>
      <c r="B197" s="3" t="s">
        <v>435</v>
      </c>
      <c r="C197" s="3"/>
      <c r="D197" s="3"/>
      <c r="E197" s="3"/>
      <c r="F197" s="6">
        <f>SUM(F153:F196)</f>
        <v>282677</v>
      </c>
      <c r="G197" s="6">
        <v>587723.07692307699</v>
      </c>
      <c r="H197" s="6">
        <v>23888.034188034191</v>
      </c>
      <c r="I197" s="3"/>
      <c r="J197" s="5">
        <v>300794.87179487181</v>
      </c>
      <c r="K197" s="3"/>
      <c r="L197" s="6">
        <f>SUM(L153:L196)</f>
        <v>260129</v>
      </c>
      <c r="M197" s="6">
        <f>SUM(M153:M196)</f>
        <v>818060.68376068375</v>
      </c>
      <c r="N197" s="6">
        <f>SUM(N153:N196)</f>
        <v>1078189.6837606838</v>
      </c>
      <c r="O197" s="9"/>
    </row>
    <row r="198" spans="1:15" ht="48" hidden="1" customHeight="1" x14ac:dyDescent="0.2">
      <c r="A198" s="2" t="s">
        <v>436</v>
      </c>
      <c r="B198" s="2" t="s">
        <v>437</v>
      </c>
      <c r="C198" s="2" t="s">
        <v>25</v>
      </c>
      <c r="D198" s="2" t="s">
        <v>18</v>
      </c>
      <c r="E198" s="2"/>
      <c r="F198" s="4">
        <v>6500</v>
      </c>
      <c r="G198" s="4">
        <v>0</v>
      </c>
      <c r="H198" s="4">
        <v>0</v>
      </c>
      <c r="I198" s="2">
        <v>0</v>
      </c>
      <c r="J198" s="4">
        <v>0</v>
      </c>
      <c r="K198" s="2"/>
      <c r="L198" s="4">
        <f t="shared" ref="L198:L231" si="15">IF(E198="כן",0,IF(I198&gt;3,0,F198))</f>
        <v>6500</v>
      </c>
      <c r="M198" s="4">
        <f t="shared" ref="M198:M231" si="16">IF(E198="כן", 0, SUM(G198+H198+J198))</f>
        <v>0</v>
      </c>
      <c r="N198" s="4">
        <f t="shared" ref="N198:N231" si="17">SUM(M198+L198)</f>
        <v>6500</v>
      </c>
      <c r="O198" s="8"/>
    </row>
    <row r="199" spans="1:15" ht="48" hidden="1" customHeight="1" x14ac:dyDescent="0.2">
      <c r="A199" s="2" t="s">
        <v>436</v>
      </c>
      <c r="B199" s="2" t="s">
        <v>438</v>
      </c>
      <c r="C199" s="2" t="s">
        <v>17</v>
      </c>
      <c r="D199" s="2" t="s">
        <v>18</v>
      </c>
      <c r="E199" s="2" t="s">
        <v>207</v>
      </c>
      <c r="F199" s="4">
        <v>4000</v>
      </c>
      <c r="G199" s="4">
        <v>0</v>
      </c>
      <c r="H199" s="4">
        <v>3309.4017094017095</v>
      </c>
      <c r="I199" s="2">
        <v>0</v>
      </c>
      <c r="J199" s="4">
        <v>0</v>
      </c>
      <c r="K199" s="2" t="s">
        <v>439</v>
      </c>
      <c r="L199" s="4">
        <f t="shared" si="15"/>
        <v>0</v>
      </c>
      <c r="M199" s="4">
        <f t="shared" si="16"/>
        <v>0</v>
      </c>
      <c r="N199" s="4">
        <f t="shared" si="17"/>
        <v>0</v>
      </c>
      <c r="O199" s="8" t="s">
        <v>440</v>
      </c>
    </row>
    <row r="200" spans="1:15" ht="48" hidden="1" customHeight="1" x14ac:dyDescent="0.2">
      <c r="A200" s="2" t="s">
        <v>436</v>
      </c>
      <c r="B200" s="2" t="s">
        <v>441</v>
      </c>
      <c r="C200" s="2" t="s">
        <v>59</v>
      </c>
      <c r="D200" s="2" t="s">
        <v>18</v>
      </c>
      <c r="E200" s="2" t="s">
        <v>207</v>
      </c>
      <c r="F200" s="4">
        <v>5000</v>
      </c>
      <c r="G200" s="4">
        <v>0</v>
      </c>
      <c r="H200" s="4">
        <v>0</v>
      </c>
      <c r="I200" s="2">
        <v>0</v>
      </c>
      <c r="J200" s="4">
        <v>0</v>
      </c>
      <c r="K200" s="2"/>
      <c r="L200" s="4">
        <f t="shared" si="15"/>
        <v>0</v>
      </c>
      <c r="M200" s="4">
        <f t="shared" si="16"/>
        <v>0</v>
      </c>
      <c r="N200" s="4">
        <f t="shared" si="17"/>
        <v>0</v>
      </c>
      <c r="O200" s="8"/>
    </row>
    <row r="201" spans="1:15" ht="48" hidden="1" customHeight="1" x14ac:dyDescent="0.2">
      <c r="A201" s="2" t="s">
        <v>436</v>
      </c>
      <c r="B201" s="2" t="s">
        <v>442</v>
      </c>
      <c r="C201" s="2" t="s">
        <v>25</v>
      </c>
      <c r="D201" s="2" t="s">
        <v>18</v>
      </c>
      <c r="E201" s="2"/>
      <c r="F201" s="4">
        <v>2500</v>
      </c>
      <c r="G201" s="4">
        <v>0</v>
      </c>
      <c r="H201" s="4">
        <v>25030.76923076923</v>
      </c>
      <c r="I201" s="2">
        <v>16</v>
      </c>
      <c r="J201" s="4">
        <v>40341.880341880344</v>
      </c>
      <c r="K201" s="2" t="s">
        <v>443</v>
      </c>
      <c r="L201" s="4">
        <f t="shared" si="15"/>
        <v>0</v>
      </c>
      <c r="M201" s="4">
        <f t="shared" si="16"/>
        <v>65372.649572649578</v>
      </c>
      <c r="N201" s="4">
        <f t="shared" si="17"/>
        <v>65372.649572649578</v>
      </c>
      <c r="O201" s="8" t="s">
        <v>444</v>
      </c>
    </row>
    <row r="202" spans="1:15" ht="48" hidden="1" customHeight="1" x14ac:dyDescent="0.2">
      <c r="A202" s="2" t="s">
        <v>436</v>
      </c>
      <c r="B202" s="2" t="s">
        <v>445</v>
      </c>
      <c r="C202" s="2" t="s">
        <v>17</v>
      </c>
      <c r="D202" s="2" t="s">
        <v>18</v>
      </c>
      <c r="E202" s="2" t="s">
        <v>207</v>
      </c>
      <c r="F202" s="4">
        <v>6500</v>
      </c>
      <c r="G202" s="4">
        <v>0</v>
      </c>
      <c r="H202" s="4">
        <v>0</v>
      </c>
      <c r="I202" s="2">
        <v>12</v>
      </c>
      <c r="J202" s="4">
        <v>78555.555555555562</v>
      </c>
      <c r="K202" s="2"/>
      <c r="L202" s="4">
        <f t="shared" si="15"/>
        <v>0</v>
      </c>
      <c r="M202" s="4">
        <f t="shared" si="16"/>
        <v>0</v>
      </c>
      <c r="N202" s="4">
        <f t="shared" si="17"/>
        <v>0</v>
      </c>
      <c r="O202" s="8" t="s">
        <v>446</v>
      </c>
    </row>
    <row r="203" spans="1:15" ht="48" hidden="1" customHeight="1" x14ac:dyDescent="0.2">
      <c r="A203" s="2" t="s">
        <v>436</v>
      </c>
      <c r="B203" s="2" t="s">
        <v>447</v>
      </c>
      <c r="C203" s="2" t="s">
        <v>17</v>
      </c>
      <c r="D203" s="2" t="s">
        <v>42</v>
      </c>
      <c r="E203" s="2"/>
      <c r="F203" s="4">
        <v>0</v>
      </c>
      <c r="G203" s="4">
        <v>0</v>
      </c>
      <c r="H203" s="4">
        <v>82868.376068376077</v>
      </c>
      <c r="I203" s="2">
        <v>0</v>
      </c>
      <c r="J203" s="4">
        <v>0</v>
      </c>
      <c r="K203" s="2" t="s">
        <v>448</v>
      </c>
      <c r="L203" s="4">
        <f t="shared" si="15"/>
        <v>0</v>
      </c>
      <c r="M203" s="4">
        <f t="shared" si="16"/>
        <v>82868.376068376077</v>
      </c>
      <c r="N203" s="4">
        <f t="shared" si="17"/>
        <v>82868.376068376077</v>
      </c>
      <c r="O203" s="8" t="s">
        <v>449</v>
      </c>
    </row>
    <row r="204" spans="1:15" ht="48" hidden="1" customHeight="1" x14ac:dyDescent="0.2">
      <c r="A204" s="2" t="s">
        <v>436</v>
      </c>
      <c r="B204" s="2" t="s">
        <v>450</v>
      </c>
      <c r="C204" s="2" t="s">
        <v>17</v>
      </c>
      <c r="D204" s="2" t="s">
        <v>18</v>
      </c>
      <c r="E204" s="2" t="s">
        <v>207</v>
      </c>
      <c r="F204" s="4">
        <v>4000</v>
      </c>
      <c r="G204" s="4">
        <v>0</v>
      </c>
      <c r="H204" s="4">
        <v>2758.1196581196582</v>
      </c>
      <c r="I204" s="2">
        <v>0</v>
      </c>
      <c r="J204" s="4">
        <v>0</v>
      </c>
      <c r="K204" s="2" t="s">
        <v>451</v>
      </c>
      <c r="L204" s="4">
        <f t="shared" si="15"/>
        <v>0</v>
      </c>
      <c r="M204" s="4">
        <f t="shared" si="16"/>
        <v>0</v>
      </c>
      <c r="N204" s="4">
        <f t="shared" si="17"/>
        <v>0</v>
      </c>
      <c r="O204" s="8" t="s">
        <v>452</v>
      </c>
    </row>
    <row r="205" spans="1:15" ht="48" hidden="1" customHeight="1" x14ac:dyDescent="0.2">
      <c r="A205" s="2" t="s">
        <v>436</v>
      </c>
      <c r="B205" s="2" t="s">
        <v>453</v>
      </c>
      <c r="C205" s="2" t="s">
        <v>17</v>
      </c>
      <c r="D205" s="2" t="s">
        <v>18</v>
      </c>
      <c r="E205" s="2" t="s">
        <v>207</v>
      </c>
      <c r="F205" s="4">
        <v>3000</v>
      </c>
      <c r="G205" s="4">
        <v>0</v>
      </c>
      <c r="H205" s="4">
        <v>0</v>
      </c>
      <c r="I205" s="2">
        <v>22</v>
      </c>
      <c r="J205" s="4">
        <v>68522.222222222234</v>
      </c>
      <c r="K205" s="2"/>
      <c r="L205" s="4">
        <f t="shared" si="15"/>
        <v>0</v>
      </c>
      <c r="M205" s="4">
        <f t="shared" si="16"/>
        <v>0</v>
      </c>
      <c r="N205" s="4">
        <f t="shared" si="17"/>
        <v>0</v>
      </c>
      <c r="O205" s="8" t="s">
        <v>454</v>
      </c>
    </row>
    <row r="206" spans="1:15" ht="48" hidden="1" customHeight="1" x14ac:dyDescent="0.2">
      <c r="A206" s="2" t="s">
        <v>436</v>
      </c>
      <c r="B206" s="2" t="s">
        <v>455</v>
      </c>
      <c r="C206" s="2" t="s">
        <v>17</v>
      </c>
      <c r="D206" s="2" t="s">
        <v>18</v>
      </c>
      <c r="E206" s="2"/>
      <c r="F206" s="4">
        <v>7600</v>
      </c>
      <c r="G206" s="4">
        <v>0</v>
      </c>
      <c r="H206" s="4">
        <v>0</v>
      </c>
      <c r="I206" s="2">
        <v>0</v>
      </c>
      <c r="J206" s="4">
        <v>0</v>
      </c>
      <c r="K206" s="2"/>
      <c r="L206" s="4">
        <f t="shared" si="15"/>
        <v>7600</v>
      </c>
      <c r="M206" s="4">
        <f t="shared" si="16"/>
        <v>0</v>
      </c>
      <c r="N206" s="4">
        <f t="shared" si="17"/>
        <v>7600</v>
      </c>
      <c r="O206" s="8" t="s">
        <v>456</v>
      </c>
    </row>
    <row r="207" spans="1:15" ht="48" hidden="1" customHeight="1" x14ac:dyDescent="0.2">
      <c r="A207" s="2" t="s">
        <v>436</v>
      </c>
      <c r="B207" s="2" t="s">
        <v>457</v>
      </c>
      <c r="C207" s="2" t="s">
        <v>17</v>
      </c>
      <c r="D207" s="2" t="s">
        <v>18</v>
      </c>
      <c r="E207" s="2" t="s">
        <v>207</v>
      </c>
      <c r="F207" s="4">
        <v>5600</v>
      </c>
      <c r="G207" s="4">
        <v>0</v>
      </c>
      <c r="H207" s="4">
        <v>0</v>
      </c>
      <c r="I207" s="2">
        <v>24</v>
      </c>
      <c r="J207" s="4">
        <v>134898.29059829059</v>
      </c>
      <c r="K207" s="2"/>
      <c r="L207" s="4">
        <f t="shared" si="15"/>
        <v>0</v>
      </c>
      <c r="M207" s="4">
        <f t="shared" si="16"/>
        <v>0</v>
      </c>
      <c r="N207" s="4">
        <f t="shared" si="17"/>
        <v>0</v>
      </c>
      <c r="O207" s="8" t="s">
        <v>458</v>
      </c>
    </row>
    <row r="208" spans="1:15" ht="48" hidden="1" customHeight="1" x14ac:dyDescent="0.2">
      <c r="A208" s="2" t="s">
        <v>436</v>
      </c>
      <c r="B208" s="2" t="s">
        <v>459</v>
      </c>
      <c r="C208" s="2" t="s">
        <v>17</v>
      </c>
      <c r="D208" s="2" t="s">
        <v>18</v>
      </c>
      <c r="E208" s="2" t="s">
        <v>207</v>
      </c>
      <c r="F208" s="4">
        <v>4800</v>
      </c>
      <c r="G208" s="4">
        <v>0</v>
      </c>
      <c r="H208" s="4">
        <v>0</v>
      </c>
      <c r="I208" s="2">
        <v>17</v>
      </c>
      <c r="J208" s="4">
        <v>84523.076923076922</v>
      </c>
      <c r="K208" s="2"/>
      <c r="L208" s="4">
        <f t="shared" si="15"/>
        <v>0</v>
      </c>
      <c r="M208" s="4">
        <f t="shared" si="16"/>
        <v>0</v>
      </c>
      <c r="N208" s="4">
        <f t="shared" si="17"/>
        <v>0</v>
      </c>
      <c r="O208" s="8" t="s">
        <v>460</v>
      </c>
    </row>
    <row r="209" spans="1:15" ht="48" hidden="1" customHeight="1" x14ac:dyDescent="0.2">
      <c r="A209" s="2" t="s">
        <v>436</v>
      </c>
      <c r="B209" s="2" t="s">
        <v>461</v>
      </c>
      <c r="C209" s="2" t="s">
        <v>17</v>
      </c>
      <c r="D209" s="2" t="s">
        <v>18</v>
      </c>
      <c r="E209" s="2"/>
      <c r="F209" s="4">
        <v>2000</v>
      </c>
      <c r="G209" s="4">
        <v>0</v>
      </c>
      <c r="H209" s="4">
        <v>0</v>
      </c>
      <c r="I209" s="2">
        <v>11</v>
      </c>
      <c r="J209" s="4">
        <v>22188.034188034191</v>
      </c>
      <c r="K209" s="2"/>
      <c r="L209" s="4">
        <f t="shared" si="15"/>
        <v>0</v>
      </c>
      <c r="M209" s="4">
        <f t="shared" si="16"/>
        <v>22188.034188034191</v>
      </c>
      <c r="N209" s="4">
        <f t="shared" si="17"/>
        <v>22188.034188034191</v>
      </c>
      <c r="O209" s="8" t="s">
        <v>462</v>
      </c>
    </row>
    <row r="210" spans="1:15" ht="48" hidden="1" customHeight="1" x14ac:dyDescent="0.2">
      <c r="A210" s="2" t="s">
        <v>436</v>
      </c>
      <c r="B210" s="2" t="s">
        <v>463</v>
      </c>
      <c r="C210" s="2" t="s">
        <v>17</v>
      </c>
      <c r="D210" s="2" t="s">
        <v>18</v>
      </c>
      <c r="E210" s="2" t="s">
        <v>207</v>
      </c>
      <c r="F210" s="4">
        <v>14500</v>
      </c>
      <c r="G210" s="4">
        <v>126982.0512820513</v>
      </c>
      <c r="H210" s="4">
        <v>0</v>
      </c>
      <c r="I210" s="2">
        <v>0</v>
      </c>
      <c r="J210" s="4">
        <v>0</v>
      </c>
      <c r="K210" s="2" t="s">
        <v>464</v>
      </c>
      <c r="L210" s="4">
        <f t="shared" si="15"/>
        <v>0</v>
      </c>
      <c r="M210" s="4">
        <f t="shared" si="16"/>
        <v>0</v>
      </c>
      <c r="N210" s="4">
        <f t="shared" si="17"/>
        <v>0</v>
      </c>
      <c r="O210" s="8" t="s">
        <v>465</v>
      </c>
    </row>
    <row r="211" spans="1:15" ht="48" hidden="1" customHeight="1" x14ac:dyDescent="0.2">
      <c r="A211" s="2" t="s">
        <v>436</v>
      </c>
      <c r="B211" s="2" t="s">
        <v>466</v>
      </c>
      <c r="C211" s="2" t="s">
        <v>17</v>
      </c>
      <c r="D211" s="2" t="s">
        <v>18</v>
      </c>
      <c r="E211" s="2" t="s">
        <v>207</v>
      </c>
      <c r="F211" s="4">
        <v>6500</v>
      </c>
      <c r="G211" s="4">
        <v>15935.042735042736</v>
      </c>
      <c r="H211" s="4">
        <v>6796.5811965811972</v>
      </c>
      <c r="I211" s="2">
        <v>16</v>
      </c>
      <c r="J211" s="4">
        <v>106986.3247863248</v>
      </c>
      <c r="K211" s="2" t="s">
        <v>467</v>
      </c>
      <c r="L211" s="4">
        <f t="shared" si="15"/>
        <v>0</v>
      </c>
      <c r="M211" s="4">
        <f t="shared" si="16"/>
        <v>0</v>
      </c>
      <c r="N211" s="4">
        <f t="shared" si="17"/>
        <v>0</v>
      </c>
      <c r="O211" s="8" t="s">
        <v>468</v>
      </c>
    </row>
    <row r="212" spans="1:15" ht="48" hidden="1" customHeight="1" x14ac:dyDescent="0.2">
      <c r="A212" s="2" t="s">
        <v>436</v>
      </c>
      <c r="B212" s="2" t="s">
        <v>469</v>
      </c>
      <c r="C212" s="2" t="s">
        <v>17</v>
      </c>
      <c r="D212" s="2" t="s">
        <v>18</v>
      </c>
      <c r="E212" s="2" t="s">
        <v>207</v>
      </c>
      <c r="F212" s="4">
        <v>6500</v>
      </c>
      <c r="G212" s="4">
        <v>0</v>
      </c>
      <c r="H212" s="4">
        <v>0</v>
      </c>
      <c r="I212" s="2">
        <v>18</v>
      </c>
      <c r="J212" s="4">
        <v>118000</v>
      </c>
      <c r="K212" s="2"/>
      <c r="L212" s="4">
        <f t="shared" si="15"/>
        <v>0</v>
      </c>
      <c r="M212" s="4">
        <f t="shared" si="16"/>
        <v>0</v>
      </c>
      <c r="N212" s="4">
        <f t="shared" si="17"/>
        <v>0</v>
      </c>
      <c r="O212" s="8" t="s">
        <v>470</v>
      </c>
    </row>
    <row r="213" spans="1:15" ht="48" hidden="1" customHeight="1" x14ac:dyDescent="0.2">
      <c r="A213" s="2" t="s">
        <v>436</v>
      </c>
      <c r="B213" s="2" t="s">
        <v>471</v>
      </c>
      <c r="C213" s="2" t="s">
        <v>59</v>
      </c>
      <c r="D213" s="2" t="s">
        <v>18</v>
      </c>
      <c r="E213" s="2" t="s">
        <v>207</v>
      </c>
      <c r="F213" s="4">
        <v>7500</v>
      </c>
      <c r="G213" s="4">
        <v>0</v>
      </c>
      <c r="H213" s="4">
        <v>0</v>
      </c>
      <c r="I213" s="2">
        <v>0</v>
      </c>
      <c r="J213" s="4">
        <v>0</v>
      </c>
      <c r="K213" s="2"/>
      <c r="L213" s="4">
        <f t="shared" si="15"/>
        <v>0</v>
      </c>
      <c r="M213" s="4">
        <f t="shared" si="16"/>
        <v>0</v>
      </c>
      <c r="N213" s="4">
        <f t="shared" si="17"/>
        <v>0</v>
      </c>
      <c r="O213" s="8" t="s">
        <v>472</v>
      </c>
    </row>
    <row r="214" spans="1:15" ht="48" hidden="1" customHeight="1" x14ac:dyDescent="0.2">
      <c r="A214" s="2" t="s">
        <v>436</v>
      </c>
      <c r="B214" s="2" t="s">
        <v>473</v>
      </c>
      <c r="C214" s="2"/>
      <c r="D214" s="2" t="s">
        <v>42</v>
      </c>
      <c r="E214" s="2" t="s">
        <v>207</v>
      </c>
      <c r="F214" s="4">
        <v>0</v>
      </c>
      <c r="G214" s="4">
        <v>0</v>
      </c>
      <c r="H214" s="4">
        <v>71311.965811965812</v>
      </c>
      <c r="I214" s="2">
        <v>0</v>
      </c>
      <c r="J214" s="4">
        <v>0</v>
      </c>
      <c r="K214" s="2" t="s">
        <v>474</v>
      </c>
      <c r="L214" s="4">
        <f t="shared" si="15"/>
        <v>0</v>
      </c>
      <c r="M214" s="4">
        <f t="shared" si="16"/>
        <v>0</v>
      </c>
      <c r="N214" s="4">
        <f t="shared" si="17"/>
        <v>0</v>
      </c>
      <c r="O214" s="8" t="s">
        <v>475</v>
      </c>
    </row>
    <row r="215" spans="1:15" ht="48" hidden="1" customHeight="1" x14ac:dyDescent="0.2">
      <c r="A215" s="2" t="s">
        <v>436</v>
      </c>
      <c r="B215" s="2" t="s">
        <v>476</v>
      </c>
      <c r="C215" s="2" t="s">
        <v>17</v>
      </c>
      <c r="D215" s="2" t="s">
        <v>18</v>
      </c>
      <c r="E215" s="2" t="s">
        <v>207</v>
      </c>
      <c r="F215" s="4">
        <v>3500</v>
      </c>
      <c r="G215" s="4">
        <v>43829.059829059828</v>
      </c>
      <c r="H215" s="4">
        <v>0</v>
      </c>
      <c r="I215" s="2">
        <v>18</v>
      </c>
      <c r="J215" s="4">
        <v>63388.888888888891</v>
      </c>
      <c r="K215" s="2" t="s">
        <v>477</v>
      </c>
      <c r="L215" s="4">
        <f t="shared" si="15"/>
        <v>0</v>
      </c>
      <c r="M215" s="4">
        <f t="shared" si="16"/>
        <v>0</v>
      </c>
      <c r="N215" s="4">
        <f t="shared" si="17"/>
        <v>0</v>
      </c>
      <c r="O215" s="8" t="s">
        <v>478</v>
      </c>
    </row>
    <row r="216" spans="1:15" ht="48" hidden="1" customHeight="1" x14ac:dyDescent="0.2">
      <c r="A216" s="2" t="s">
        <v>436</v>
      </c>
      <c r="B216" s="2" t="s">
        <v>479</v>
      </c>
      <c r="C216" s="2" t="s">
        <v>17</v>
      </c>
      <c r="D216" s="2" t="s">
        <v>18</v>
      </c>
      <c r="E216" s="2" t="s">
        <v>207</v>
      </c>
      <c r="F216" s="4">
        <v>10000</v>
      </c>
      <c r="G216" s="4">
        <v>0</v>
      </c>
      <c r="H216" s="4">
        <v>0</v>
      </c>
      <c r="I216" s="2">
        <v>14</v>
      </c>
      <c r="J216" s="4">
        <v>141196.58119658122</v>
      </c>
      <c r="K216" s="2"/>
      <c r="L216" s="4">
        <f t="shared" si="15"/>
        <v>0</v>
      </c>
      <c r="M216" s="4">
        <f t="shared" si="16"/>
        <v>0</v>
      </c>
      <c r="N216" s="4">
        <f t="shared" si="17"/>
        <v>0</v>
      </c>
      <c r="O216" s="8" t="s">
        <v>480</v>
      </c>
    </row>
    <row r="217" spans="1:15" ht="48" hidden="1" customHeight="1" x14ac:dyDescent="0.2">
      <c r="A217" s="2" t="s">
        <v>436</v>
      </c>
      <c r="B217" s="2" t="s">
        <v>481</v>
      </c>
      <c r="C217" s="2" t="s">
        <v>59</v>
      </c>
      <c r="D217" s="2" t="s">
        <v>18</v>
      </c>
      <c r="E217" s="2" t="s">
        <v>207</v>
      </c>
      <c r="F217" s="4">
        <v>6500</v>
      </c>
      <c r="G217" s="4">
        <v>0</v>
      </c>
      <c r="H217" s="4">
        <v>0</v>
      </c>
      <c r="I217" s="2">
        <v>68</v>
      </c>
      <c r="J217" s="4">
        <v>150222.22222222222</v>
      </c>
      <c r="K217" s="2"/>
      <c r="L217" s="4">
        <f t="shared" si="15"/>
        <v>0</v>
      </c>
      <c r="M217" s="4">
        <f t="shared" si="16"/>
        <v>0</v>
      </c>
      <c r="N217" s="4">
        <f t="shared" si="17"/>
        <v>0</v>
      </c>
      <c r="O217" s="8" t="s">
        <v>482</v>
      </c>
    </row>
    <row r="218" spans="1:15" ht="48" hidden="1" customHeight="1" x14ac:dyDescent="0.2">
      <c r="A218" s="2" t="s">
        <v>436</v>
      </c>
      <c r="B218" s="2" t="s">
        <v>483</v>
      </c>
      <c r="C218" s="2" t="s">
        <v>17</v>
      </c>
      <c r="D218" s="2" t="s">
        <v>18</v>
      </c>
      <c r="E218" s="2"/>
      <c r="F218" s="4">
        <v>3000</v>
      </c>
      <c r="G218" s="4">
        <v>0</v>
      </c>
      <c r="H218" s="4">
        <v>6120.5128205128212</v>
      </c>
      <c r="I218" s="2">
        <v>5</v>
      </c>
      <c r="J218" s="4">
        <v>15293.162393162394</v>
      </c>
      <c r="K218" s="2" t="s">
        <v>484</v>
      </c>
      <c r="L218" s="4">
        <f t="shared" si="15"/>
        <v>0</v>
      </c>
      <c r="M218" s="4">
        <f t="shared" si="16"/>
        <v>21413.675213675215</v>
      </c>
      <c r="N218" s="4">
        <f t="shared" si="17"/>
        <v>21413.675213675215</v>
      </c>
      <c r="O218" s="8" t="s">
        <v>485</v>
      </c>
    </row>
    <row r="219" spans="1:15" ht="48" hidden="1" customHeight="1" x14ac:dyDescent="0.2">
      <c r="A219" s="2" t="s">
        <v>436</v>
      </c>
      <c r="B219" s="2" t="s">
        <v>486</v>
      </c>
      <c r="C219" s="2" t="s">
        <v>59</v>
      </c>
      <c r="D219" s="2" t="s">
        <v>18</v>
      </c>
      <c r="E219" s="2"/>
      <c r="F219" s="4">
        <v>6500</v>
      </c>
      <c r="G219" s="4">
        <v>0</v>
      </c>
      <c r="H219" s="4">
        <v>0</v>
      </c>
      <c r="I219" s="2">
        <v>0</v>
      </c>
      <c r="J219" s="4">
        <v>0</v>
      </c>
      <c r="K219" s="2"/>
      <c r="L219" s="4">
        <f t="shared" si="15"/>
        <v>6500</v>
      </c>
      <c r="M219" s="4">
        <f t="shared" si="16"/>
        <v>0</v>
      </c>
      <c r="N219" s="4">
        <f t="shared" si="17"/>
        <v>6500</v>
      </c>
      <c r="O219" s="8" t="s">
        <v>487</v>
      </c>
    </row>
    <row r="220" spans="1:15" ht="48" hidden="1" customHeight="1" x14ac:dyDescent="0.2">
      <c r="A220" s="2" t="s">
        <v>436</v>
      </c>
      <c r="B220" s="2" t="s">
        <v>488</v>
      </c>
      <c r="C220" s="2" t="s">
        <v>22</v>
      </c>
      <c r="D220" s="2" t="s">
        <v>18</v>
      </c>
      <c r="E220" s="2" t="s">
        <v>207</v>
      </c>
      <c r="F220" s="4">
        <v>6500</v>
      </c>
      <c r="G220" s="4">
        <v>0</v>
      </c>
      <c r="H220" s="4">
        <v>0</v>
      </c>
      <c r="I220" s="2">
        <v>12</v>
      </c>
      <c r="J220" s="4">
        <v>78071.794871794875</v>
      </c>
      <c r="K220" s="2"/>
      <c r="L220" s="4">
        <f t="shared" si="15"/>
        <v>0</v>
      </c>
      <c r="M220" s="4">
        <f t="shared" si="16"/>
        <v>0</v>
      </c>
      <c r="N220" s="4">
        <f t="shared" si="17"/>
        <v>0</v>
      </c>
      <c r="O220" s="8" t="s">
        <v>489</v>
      </c>
    </row>
    <row r="221" spans="1:15" ht="48" hidden="1" customHeight="1" x14ac:dyDescent="0.2">
      <c r="A221" s="2" t="s">
        <v>436</v>
      </c>
      <c r="B221" s="2" t="s">
        <v>490</v>
      </c>
      <c r="C221" s="2" t="s">
        <v>39</v>
      </c>
      <c r="D221" s="2" t="s">
        <v>18</v>
      </c>
      <c r="E221" s="2"/>
      <c r="F221" s="4">
        <v>6500</v>
      </c>
      <c r="G221" s="4">
        <v>0</v>
      </c>
      <c r="H221" s="4">
        <v>0</v>
      </c>
      <c r="I221" s="2">
        <v>15</v>
      </c>
      <c r="J221" s="4">
        <v>97833.333333333343</v>
      </c>
      <c r="K221" s="2"/>
      <c r="L221" s="4">
        <f t="shared" si="15"/>
        <v>0</v>
      </c>
      <c r="M221" s="4">
        <f t="shared" si="16"/>
        <v>97833.333333333343</v>
      </c>
      <c r="N221" s="4">
        <f t="shared" si="17"/>
        <v>97833.333333333343</v>
      </c>
      <c r="O221" s="8" t="s">
        <v>491</v>
      </c>
    </row>
    <row r="222" spans="1:15" ht="48" hidden="1" customHeight="1" x14ac:dyDescent="0.2">
      <c r="A222" s="2" t="s">
        <v>436</v>
      </c>
      <c r="B222" s="2" t="s">
        <v>492</v>
      </c>
      <c r="C222" s="2"/>
      <c r="D222" s="2" t="s">
        <v>109</v>
      </c>
      <c r="E222" s="2"/>
      <c r="F222" s="4">
        <v>0</v>
      </c>
      <c r="G222" s="4">
        <v>0</v>
      </c>
      <c r="H222" s="4">
        <v>0</v>
      </c>
      <c r="I222" s="2">
        <v>0</v>
      </c>
      <c r="J222" s="4">
        <v>0</v>
      </c>
      <c r="K222" s="2"/>
      <c r="L222" s="4">
        <f t="shared" si="15"/>
        <v>0</v>
      </c>
      <c r="M222" s="4">
        <f t="shared" si="16"/>
        <v>0</v>
      </c>
      <c r="N222" s="4">
        <f t="shared" si="17"/>
        <v>0</v>
      </c>
      <c r="O222" s="8" t="s">
        <v>493</v>
      </c>
    </row>
    <row r="223" spans="1:15" ht="48" hidden="1" customHeight="1" x14ac:dyDescent="0.2">
      <c r="A223" s="2" t="s">
        <v>436</v>
      </c>
      <c r="B223" s="2" t="s">
        <v>494</v>
      </c>
      <c r="C223" s="2" t="s">
        <v>17</v>
      </c>
      <c r="D223" s="2" t="s">
        <v>109</v>
      </c>
      <c r="E223" s="2"/>
      <c r="F223" s="4">
        <v>0</v>
      </c>
      <c r="G223" s="4">
        <v>0</v>
      </c>
      <c r="H223" s="4">
        <v>0</v>
      </c>
      <c r="I223" s="2">
        <v>0</v>
      </c>
      <c r="J223" s="4">
        <v>0</v>
      </c>
      <c r="K223" s="2"/>
      <c r="L223" s="4">
        <f t="shared" si="15"/>
        <v>0</v>
      </c>
      <c r="M223" s="4">
        <f t="shared" si="16"/>
        <v>0</v>
      </c>
      <c r="N223" s="4">
        <f t="shared" si="17"/>
        <v>0</v>
      </c>
      <c r="O223" s="8" t="s">
        <v>495</v>
      </c>
    </row>
    <row r="224" spans="1:15" ht="48" hidden="1" customHeight="1" x14ac:dyDescent="0.2">
      <c r="A224" s="2" t="s">
        <v>436</v>
      </c>
      <c r="B224" s="2" t="s">
        <v>496</v>
      </c>
      <c r="C224" s="2" t="s">
        <v>17</v>
      </c>
      <c r="D224" s="2" t="s">
        <v>18</v>
      </c>
      <c r="E224" s="2"/>
      <c r="F224" s="4">
        <v>6500</v>
      </c>
      <c r="G224" s="4">
        <v>0</v>
      </c>
      <c r="H224" s="4">
        <v>0</v>
      </c>
      <c r="I224" s="2">
        <v>0</v>
      </c>
      <c r="J224" s="4">
        <v>0</v>
      </c>
      <c r="K224" s="2"/>
      <c r="L224" s="4">
        <f t="shared" si="15"/>
        <v>6500</v>
      </c>
      <c r="M224" s="4">
        <f t="shared" si="16"/>
        <v>0</v>
      </c>
      <c r="N224" s="4">
        <f t="shared" si="17"/>
        <v>6500</v>
      </c>
      <c r="O224" s="8" t="s">
        <v>497</v>
      </c>
    </row>
    <row r="225" spans="1:15" ht="48" hidden="1" customHeight="1" x14ac:dyDescent="0.2">
      <c r="A225" s="2" t="s">
        <v>436</v>
      </c>
      <c r="B225" s="2" t="s">
        <v>498</v>
      </c>
      <c r="C225" s="2" t="s">
        <v>17</v>
      </c>
      <c r="D225" s="2" t="s">
        <v>18</v>
      </c>
      <c r="E225" s="2"/>
      <c r="F225" s="4">
        <v>0</v>
      </c>
      <c r="G225" s="4">
        <v>0</v>
      </c>
      <c r="H225" s="4">
        <v>0</v>
      </c>
      <c r="I225" s="2">
        <v>0</v>
      </c>
      <c r="J225" s="4">
        <v>0</v>
      </c>
      <c r="K225" s="2"/>
      <c r="L225" s="4">
        <f t="shared" si="15"/>
        <v>0</v>
      </c>
      <c r="M225" s="4">
        <f t="shared" si="16"/>
        <v>0</v>
      </c>
      <c r="N225" s="4">
        <f t="shared" si="17"/>
        <v>0</v>
      </c>
      <c r="O225" s="8" t="s">
        <v>499</v>
      </c>
    </row>
    <row r="226" spans="1:15" ht="48" hidden="1" customHeight="1" x14ac:dyDescent="0.2">
      <c r="A226" s="2" t="s">
        <v>436</v>
      </c>
      <c r="B226" s="2" t="s">
        <v>500</v>
      </c>
      <c r="C226" s="2" t="s">
        <v>17</v>
      </c>
      <c r="D226" s="2" t="s">
        <v>18</v>
      </c>
      <c r="E226" s="2"/>
      <c r="F226" s="4">
        <v>0</v>
      </c>
      <c r="G226" s="4">
        <v>0</v>
      </c>
      <c r="H226" s="4">
        <v>0</v>
      </c>
      <c r="I226" s="2">
        <v>0</v>
      </c>
      <c r="J226" s="4">
        <v>0</v>
      </c>
      <c r="K226" s="2"/>
      <c r="L226" s="4">
        <f t="shared" si="15"/>
        <v>0</v>
      </c>
      <c r="M226" s="4">
        <f t="shared" si="16"/>
        <v>0</v>
      </c>
      <c r="N226" s="4">
        <f t="shared" si="17"/>
        <v>0</v>
      </c>
      <c r="O226" s="8" t="s">
        <v>501</v>
      </c>
    </row>
    <row r="227" spans="1:15" ht="48" hidden="1" customHeight="1" x14ac:dyDescent="0.2">
      <c r="A227" s="2" t="s">
        <v>436</v>
      </c>
      <c r="B227" s="2" t="s">
        <v>502</v>
      </c>
      <c r="C227" s="2" t="s">
        <v>39</v>
      </c>
      <c r="D227" s="2" t="s">
        <v>18</v>
      </c>
      <c r="E227" s="2" t="s">
        <v>207</v>
      </c>
      <c r="F227" s="4">
        <v>5800</v>
      </c>
      <c r="G227" s="4">
        <v>0</v>
      </c>
      <c r="H227" s="4">
        <v>0</v>
      </c>
      <c r="I227" s="2">
        <v>8</v>
      </c>
      <c r="J227" s="4">
        <v>46400</v>
      </c>
      <c r="K227" s="2"/>
      <c r="L227" s="4">
        <f t="shared" si="15"/>
        <v>0</v>
      </c>
      <c r="M227" s="4">
        <f t="shared" si="16"/>
        <v>0</v>
      </c>
      <c r="N227" s="4">
        <f t="shared" si="17"/>
        <v>0</v>
      </c>
      <c r="O227" s="8" t="s">
        <v>503</v>
      </c>
    </row>
    <row r="228" spans="1:15" ht="48" hidden="1" customHeight="1" x14ac:dyDescent="0.2">
      <c r="A228" s="2" t="s">
        <v>436</v>
      </c>
      <c r="B228" s="2" t="s">
        <v>504</v>
      </c>
      <c r="C228" s="2" t="s">
        <v>17</v>
      </c>
      <c r="D228" s="2" t="s">
        <v>18</v>
      </c>
      <c r="E228" s="2" t="s">
        <v>207</v>
      </c>
      <c r="F228" s="4">
        <v>6500</v>
      </c>
      <c r="G228" s="4">
        <v>0</v>
      </c>
      <c r="H228" s="4">
        <v>0</v>
      </c>
      <c r="I228" s="2">
        <v>1</v>
      </c>
      <c r="J228" s="4">
        <v>6500</v>
      </c>
      <c r="K228" s="2"/>
      <c r="L228" s="4">
        <f t="shared" si="15"/>
        <v>0</v>
      </c>
      <c r="M228" s="4">
        <f t="shared" si="16"/>
        <v>0</v>
      </c>
      <c r="N228" s="4">
        <f t="shared" si="17"/>
        <v>0</v>
      </c>
      <c r="O228" s="8" t="s">
        <v>505</v>
      </c>
    </row>
    <row r="229" spans="1:15" ht="48" hidden="1" customHeight="1" x14ac:dyDescent="0.2">
      <c r="A229" s="2" t="s">
        <v>436</v>
      </c>
      <c r="B229" s="2" t="s">
        <v>506</v>
      </c>
      <c r="C229" s="2" t="s">
        <v>17</v>
      </c>
      <c r="D229" s="2" t="s">
        <v>18</v>
      </c>
      <c r="E229" s="2"/>
      <c r="F229" s="4">
        <v>15500</v>
      </c>
      <c r="G229" s="4">
        <v>0</v>
      </c>
      <c r="H229" s="4">
        <v>0</v>
      </c>
      <c r="I229" s="2">
        <v>5</v>
      </c>
      <c r="J229" s="4">
        <v>77500</v>
      </c>
      <c r="K229" s="2"/>
      <c r="L229" s="4">
        <f t="shared" si="15"/>
        <v>0</v>
      </c>
      <c r="M229" s="4">
        <f t="shared" si="16"/>
        <v>77500</v>
      </c>
      <c r="N229" s="4">
        <f t="shared" si="17"/>
        <v>77500</v>
      </c>
      <c r="O229" s="8" t="s">
        <v>507</v>
      </c>
    </row>
    <row r="230" spans="1:15" ht="48" hidden="1" customHeight="1" x14ac:dyDescent="0.2">
      <c r="A230" s="2" t="s">
        <v>436</v>
      </c>
      <c r="B230" s="2" t="s">
        <v>508</v>
      </c>
      <c r="C230" s="2" t="s">
        <v>22</v>
      </c>
      <c r="D230" s="2" t="s">
        <v>18</v>
      </c>
      <c r="E230" s="2"/>
      <c r="F230" s="4">
        <v>1443</v>
      </c>
      <c r="G230" s="4">
        <v>0</v>
      </c>
      <c r="H230" s="4">
        <v>0</v>
      </c>
      <c r="I230" s="2">
        <v>1</v>
      </c>
      <c r="J230" s="4">
        <v>7495.7264957264961</v>
      </c>
      <c r="K230" s="2"/>
      <c r="L230" s="4">
        <f t="shared" si="15"/>
        <v>1443</v>
      </c>
      <c r="M230" s="4">
        <f t="shared" si="16"/>
        <v>7495.7264957264961</v>
      </c>
      <c r="N230" s="4">
        <f t="shared" si="17"/>
        <v>8938.7264957264961</v>
      </c>
      <c r="O230" s="8" t="s">
        <v>509</v>
      </c>
    </row>
    <row r="231" spans="1:15" ht="48" hidden="1" customHeight="1" x14ac:dyDescent="0.2">
      <c r="A231" s="2" t="s">
        <v>436</v>
      </c>
      <c r="B231" s="2" t="s">
        <v>510</v>
      </c>
      <c r="C231" s="2" t="s">
        <v>39</v>
      </c>
      <c r="D231" s="2" t="s">
        <v>109</v>
      </c>
      <c r="E231" s="2"/>
      <c r="F231" s="4">
        <v>5000</v>
      </c>
      <c r="G231" s="4">
        <v>0</v>
      </c>
      <c r="H231" s="4">
        <v>0</v>
      </c>
      <c r="I231" s="2">
        <v>0</v>
      </c>
      <c r="J231" s="4">
        <v>0</v>
      </c>
      <c r="K231" s="2"/>
      <c r="L231" s="4">
        <f t="shared" si="15"/>
        <v>5000</v>
      </c>
      <c r="M231" s="4">
        <f t="shared" si="16"/>
        <v>0</v>
      </c>
      <c r="N231" s="4">
        <f t="shared" si="17"/>
        <v>5000</v>
      </c>
      <c r="O231" s="8"/>
    </row>
    <row r="232" spans="1:15" ht="48" hidden="1" customHeight="1" x14ac:dyDescent="0.2">
      <c r="A232" s="3" t="s">
        <v>436</v>
      </c>
      <c r="B232" s="3" t="s">
        <v>511</v>
      </c>
      <c r="C232" s="3"/>
      <c r="D232" s="3"/>
      <c r="E232" s="3"/>
      <c r="F232" s="6">
        <f>SUM(F198:F231)</f>
        <v>169743</v>
      </c>
      <c r="G232" s="6">
        <v>186746.15384615384</v>
      </c>
      <c r="H232" s="6">
        <v>198195.7264957265</v>
      </c>
      <c r="I232" s="3"/>
      <c r="J232" s="5">
        <v>1337917.094017094</v>
      </c>
      <c r="K232" s="3"/>
      <c r="L232" s="6">
        <f>SUM(L198:L231)</f>
        <v>33543</v>
      </c>
      <c r="M232" s="6">
        <f>SUM(M198:M231)</f>
        <v>374671.79487179487</v>
      </c>
      <c r="N232" s="6">
        <f>SUM(N198:N231)</f>
        <v>408214.79487179487</v>
      </c>
      <c r="O232" s="9"/>
    </row>
    <row r="233" spans="1:15" ht="48" hidden="1" customHeight="1" x14ac:dyDescent="0.2">
      <c r="A233" s="2" t="s">
        <v>512</v>
      </c>
      <c r="B233" s="2" t="s">
        <v>513</v>
      </c>
      <c r="C233" s="2" t="s">
        <v>25</v>
      </c>
      <c r="D233" s="2" t="s">
        <v>18</v>
      </c>
      <c r="E233" s="2"/>
      <c r="F233" s="4">
        <v>5000</v>
      </c>
      <c r="G233" s="4">
        <v>0</v>
      </c>
      <c r="H233" s="4">
        <v>0</v>
      </c>
      <c r="I233" s="2">
        <v>0</v>
      </c>
      <c r="J233" s="4">
        <v>0</v>
      </c>
      <c r="K233" s="2"/>
      <c r="L233" s="4">
        <f>IF(E233="כן",0,IF(I233&gt;3,0,F233))</f>
        <v>5000</v>
      </c>
      <c r="M233" s="4">
        <f>IF(E233="כן", 0, SUM(G233+H233+J233))</f>
        <v>0</v>
      </c>
      <c r="N233" s="4">
        <f>SUM(M233+L233)</f>
        <v>5000</v>
      </c>
      <c r="O233" s="8" t="s">
        <v>514</v>
      </c>
    </row>
    <row r="234" spans="1:15" ht="48" hidden="1" customHeight="1" x14ac:dyDescent="0.2">
      <c r="A234" s="2" t="s">
        <v>512</v>
      </c>
      <c r="B234" s="2" t="s">
        <v>515</v>
      </c>
      <c r="C234" s="2" t="s">
        <v>25</v>
      </c>
      <c r="D234" s="2" t="s">
        <v>18</v>
      </c>
      <c r="E234" s="2"/>
      <c r="F234" s="4">
        <v>1952</v>
      </c>
      <c r="G234" s="4">
        <v>0</v>
      </c>
      <c r="H234" s="4">
        <v>0</v>
      </c>
      <c r="I234" s="2">
        <v>1</v>
      </c>
      <c r="J234" s="4">
        <v>1952.1367521367522</v>
      </c>
      <c r="K234" s="2"/>
      <c r="L234" s="4">
        <f>IF(E234="כן",0,IF(I234&gt;3,0,F234))</f>
        <v>1952</v>
      </c>
      <c r="M234" s="4">
        <f>IF(E234="כן", 0, SUM(G234+H234+J234))</f>
        <v>1952.1367521367522</v>
      </c>
      <c r="N234" s="4">
        <f>SUM(M234+L234)</f>
        <v>3904.136752136752</v>
      </c>
      <c r="O234" s="8" t="s">
        <v>516</v>
      </c>
    </row>
    <row r="235" spans="1:15" ht="48" hidden="1" customHeight="1" x14ac:dyDescent="0.2">
      <c r="A235" s="2" t="s">
        <v>512</v>
      </c>
      <c r="B235" s="2" t="s">
        <v>517</v>
      </c>
      <c r="C235" s="2" t="s">
        <v>17</v>
      </c>
      <c r="D235" s="2" t="s">
        <v>18</v>
      </c>
      <c r="E235" s="2"/>
      <c r="F235" s="4">
        <v>3300</v>
      </c>
      <c r="G235" s="4">
        <v>0</v>
      </c>
      <c r="H235" s="4">
        <v>0</v>
      </c>
      <c r="I235" s="2">
        <v>1</v>
      </c>
      <c r="J235" s="4">
        <v>3300</v>
      </c>
      <c r="K235" s="2"/>
      <c r="L235" s="4">
        <f>IF(E235="כן",0,IF(I235&gt;3,0,F235))</f>
        <v>3300</v>
      </c>
      <c r="M235" s="4">
        <f>IF(E235="כן", 0, SUM(G235+H235+J235))</f>
        <v>3300</v>
      </c>
      <c r="N235" s="4">
        <f>SUM(M235+L235)</f>
        <v>6600</v>
      </c>
      <c r="O235" s="8" t="s">
        <v>518</v>
      </c>
    </row>
    <row r="236" spans="1:15" ht="48" hidden="1" customHeight="1" x14ac:dyDescent="0.2">
      <c r="A236" s="3" t="s">
        <v>512</v>
      </c>
      <c r="B236" s="3" t="s">
        <v>519</v>
      </c>
      <c r="C236" s="3"/>
      <c r="D236" s="3"/>
      <c r="E236" s="3"/>
      <c r="F236" s="6">
        <f>SUM(F233:F235)</f>
        <v>10252</v>
      </c>
      <c r="G236" s="6">
        <v>0</v>
      </c>
      <c r="H236" s="6">
        <v>0</v>
      </c>
      <c r="I236" s="3"/>
      <c r="J236" s="5">
        <v>5252.1367521367529</v>
      </c>
      <c r="K236" s="3"/>
      <c r="L236" s="6">
        <f>SUM(L233:L235)</f>
        <v>10252</v>
      </c>
      <c r="M236" s="6">
        <f>SUM(M233:M235)</f>
        <v>5252.136752136752</v>
      </c>
      <c r="N236" s="6">
        <f>SUM(N233:N235)</f>
        <v>15504.136752136752</v>
      </c>
      <c r="O236" s="9"/>
    </row>
    <row r="237" spans="1:15" ht="48" hidden="1" customHeight="1" x14ac:dyDescent="0.2">
      <c r="A237" s="2" t="s">
        <v>520</v>
      </c>
      <c r="B237" s="2" t="s">
        <v>521</v>
      </c>
      <c r="C237" s="2" t="s">
        <v>17</v>
      </c>
      <c r="D237" s="2" t="s">
        <v>18</v>
      </c>
      <c r="E237" s="2"/>
      <c r="F237" s="4">
        <v>8500</v>
      </c>
      <c r="G237" s="4">
        <v>0</v>
      </c>
      <c r="H237" s="4">
        <v>0</v>
      </c>
      <c r="I237" s="2">
        <v>1</v>
      </c>
      <c r="J237" s="4">
        <v>8500</v>
      </c>
      <c r="K237" s="2"/>
      <c r="L237" s="4">
        <f t="shared" ref="L237:L282" si="18">IF(E237="כן",0,IF(I237&gt;3,0,F237))</f>
        <v>8500</v>
      </c>
      <c r="M237" s="4">
        <f t="shared" ref="M237:M282" si="19">IF(E237="כן", 0, SUM(G237+H237+J237))</f>
        <v>8500</v>
      </c>
      <c r="N237" s="4">
        <f t="shared" ref="N237:N282" si="20">SUM(M237+L237)</f>
        <v>17000</v>
      </c>
      <c r="O237" s="8" t="s">
        <v>522</v>
      </c>
    </row>
    <row r="238" spans="1:15" ht="48" hidden="1" customHeight="1" x14ac:dyDescent="0.2">
      <c r="A238" s="2" t="s">
        <v>520</v>
      </c>
      <c r="B238" s="2" t="s">
        <v>523</v>
      </c>
      <c r="C238" s="2" t="s">
        <v>39</v>
      </c>
      <c r="D238" s="2" t="s">
        <v>18</v>
      </c>
      <c r="E238" s="2"/>
      <c r="F238" s="4">
        <v>3419</v>
      </c>
      <c r="G238" s="4">
        <v>0</v>
      </c>
      <c r="H238" s="4">
        <v>0</v>
      </c>
      <c r="I238" s="2">
        <v>0</v>
      </c>
      <c r="J238" s="4">
        <v>0</v>
      </c>
      <c r="K238" s="2"/>
      <c r="L238" s="4">
        <f t="shared" si="18"/>
        <v>3419</v>
      </c>
      <c r="M238" s="4">
        <f t="shared" si="19"/>
        <v>0</v>
      </c>
      <c r="N238" s="4">
        <f t="shared" si="20"/>
        <v>3419</v>
      </c>
      <c r="O238" s="8" t="s">
        <v>524</v>
      </c>
    </row>
    <row r="239" spans="1:15" ht="48" hidden="1" customHeight="1" x14ac:dyDescent="0.2">
      <c r="A239" s="2" t="s">
        <v>520</v>
      </c>
      <c r="B239" s="2" t="s">
        <v>525</v>
      </c>
      <c r="C239" s="2" t="s">
        <v>17</v>
      </c>
      <c r="D239" s="2" t="s">
        <v>18</v>
      </c>
      <c r="E239" s="2"/>
      <c r="F239" s="4">
        <v>10000</v>
      </c>
      <c r="G239" s="4">
        <v>0</v>
      </c>
      <c r="H239" s="4">
        <v>0</v>
      </c>
      <c r="I239" s="2">
        <v>0</v>
      </c>
      <c r="J239" s="4">
        <v>0</v>
      </c>
      <c r="K239" s="2"/>
      <c r="L239" s="4">
        <f t="shared" si="18"/>
        <v>10000</v>
      </c>
      <c r="M239" s="4">
        <f t="shared" si="19"/>
        <v>0</v>
      </c>
      <c r="N239" s="4">
        <f t="shared" si="20"/>
        <v>10000</v>
      </c>
      <c r="O239" s="8" t="s">
        <v>526</v>
      </c>
    </row>
    <row r="240" spans="1:15" ht="48" hidden="1" customHeight="1" x14ac:dyDescent="0.2">
      <c r="A240" s="2" t="s">
        <v>520</v>
      </c>
      <c r="B240" s="2" t="s">
        <v>527</v>
      </c>
      <c r="C240" s="2" t="s">
        <v>17</v>
      </c>
      <c r="D240" s="2" t="s">
        <v>18</v>
      </c>
      <c r="E240" s="2"/>
      <c r="F240" s="4">
        <v>5850</v>
      </c>
      <c r="G240" s="4">
        <v>0</v>
      </c>
      <c r="H240" s="4">
        <v>0</v>
      </c>
      <c r="I240" s="2">
        <v>0</v>
      </c>
      <c r="J240" s="4">
        <v>0</v>
      </c>
      <c r="K240" s="2"/>
      <c r="L240" s="4">
        <f t="shared" si="18"/>
        <v>5850</v>
      </c>
      <c r="M240" s="4">
        <f t="shared" si="19"/>
        <v>0</v>
      </c>
      <c r="N240" s="4">
        <f t="shared" si="20"/>
        <v>5850</v>
      </c>
      <c r="O240" s="8" t="s">
        <v>528</v>
      </c>
    </row>
    <row r="241" spans="1:15" ht="48" hidden="1" customHeight="1" x14ac:dyDescent="0.2">
      <c r="A241" s="2" t="s">
        <v>520</v>
      </c>
      <c r="B241" s="2" t="s">
        <v>529</v>
      </c>
      <c r="C241" s="2" t="s">
        <v>25</v>
      </c>
      <c r="D241" s="2" t="s">
        <v>18</v>
      </c>
      <c r="E241" s="2"/>
      <c r="F241" s="4">
        <v>4500</v>
      </c>
      <c r="G241" s="4">
        <v>0</v>
      </c>
      <c r="H241" s="4">
        <v>0</v>
      </c>
      <c r="I241" s="2">
        <v>5</v>
      </c>
      <c r="J241" s="4">
        <v>22500</v>
      </c>
      <c r="K241" s="2"/>
      <c r="L241" s="4">
        <f t="shared" si="18"/>
        <v>0</v>
      </c>
      <c r="M241" s="4">
        <f t="shared" si="19"/>
        <v>22500</v>
      </c>
      <c r="N241" s="4">
        <f t="shared" si="20"/>
        <v>22500</v>
      </c>
      <c r="O241" s="8" t="s">
        <v>530</v>
      </c>
    </row>
    <row r="242" spans="1:15" ht="48" hidden="1" customHeight="1" x14ac:dyDescent="0.2">
      <c r="A242" s="2" t="s">
        <v>520</v>
      </c>
      <c r="B242" s="2" t="s">
        <v>531</v>
      </c>
      <c r="C242" s="2" t="s">
        <v>17</v>
      </c>
      <c r="D242" s="2" t="s">
        <v>18</v>
      </c>
      <c r="E242" s="2"/>
      <c r="F242" s="4">
        <v>18000</v>
      </c>
      <c r="G242" s="4">
        <v>6309.4017094017099</v>
      </c>
      <c r="H242" s="4">
        <v>0</v>
      </c>
      <c r="I242" s="2">
        <v>0</v>
      </c>
      <c r="J242" s="4">
        <v>0</v>
      </c>
      <c r="K242" s="2" t="s">
        <v>28</v>
      </c>
      <c r="L242" s="4">
        <f t="shared" si="18"/>
        <v>18000</v>
      </c>
      <c r="M242" s="4">
        <f t="shared" si="19"/>
        <v>6309.4017094017099</v>
      </c>
      <c r="N242" s="4">
        <f t="shared" si="20"/>
        <v>24309.401709401711</v>
      </c>
      <c r="O242" s="8" t="s">
        <v>532</v>
      </c>
    </row>
    <row r="243" spans="1:15" ht="48" hidden="1" customHeight="1" x14ac:dyDescent="0.2">
      <c r="A243" s="2" t="s">
        <v>520</v>
      </c>
      <c r="B243" s="2" t="s">
        <v>533</v>
      </c>
      <c r="C243" s="2" t="s">
        <v>17</v>
      </c>
      <c r="D243" s="2" t="s">
        <v>18</v>
      </c>
      <c r="E243" s="2"/>
      <c r="F243" s="4">
        <v>8075</v>
      </c>
      <c r="G243" s="4">
        <v>0</v>
      </c>
      <c r="H243" s="4">
        <v>0</v>
      </c>
      <c r="I243" s="2">
        <v>0</v>
      </c>
      <c r="J243" s="4">
        <v>0</v>
      </c>
      <c r="K243" s="2"/>
      <c r="L243" s="4">
        <f t="shared" si="18"/>
        <v>8075</v>
      </c>
      <c r="M243" s="4">
        <f t="shared" si="19"/>
        <v>0</v>
      </c>
      <c r="N243" s="4">
        <f t="shared" si="20"/>
        <v>8075</v>
      </c>
      <c r="O243" s="8" t="s">
        <v>534</v>
      </c>
    </row>
    <row r="244" spans="1:15" ht="48" hidden="1" customHeight="1" x14ac:dyDescent="0.2">
      <c r="A244" s="2" t="s">
        <v>520</v>
      </c>
      <c r="B244" s="2" t="s">
        <v>535</v>
      </c>
      <c r="C244" s="2" t="s">
        <v>25</v>
      </c>
      <c r="D244" s="2" t="s">
        <v>18</v>
      </c>
      <c r="E244" s="2"/>
      <c r="F244" s="4">
        <v>6500</v>
      </c>
      <c r="G244" s="4">
        <v>35201.709401709406</v>
      </c>
      <c r="H244" s="4">
        <v>0</v>
      </c>
      <c r="I244" s="2">
        <v>1</v>
      </c>
      <c r="J244" s="4">
        <v>6500</v>
      </c>
      <c r="K244" s="2" t="s">
        <v>536</v>
      </c>
      <c r="L244" s="4">
        <f t="shared" si="18"/>
        <v>6500</v>
      </c>
      <c r="M244" s="4">
        <f t="shared" si="19"/>
        <v>41701.709401709406</v>
      </c>
      <c r="N244" s="4">
        <f t="shared" si="20"/>
        <v>48201.709401709406</v>
      </c>
      <c r="O244" s="8" t="s">
        <v>537</v>
      </c>
    </row>
    <row r="245" spans="1:15" ht="48" hidden="1" customHeight="1" x14ac:dyDescent="0.2">
      <c r="A245" s="2" t="s">
        <v>520</v>
      </c>
      <c r="B245" s="2" t="s">
        <v>538</v>
      </c>
      <c r="C245" s="2" t="s">
        <v>17</v>
      </c>
      <c r="D245" s="2" t="s">
        <v>42</v>
      </c>
      <c r="E245" s="2"/>
      <c r="F245" s="4">
        <v>0</v>
      </c>
      <c r="G245" s="4">
        <v>0</v>
      </c>
      <c r="H245" s="4">
        <v>0</v>
      </c>
      <c r="I245" s="2">
        <v>0</v>
      </c>
      <c r="J245" s="4">
        <v>0</v>
      </c>
      <c r="K245" s="2"/>
      <c r="L245" s="4">
        <f t="shared" si="18"/>
        <v>0</v>
      </c>
      <c r="M245" s="4">
        <f t="shared" si="19"/>
        <v>0</v>
      </c>
      <c r="N245" s="4">
        <f t="shared" si="20"/>
        <v>0</v>
      </c>
      <c r="O245" s="8" t="s">
        <v>539</v>
      </c>
    </row>
    <row r="246" spans="1:15" ht="48" hidden="1" customHeight="1" x14ac:dyDescent="0.2">
      <c r="A246" s="2" t="s">
        <v>520</v>
      </c>
      <c r="B246" s="2" t="s">
        <v>540</v>
      </c>
      <c r="C246" s="2" t="s">
        <v>25</v>
      </c>
      <c r="D246" s="2" t="s">
        <v>18</v>
      </c>
      <c r="E246" s="2"/>
      <c r="F246" s="4">
        <v>9000</v>
      </c>
      <c r="G246" s="4">
        <v>0</v>
      </c>
      <c r="H246" s="4">
        <v>0</v>
      </c>
      <c r="I246" s="2">
        <v>0</v>
      </c>
      <c r="J246" s="4">
        <v>0</v>
      </c>
      <c r="K246" s="2"/>
      <c r="L246" s="4">
        <f t="shared" si="18"/>
        <v>9000</v>
      </c>
      <c r="M246" s="4">
        <f t="shared" si="19"/>
        <v>0</v>
      </c>
      <c r="N246" s="4">
        <f t="shared" si="20"/>
        <v>9000</v>
      </c>
      <c r="O246" s="8" t="s">
        <v>541</v>
      </c>
    </row>
    <row r="247" spans="1:15" ht="48" hidden="1" customHeight="1" x14ac:dyDescent="0.2">
      <c r="A247" s="2" t="s">
        <v>520</v>
      </c>
      <c r="B247" s="2" t="s">
        <v>542</v>
      </c>
      <c r="C247" s="2" t="s">
        <v>39</v>
      </c>
      <c r="D247" s="2" t="s">
        <v>18</v>
      </c>
      <c r="E247" s="2"/>
      <c r="F247" s="4">
        <v>8050</v>
      </c>
      <c r="G247" s="4">
        <v>0</v>
      </c>
      <c r="H247" s="4">
        <v>0</v>
      </c>
      <c r="I247" s="2">
        <v>0</v>
      </c>
      <c r="J247" s="4">
        <v>0</v>
      </c>
      <c r="K247" s="2"/>
      <c r="L247" s="4">
        <f t="shared" si="18"/>
        <v>8050</v>
      </c>
      <c r="M247" s="4">
        <f t="shared" si="19"/>
        <v>0</v>
      </c>
      <c r="N247" s="4">
        <f t="shared" si="20"/>
        <v>8050</v>
      </c>
      <c r="O247" s="8" t="s">
        <v>543</v>
      </c>
    </row>
    <row r="248" spans="1:15" ht="48" hidden="1" customHeight="1" x14ac:dyDescent="0.2">
      <c r="A248" s="2" t="s">
        <v>520</v>
      </c>
      <c r="B248" s="2" t="s">
        <v>544</v>
      </c>
      <c r="C248" s="2" t="s">
        <v>25</v>
      </c>
      <c r="D248" s="2" t="s">
        <v>42</v>
      </c>
      <c r="E248" s="2"/>
      <c r="F248" s="4">
        <v>0</v>
      </c>
      <c r="G248" s="4">
        <v>0</v>
      </c>
      <c r="H248" s="4">
        <v>6650.4273504273506</v>
      </c>
      <c r="I248" s="2">
        <v>0</v>
      </c>
      <c r="J248" s="4">
        <v>0</v>
      </c>
      <c r="K248" s="2" t="s">
        <v>545</v>
      </c>
      <c r="L248" s="4">
        <f t="shared" si="18"/>
        <v>0</v>
      </c>
      <c r="M248" s="4">
        <f t="shared" si="19"/>
        <v>6650.4273504273506</v>
      </c>
      <c r="N248" s="4">
        <f t="shared" si="20"/>
        <v>6650.4273504273506</v>
      </c>
      <c r="O248" s="8" t="s">
        <v>546</v>
      </c>
    </row>
    <row r="249" spans="1:15" ht="48" hidden="1" customHeight="1" x14ac:dyDescent="0.2">
      <c r="A249" s="2" t="s">
        <v>520</v>
      </c>
      <c r="B249" s="2" t="s">
        <v>547</v>
      </c>
      <c r="C249" s="2" t="s">
        <v>17</v>
      </c>
      <c r="D249" s="2" t="s">
        <v>18</v>
      </c>
      <c r="E249" s="2"/>
      <c r="F249" s="4">
        <v>10000</v>
      </c>
      <c r="G249" s="4">
        <v>0</v>
      </c>
      <c r="H249" s="4">
        <v>0</v>
      </c>
      <c r="I249" s="2">
        <v>0</v>
      </c>
      <c r="J249" s="4">
        <v>0</v>
      </c>
      <c r="K249" s="2"/>
      <c r="L249" s="4">
        <f t="shared" si="18"/>
        <v>10000</v>
      </c>
      <c r="M249" s="4">
        <f t="shared" si="19"/>
        <v>0</v>
      </c>
      <c r="N249" s="4">
        <f t="shared" si="20"/>
        <v>10000</v>
      </c>
      <c r="O249" s="8" t="s">
        <v>548</v>
      </c>
    </row>
    <row r="250" spans="1:15" ht="48" hidden="1" customHeight="1" x14ac:dyDescent="0.2">
      <c r="A250" s="2" t="s">
        <v>520</v>
      </c>
      <c r="B250" s="2" t="s">
        <v>549</v>
      </c>
      <c r="C250" s="2" t="s">
        <v>25</v>
      </c>
      <c r="D250" s="2" t="s">
        <v>18</v>
      </c>
      <c r="E250" s="2"/>
      <c r="F250" s="4">
        <v>4000</v>
      </c>
      <c r="G250" s="4">
        <v>0</v>
      </c>
      <c r="H250" s="4">
        <v>0</v>
      </c>
      <c r="I250" s="2">
        <v>11</v>
      </c>
      <c r="J250" s="4">
        <v>45112.820512820515</v>
      </c>
      <c r="K250" s="2"/>
      <c r="L250" s="4">
        <f t="shared" si="18"/>
        <v>0</v>
      </c>
      <c r="M250" s="4">
        <f t="shared" si="19"/>
        <v>45112.820512820515</v>
      </c>
      <c r="N250" s="4">
        <f t="shared" si="20"/>
        <v>45112.820512820515</v>
      </c>
      <c r="O250" s="8" t="s">
        <v>550</v>
      </c>
    </row>
    <row r="251" spans="1:15" ht="48" hidden="1" customHeight="1" x14ac:dyDescent="0.2">
      <c r="A251" s="2" t="s">
        <v>520</v>
      </c>
      <c r="B251" s="2" t="s">
        <v>551</v>
      </c>
      <c r="C251" s="2" t="s">
        <v>17</v>
      </c>
      <c r="D251" s="2" t="s">
        <v>18</v>
      </c>
      <c r="E251" s="2"/>
      <c r="F251" s="4">
        <v>8000</v>
      </c>
      <c r="G251" s="4">
        <v>12198.2905982906</v>
      </c>
      <c r="H251" s="4">
        <v>0</v>
      </c>
      <c r="I251" s="2">
        <v>12</v>
      </c>
      <c r="J251" s="4">
        <v>96478.632478632484</v>
      </c>
      <c r="K251" s="2" t="s">
        <v>28</v>
      </c>
      <c r="L251" s="4">
        <f t="shared" si="18"/>
        <v>0</v>
      </c>
      <c r="M251" s="4">
        <f t="shared" si="19"/>
        <v>108676.92307692308</v>
      </c>
      <c r="N251" s="4">
        <f t="shared" si="20"/>
        <v>108676.92307692308</v>
      </c>
      <c r="O251" s="8" t="s">
        <v>552</v>
      </c>
    </row>
    <row r="252" spans="1:15" ht="48" hidden="1" customHeight="1" x14ac:dyDescent="0.2">
      <c r="A252" s="2" t="s">
        <v>520</v>
      </c>
      <c r="B252" s="2" t="s">
        <v>553</v>
      </c>
      <c r="C252" s="2" t="s">
        <v>17</v>
      </c>
      <c r="D252" s="2" t="s">
        <v>18</v>
      </c>
      <c r="E252" s="2"/>
      <c r="F252" s="4">
        <v>6500</v>
      </c>
      <c r="G252" s="4">
        <v>0</v>
      </c>
      <c r="H252" s="4">
        <v>0</v>
      </c>
      <c r="I252" s="2">
        <v>0</v>
      </c>
      <c r="J252" s="4">
        <v>0</v>
      </c>
      <c r="K252" s="2"/>
      <c r="L252" s="4">
        <f t="shared" si="18"/>
        <v>6500</v>
      </c>
      <c r="M252" s="4">
        <f t="shared" si="19"/>
        <v>0</v>
      </c>
      <c r="N252" s="4">
        <f t="shared" si="20"/>
        <v>6500</v>
      </c>
      <c r="O252" s="8" t="s">
        <v>554</v>
      </c>
    </row>
    <row r="253" spans="1:15" ht="48" hidden="1" customHeight="1" x14ac:dyDescent="0.2">
      <c r="A253" s="2" t="s">
        <v>520</v>
      </c>
      <c r="B253" s="2" t="s">
        <v>555</v>
      </c>
      <c r="C253" s="2" t="s">
        <v>17</v>
      </c>
      <c r="D253" s="2" t="s">
        <v>18</v>
      </c>
      <c r="E253" s="2"/>
      <c r="F253" s="4">
        <v>10000</v>
      </c>
      <c r="G253" s="4">
        <v>0</v>
      </c>
      <c r="H253" s="4">
        <v>0</v>
      </c>
      <c r="I253" s="2">
        <v>0</v>
      </c>
      <c r="J253" s="4">
        <v>0</v>
      </c>
      <c r="K253" s="2"/>
      <c r="L253" s="4">
        <f t="shared" si="18"/>
        <v>10000</v>
      </c>
      <c r="M253" s="4">
        <f t="shared" si="19"/>
        <v>0</v>
      </c>
      <c r="N253" s="4">
        <f t="shared" si="20"/>
        <v>10000</v>
      </c>
      <c r="O253" s="8" t="s">
        <v>556</v>
      </c>
    </row>
    <row r="254" spans="1:15" ht="48" hidden="1" customHeight="1" x14ac:dyDescent="0.2">
      <c r="A254" s="2" t="s">
        <v>520</v>
      </c>
      <c r="B254" s="2" t="s">
        <v>557</v>
      </c>
      <c r="C254" s="2" t="s">
        <v>17</v>
      </c>
      <c r="D254" s="2" t="s">
        <v>18</v>
      </c>
      <c r="E254" s="2"/>
      <c r="F254" s="4">
        <v>9500</v>
      </c>
      <c r="G254" s="4">
        <v>0</v>
      </c>
      <c r="H254" s="4">
        <v>0</v>
      </c>
      <c r="I254" s="2">
        <v>0</v>
      </c>
      <c r="J254" s="4">
        <v>0</v>
      </c>
      <c r="K254" s="2"/>
      <c r="L254" s="4">
        <f t="shared" si="18"/>
        <v>9500</v>
      </c>
      <c r="M254" s="4">
        <f t="shared" si="19"/>
        <v>0</v>
      </c>
      <c r="N254" s="4">
        <f t="shared" si="20"/>
        <v>9500</v>
      </c>
      <c r="O254" s="8" t="s">
        <v>558</v>
      </c>
    </row>
    <row r="255" spans="1:15" ht="48" hidden="1" customHeight="1" x14ac:dyDescent="0.2">
      <c r="A255" s="2" t="s">
        <v>520</v>
      </c>
      <c r="B255" s="2" t="s">
        <v>559</v>
      </c>
      <c r="C255" s="2" t="s">
        <v>17</v>
      </c>
      <c r="D255" s="2" t="s">
        <v>18</v>
      </c>
      <c r="E255" s="2"/>
      <c r="F255" s="4">
        <v>6500</v>
      </c>
      <c r="G255" s="4">
        <v>0</v>
      </c>
      <c r="H255" s="4">
        <v>0</v>
      </c>
      <c r="I255" s="2">
        <v>0</v>
      </c>
      <c r="J255" s="4">
        <v>0</v>
      </c>
      <c r="K255" s="2"/>
      <c r="L255" s="4">
        <f t="shared" si="18"/>
        <v>6500</v>
      </c>
      <c r="M255" s="4">
        <f t="shared" si="19"/>
        <v>0</v>
      </c>
      <c r="N255" s="4">
        <f t="shared" si="20"/>
        <v>6500</v>
      </c>
      <c r="O255" s="8" t="s">
        <v>560</v>
      </c>
    </row>
    <row r="256" spans="1:15" ht="48" hidden="1" customHeight="1" x14ac:dyDescent="0.2">
      <c r="A256" s="2" t="s">
        <v>520</v>
      </c>
      <c r="B256" s="2" t="s">
        <v>561</v>
      </c>
      <c r="C256" s="2" t="s">
        <v>17</v>
      </c>
      <c r="D256" s="2" t="s">
        <v>18</v>
      </c>
      <c r="E256" s="2"/>
      <c r="F256" s="4">
        <v>7200</v>
      </c>
      <c r="G256" s="4">
        <v>0</v>
      </c>
      <c r="H256" s="4">
        <v>0</v>
      </c>
      <c r="I256" s="2">
        <v>0</v>
      </c>
      <c r="J256" s="4">
        <v>0</v>
      </c>
      <c r="K256" s="2"/>
      <c r="L256" s="4">
        <f t="shared" si="18"/>
        <v>7200</v>
      </c>
      <c r="M256" s="4">
        <f t="shared" si="19"/>
        <v>0</v>
      </c>
      <c r="N256" s="4">
        <f t="shared" si="20"/>
        <v>7200</v>
      </c>
      <c r="O256" s="8" t="s">
        <v>562</v>
      </c>
    </row>
    <row r="257" spans="1:15" ht="48" hidden="1" customHeight="1" x14ac:dyDescent="0.2">
      <c r="A257" s="2" t="s">
        <v>520</v>
      </c>
      <c r="B257" s="2" t="s">
        <v>563</v>
      </c>
      <c r="C257" s="2" t="s">
        <v>17</v>
      </c>
      <c r="D257" s="2" t="s">
        <v>18</v>
      </c>
      <c r="E257" s="2"/>
      <c r="F257" s="4">
        <v>8000</v>
      </c>
      <c r="G257" s="4">
        <v>0</v>
      </c>
      <c r="H257" s="4">
        <v>0</v>
      </c>
      <c r="I257" s="2">
        <v>0</v>
      </c>
      <c r="J257" s="4">
        <v>0</v>
      </c>
      <c r="K257" s="2"/>
      <c r="L257" s="4">
        <f t="shared" si="18"/>
        <v>8000</v>
      </c>
      <c r="M257" s="4">
        <f t="shared" si="19"/>
        <v>0</v>
      </c>
      <c r="N257" s="4">
        <f t="shared" si="20"/>
        <v>8000</v>
      </c>
      <c r="O257" s="8" t="s">
        <v>564</v>
      </c>
    </row>
    <row r="258" spans="1:15" ht="48" hidden="1" customHeight="1" x14ac:dyDescent="0.2">
      <c r="A258" s="2" t="s">
        <v>520</v>
      </c>
      <c r="B258" s="2" t="s">
        <v>565</v>
      </c>
      <c r="C258" s="2" t="s">
        <v>25</v>
      </c>
      <c r="D258" s="2" t="s">
        <v>18</v>
      </c>
      <c r="E258" s="2"/>
      <c r="F258" s="4">
        <v>5500</v>
      </c>
      <c r="G258" s="4">
        <v>0</v>
      </c>
      <c r="H258" s="4">
        <v>0</v>
      </c>
      <c r="I258" s="2">
        <v>0</v>
      </c>
      <c r="J258" s="4">
        <v>0</v>
      </c>
      <c r="K258" s="2"/>
      <c r="L258" s="4">
        <f t="shared" si="18"/>
        <v>5500</v>
      </c>
      <c r="M258" s="4">
        <f t="shared" si="19"/>
        <v>0</v>
      </c>
      <c r="N258" s="4">
        <f t="shared" si="20"/>
        <v>5500</v>
      </c>
      <c r="O258" s="8" t="s">
        <v>566</v>
      </c>
    </row>
    <row r="259" spans="1:15" ht="48" hidden="1" customHeight="1" x14ac:dyDescent="0.2">
      <c r="A259" s="2" t="s">
        <v>520</v>
      </c>
      <c r="B259" s="2" t="s">
        <v>567</v>
      </c>
      <c r="C259" s="2" t="s">
        <v>17</v>
      </c>
      <c r="D259" s="2" t="s">
        <v>18</v>
      </c>
      <c r="E259" s="2"/>
      <c r="F259" s="4">
        <v>8500</v>
      </c>
      <c r="G259" s="4">
        <v>0</v>
      </c>
      <c r="H259" s="4">
        <v>0</v>
      </c>
      <c r="I259" s="2">
        <v>7</v>
      </c>
      <c r="J259" s="4">
        <v>59500</v>
      </c>
      <c r="K259" s="2"/>
      <c r="L259" s="4">
        <f t="shared" si="18"/>
        <v>0</v>
      </c>
      <c r="M259" s="4">
        <f t="shared" si="19"/>
        <v>59500</v>
      </c>
      <c r="N259" s="4">
        <f t="shared" si="20"/>
        <v>59500</v>
      </c>
      <c r="O259" s="8" t="s">
        <v>568</v>
      </c>
    </row>
    <row r="260" spans="1:15" ht="48" hidden="1" customHeight="1" x14ac:dyDescent="0.2">
      <c r="A260" s="2" t="s">
        <v>520</v>
      </c>
      <c r="B260" s="2" t="s">
        <v>569</v>
      </c>
      <c r="C260" s="2" t="s">
        <v>17</v>
      </c>
      <c r="D260" s="2" t="s">
        <v>18</v>
      </c>
      <c r="E260" s="2"/>
      <c r="F260" s="4">
        <v>8075</v>
      </c>
      <c r="G260" s="4">
        <v>0</v>
      </c>
      <c r="H260" s="4">
        <v>0</v>
      </c>
      <c r="I260" s="2">
        <v>0</v>
      </c>
      <c r="J260" s="4">
        <v>0</v>
      </c>
      <c r="K260" s="2"/>
      <c r="L260" s="4">
        <f t="shared" si="18"/>
        <v>8075</v>
      </c>
      <c r="M260" s="4">
        <f t="shared" si="19"/>
        <v>0</v>
      </c>
      <c r="N260" s="4">
        <f t="shared" si="20"/>
        <v>8075</v>
      </c>
      <c r="O260" s="8" t="s">
        <v>570</v>
      </c>
    </row>
    <row r="261" spans="1:15" ht="48" hidden="1" customHeight="1" x14ac:dyDescent="0.2">
      <c r="A261" s="2" t="s">
        <v>520</v>
      </c>
      <c r="B261" s="2" t="s">
        <v>571</v>
      </c>
      <c r="C261" s="2" t="s">
        <v>17</v>
      </c>
      <c r="D261" s="2" t="s">
        <v>18</v>
      </c>
      <c r="E261" s="2"/>
      <c r="F261" s="4">
        <v>5000</v>
      </c>
      <c r="G261" s="4">
        <v>0</v>
      </c>
      <c r="H261" s="4">
        <v>0</v>
      </c>
      <c r="I261" s="2">
        <v>0</v>
      </c>
      <c r="J261" s="4">
        <v>0</v>
      </c>
      <c r="K261" s="2"/>
      <c r="L261" s="4">
        <f t="shared" si="18"/>
        <v>5000</v>
      </c>
      <c r="M261" s="4">
        <f t="shared" si="19"/>
        <v>0</v>
      </c>
      <c r="N261" s="4">
        <f t="shared" si="20"/>
        <v>5000</v>
      </c>
      <c r="O261" s="8" t="s">
        <v>572</v>
      </c>
    </row>
    <row r="262" spans="1:15" ht="48" hidden="1" customHeight="1" x14ac:dyDescent="0.2">
      <c r="A262" s="2" t="s">
        <v>520</v>
      </c>
      <c r="B262" s="2" t="s">
        <v>573</v>
      </c>
      <c r="C262" s="2" t="s">
        <v>17</v>
      </c>
      <c r="D262" s="2" t="s">
        <v>18</v>
      </c>
      <c r="E262" s="2"/>
      <c r="F262" s="4">
        <v>5000</v>
      </c>
      <c r="G262" s="4">
        <v>0</v>
      </c>
      <c r="H262" s="4">
        <v>0</v>
      </c>
      <c r="I262" s="2">
        <v>0</v>
      </c>
      <c r="J262" s="4">
        <v>0</v>
      </c>
      <c r="K262" s="2"/>
      <c r="L262" s="4">
        <f t="shared" si="18"/>
        <v>5000</v>
      </c>
      <c r="M262" s="4">
        <f t="shared" si="19"/>
        <v>0</v>
      </c>
      <c r="N262" s="4">
        <f t="shared" si="20"/>
        <v>5000</v>
      </c>
      <c r="O262" s="8" t="s">
        <v>574</v>
      </c>
    </row>
    <row r="263" spans="1:15" ht="48" hidden="1" customHeight="1" x14ac:dyDescent="0.2">
      <c r="A263" s="2" t="s">
        <v>520</v>
      </c>
      <c r="B263" s="2" t="s">
        <v>575</v>
      </c>
      <c r="C263" s="2" t="s">
        <v>17</v>
      </c>
      <c r="D263" s="2" t="s">
        <v>18</v>
      </c>
      <c r="E263" s="2"/>
      <c r="F263" s="4">
        <v>7182</v>
      </c>
      <c r="G263" s="4">
        <v>0</v>
      </c>
      <c r="H263" s="4">
        <v>0</v>
      </c>
      <c r="I263" s="2">
        <v>0</v>
      </c>
      <c r="J263" s="4">
        <v>0</v>
      </c>
      <c r="K263" s="2"/>
      <c r="L263" s="4">
        <f t="shared" si="18"/>
        <v>7182</v>
      </c>
      <c r="M263" s="4">
        <f t="shared" si="19"/>
        <v>0</v>
      </c>
      <c r="N263" s="4">
        <f t="shared" si="20"/>
        <v>7182</v>
      </c>
      <c r="O263" s="8" t="s">
        <v>576</v>
      </c>
    </row>
    <row r="264" spans="1:15" ht="48" hidden="1" customHeight="1" x14ac:dyDescent="0.2">
      <c r="A264" s="2" t="s">
        <v>520</v>
      </c>
      <c r="B264" s="2" t="s">
        <v>577</v>
      </c>
      <c r="C264" s="2" t="s">
        <v>17</v>
      </c>
      <c r="D264" s="2" t="s">
        <v>18</v>
      </c>
      <c r="E264" s="2"/>
      <c r="F264" s="4">
        <v>8500</v>
      </c>
      <c r="G264" s="4">
        <v>0</v>
      </c>
      <c r="H264" s="4">
        <v>0</v>
      </c>
      <c r="I264" s="2">
        <v>1</v>
      </c>
      <c r="J264" s="4">
        <v>8572.6495726495723</v>
      </c>
      <c r="K264" s="2"/>
      <c r="L264" s="4">
        <f t="shared" si="18"/>
        <v>8500</v>
      </c>
      <c r="M264" s="4">
        <f t="shared" si="19"/>
        <v>8572.6495726495723</v>
      </c>
      <c r="N264" s="4">
        <f t="shared" si="20"/>
        <v>17072.64957264957</v>
      </c>
      <c r="O264" s="8" t="s">
        <v>578</v>
      </c>
    </row>
    <row r="265" spans="1:15" ht="48" hidden="1" customHeight="1" x14ac:dyDescent="0.2">
      <c r="A265" s="2" t="s">
        <v>520</v>
      </c>
      <c r="B265" s="2" t="s">
        <v>579</v>
      </c>
      <c r="C265" s="2" t="s">
        <v>25</v>
      </c>
      <c r="D265" s="2" t="s">
        <v>18</v>
      </c>
      <c r="E265" s="2"/>
      <c r="F265" s="4">
        <v>6500</v>
      </c>
      <c r="G265" s="4">
        <v>0</v>
      </c>
      <c r="H265" s="4">
        <v>0</v>
      </c>
      <c r="I265" s="2">
        <v>10</v>
      </c>
      <c r="J265" s="4">
        <v>65406.837606837609</v>
      </c>
      <c r="K265" s="2"/>
      <c r="L265" s="4">
        <f t="shared" si="18"/>
        <v>0</v>
      </c>
      <c r="M265" s="4">
        <f t="shared" si="19"/>
        <v>65406.837606837609</v>
      </c>
      <c r="N265" s="4">
        <f t="shared" si="20"/>
        <v>65406.837606837609</v>
      </c>
      <c r="O265" s="8" t="s">
        <v>580</v>
      </c>
    </row>
    <row r="266" spans="1:15" ht="48" hidden="1" customHeight="1" x14ac:dyDescent="0.2">
      <c r="A266" s="2" t="s">
        <v>520</v>
      </c>
      <c r="B266" s="2" t="s">
        <v>581</v>
      </c>
      <c r="C266" s="2" t="s">
        <v>17</v>
      </c>
      <c r="D266" s="2" t="s">
        <v>18</v>
      </c>
      <c r="E266" s="2"/>
      <c r="F266" s="4">
        <v>8075</v>
      </c>
      <c r="G266" s="4">
        <v>0</v>
      </c>
      <c r="H266" s="4">
        <v>0</v>
      </c>
      <c r="I266" s="2">
        <v>0</v>
      </c>
      <c r="J266" s="4">
        <v>0</v>
      </c>
      <c r="K266" s="2"/>
      <c r="L266" s="4">
        <f t="shared" si="18"/>
        <v>8075</v>
      </c>
      <c r="M266" s="4">
        <f t="shared" si="19"/>
        <v>0</v>
      </c>
      <c r="N266" s="4">
        <f t="shared" si="20"/>
        <v>8075</v>
      </c>
      <c r="O266" s="8" t="s">
        <v>582</v>
      </c>
    </row>
    <row r="267" spans="1:15" ht="48" hidden="1" customHeight="1" x14ac:dyDescent="0.2">
      <c r="A267" s="2" t="s">
        <v>520</v>
      </c>
      <c r="B267" s="2" t="s">
        <v>583</v>
      </c>
      <c r="C267" s="2" t="s">
        <v>17</v>
      </c>
      <c r="D267" s="2" t="s">
        <v>18</v>
      </c>
      <c r="E267" s="2"/>
      <c r="F267" s="4">
        <v>7500</v>
      </c>
      <c r="G267" s="4">
        <v>36603.418803418805</v>
      </c>
      <c r="H267" s="4">
        <v>0</v>
      </c>
      <c r="I267" s="2">
        <v>0</v>
      </c>
      <c r="J267" s="4">
        <v>0</v>
      </c>
      <c r="K267" s="2" t="s">
        <v>28</v>
      </c>
      <c r="L267" s="4">
        <f t="shared" si="18"/>
        <v>7500</v>
      </c>
      <c r="M267" s="4">
        <f t="shared" si="19"/>
        <v>36603.418803418805</v>
      </c>
      <c r="N267" s="4">
        <f t="shared" si="20"/>
        <v>44103.418803418805</v>
      </c>
      <c r="O267" s="8" t="s">
        <v>584</v>
      </c>
    </row>
    <row r="268" spans="1:15" ht="48" hidden="1" customHeight="1" x14ac:dyDescent="0.2">
      <c r="A268" s="2" t="s">
        <v>520</v>
      </c>
      <c r="B268" s="2" t="s">
        <v>585</v>
      </c>
      <c r="C268" s="2" t="s">
        <v>17</v>
      </c>
      <c r="D268" s="2" t="s">
        <v>18</v>
      </c>
      <c r="E268" s="2"/>
      <c r="F268" s="4">
        <v>10000</v>
      </c>
      <c r="G268" s="4">
        <v>79700</v>
      </c>
      <c r="H268" s="4">
        <v>25411.111111111113</v>
      </c>
      <c r="I268" s="2">
        <v>10</v>
      </c>
      <c r="J268" s="4">
        <v>100854.70085470086</v>
      </c>
      <c r="K268" s="2" t="s">
        <v>586</v>
      </c>
      <c r="L268" s="4">
        <f t="shared" si="18"/>
        <v>0</v>
      </c>
      <c r="M268" s="4">
        <f t="shared" si="19"/>
        <v>205965.81196581197</v>
      </c>
      <c r="N268" s="4">
        <f t="shared" si="20"/>
        <v>205965.81196581197</v>
      </c>
      <c r="O268" s="8" t="s">
        <v>587</v>
      </c>
    </row>
    <row r="269" spans="1:15" ht="48" hidden="1" customHeight="1" x14ac:dyDescent="0.2">
      <c r="A269" s="2" t="s">
        <v>520</v>
      </c>
      <c r="B269" s="2" t="s">
        <v>588</v>
      </c>
      <c r="C269" s="2" t="s">
        <v>17</v>
      </c>
      <c r="D269" s="2" t="s">
        <v>18</v>
      </c>
      <c r="E269" s="2"/>
      <c r="F269" s="4">
        <v>8000</v>
      </c>
      <c r="G269" s="4">
        <v>0</v>
      </c>
      <c r="H269" s="4">
        <v>0</v>
      </c>
      <c r="I269" s="2">
        <v>13</v>
      </c>
      <c r="J269" s="4">
        <v>104000</v>
      </c>
      <c r="K269" s="2"/>
      <c r="L269" s="4">
        <f t="shared" si="18"/>
        <v>0</v>
      </c>
      <c r="M269" s="4">
        <f t="shared" si="19"/>
        <v>104000</v>
      </c>
      <c r="N269" s="4">
        <f t="shared" si="20"/>
        <v>104000</v>
      </c>
      <c r="O269" s="8" t="s">
        <v>589</v>
      </c>
    </row>
    <row r="270" spans="1:15" ht="48" hidden="1" customHeight="1" x14ac:dyDescent="0.2">
      <c r="A270" s="2" t="s">
        <v>520</v>
      </c>
      <c r="B270" s="2" t="s">
        <v>590</v>
      </c>
      <c r="C270" s="2" t="s">
        <v>17</v>
      </c>
      <c r="D270" s="2" t="s">
        <v>18</v>
      </c>
      <c r="E270" s="2"/>
      <c r="F270" s="4">
        <v>6500</v>
      </c>
      <c r="G270" s="4">
        <v>0</v>
      </c>
      <c r="H270" s="4">
        <v>0</v>
      </c>
      <c r="I270" s="2">
        <v>10</v>
      </c>
      <c r="J270" s="4">
        <v>65555.555555555562</v>
      </c>
      <c r="K270" s="2"/>
      <c r="L270" s="4">
        <f t="shared" si="18"/>
        <v>0</v>
      </c>
      <c r="M270" s="4">
        <f t="shared" si="19"/>
        <v>65555.555555555562</v>
      </c>
      <c r="N270" s="4">
        <f t="shared" si="20"/>
        <v>65555.555555555562</v>
      </c>
      <c r="O270" s="8" t="s">
        <v>591</v>
      </c>
    </row>
    <row r="271" spans="1:15" ht="48" hidden="1" customHeight="1" x14ac:dyDescent="0.2">
      <c r="A271" s="2" t="s">
        <v>520</v>
      </c>
      <c r="B271" s="2" t="s">
        <v>592</v>
      </c>
      <c r="C271" s="2" t="s">
        <v>17</v>
      </c>
      <c r="D271" s="2" t="s">
        <v>18</v>
      </c>
      <c r="E271" s="2"/>
      <c r="F271" s="4">
        <v>8000</v>
      </c>
      <c r="G271" s="4">
        <v>0</v>
      </c>
      <c r="H271" s="4">
        <v>0</v>
      </c>
      <c r="I271" s="2">
        <v>0</v>
      </c>
      <c r="J271" s="4">
        <v>0</v>
      </c>
      <c r="K271" s="2"/>
      <c r="L271" s="4">
        <f t="shared" si="18"/>
        <v>8000</v>
      </c>
      <c r="M271" s="4">
        <f t="shared" si="19"/>
        <v>0</v>
      </c>
      <c r="N271" s="4">
        <f t="shared" si="20"/>
        <v>8000</v>
      </c>
      <c r="O271" s="8" t="s">
        <v>593</v>
      </c>
    </row>
    <row r="272" spans="1:15" ht="48" hidden="1" customHeight="1" x14ac:dyDescent="0.2">
      <c r="A272" s="2" t="s">
        <v>520</v>
      </c>
      <c r="B272" s="2" t="s">
        <v>594</v>
      </c>
      <c r="C272" s="2" t="s">
        <v>17</v>
      </c>
      <c r="D272" s="2" t="s">
        <v>18</v>
      </c>
      <c r="E272" s="2"/>
      <c r="F272" s="4">
        <v>8000</v>
      </c>
      <c r="G272" s="4">
        <v>12824.786324786326</v>
      </c>
      <c r="H272" s="4">
        <v>2461.5384615384619</v>
      </c>
      <c r="I272" s="2">
        <v>4</v>
      </c>
      <c r="J272" s="4">
        <v>32000.000000000004</v>
      </c>
      <c r="K272" s="2" t="s">
        <v>595</v>
      </c>
      <c r="L272" s="4">
        <f t="shared" si="18"/>
        <v>0</v>
      </c>
      <c r="M272" s="4">
        <f t="shared" si="19"/>
        <v>47286.324786324796</v>
      </c>
      <c r="N272" s="4">
        <f t="shared" si="20"/>
        <v>47286.324786324796</v>
      </c>
      <c r="O272" s="8" t="s">
        <v>596</v>
      </c>
    </row>
    <row r="273" spans="1:15" ht="48" hidden="1" customHeight="1" x14ac:dyDescent="0.2">
      <c r="A273" s="2" t="s">
        <v>520</v>
      </c>
      <c r="B273" s="2" t="s">
        <v>597</v>
      </c>
      <c r="C273" s="2" t="s">
        <v>59</v>
      </c>
      <c r="D273" s="2" t="s">
        <v>18</v>
      </c>
      <c r="E273" s="2"/>
      <c r="F273" s="4">
        <v>8500</v>
      </c>
      <c r="G273" s="4">
        <v>0</v>
      </c>
      <c r="H273" s="4">
        <v>0</v>
      </c>
      <c r="I273" s="2">
        <v>0</v>
      </c>
      <c r="J273" s="4">
        <v>0</v>
      </c>
      <c r="K273" s="2"/>
      <c r="L273" s="4">
        <f t="shared" si="18"/>
        <v>8500</v>
      </c>
      <c r="M273" s="4">
        <f t="shared" si="19"/>
        <v>0</v>
      </c>
      <c r="N273" s="4">
        <f t="shared" si="20"/>
        <v>8500</v>
      </c>
      <c r="O273" s="8" t="s">
        <v>598</v>
      </c>
    </row>
    <row r="274" spans="1:15" ht="48" hidden="1" customHeight="1" x14ac:dyDescent="0.2">
      <c r="A274" s="2" t="s">
        <v>520</v>
      </c>
      <c r="B274" s="2" t="s">
        <v>599</v>
      </c>
      <c r="C274" s="2" t="s">
        <v>39</v>
      </c>
      <c r="D274" s="2" t="s">
        <v>18</v>
      </c>
      <c r="E274" s="2"/>
      <c r="F274" s="4">
        <v>9500</v>
      </c>
      <c r="G274" s="4">
        <v>0</v>
      </c>
      <c r="H274" s="4">
        <v>0</v>
      </c>
      <c r="I274" s="2">
        <v>0</v>
      </c>
      <c r="J274" s="4">
        <v>0</v>
      </c>
      <c r="K274" s="2"/>
      <c r="L274" s="4">
        <f t="shared" si="18"/>
        <v>9500</v>
      </c>
      <c r="M274" s="4">
        <f t="shared" si="19"/>
        <v>0</v>
      </c>
      <c r="N274" s="4">
        <f t="shared" si="20"/>
        <v>9500</v>
      </c>
      <c r="O274" s="8" t="s">
        <v>600</v>
      </c>
    </row>
    <row r="275" spans="1:15" ht="48" hidden="1" customHeight="1" x14ac:dyDescent="0.2">
      <c r="A275" s="2" t="s">
        <v>520</v>
      </c>
      <c r="B275" s="2" t="s">
        <v>601</v>
      </c>
      <c r="C275" s="2" t="s">
        <v>17</v>
      </c>
      <c r="D275" s="2" t="s">
        <v>18</v>
      </c>
      <c r="E275" s="2"/>
      <c r="F275" s="4">
        <v>12500</v>
      </c>
      <c r="G275" s="4">
        <v>12917.094017094018</v>
      </c>
      <c r="H275" s="4">
        <v>0</v>
      </c>
      <c r="I275" s="2">
        <v>0</v>
      </c>
      <c r="J275" s="4">
        <v>0</v>
      </c>
      <c r="K275" s="2" t="s">
        <v>464</v>
      </c>
      <c r="L275" s="4">
        <f t="shared" si="18"/>
        <v>12500</v>
      </c>
      <c r="M275" s="4">
        <f t="shared" si="19"/>
        <v>12917.094017094018</v>
      </c>
      <c r="N275" s="4">
        <f t="shared" si="20"/>
        <v>25417.094017094016</v>
      </c>
      <c r="O275" s="8" t="s">
        <v>602</v>
      </c>
    </row>
    <row r="276" spans="1:15" ht="48" hidden="1" customHeight="1" x14ac:dyDescent="0.2">
      <c r="A276" s="2" t="s">
        <v>520</v>
      </c>
      <c r="B276" s="2" t="s">
        <v>603</v>
      </c>
      <c r="C276" s="2" t="s">
        <v>39</v>
      </c>
      <c r="D276" s="2" t="s">
        <v>18</v>
      </c>
      <c r="E276" s="2"/>
      <c r="F276" s="4">
        <v>4000</v>
      </c>
      <c r="G276" s="4">
        <v>0</v>
      </c>
      <c r="H276" s="4">
        <v>0</v>
      </c>
      <c r="I276" s="2">
        <v>0</v>
      </c>
      <c r="J276" s="4">
        <v>0</v>
      </c>
      <c r="K276" s="2"/>
      <c r="L276" s="4">
        <f t="shared" si="18"/>
        <v>4000</v>
      </c>
      <c r="M276" s="4">
        <f t="shared" si="19"/>
        <v>0</v>
      </c>
      <c r="N276" s="4">
        <f t="shared" si="20"/>
        <v>4000</v>
      </c>
      <c r="O276" s="8" t="s">
        <v>604</v>
      </c>
    </row>
    <row r="277" spans="1:15" ht="48" hidden="1" customHeight="1" x14ac:dyDescent="0.2">
      <c r="A277" s="2" t="s">
        <v>520</v>
      </c>
      <c r="B277" s="2" t="s">
        <v>605</v>
      </c>
      <c r="C277" s="2" t="s">
        <v>17</v>
      </c>
      <c r="D277" s="2" t="s">
        <v>18</v>
      </c>
      <c r="E277" s="2"/>
      <c r="F277" s="4">
        <v>15500</v>
      </c>
      <c r="G277" s="4">
        <v>0</v>
      </c>
      <c r="H277" s="4">
        <v>0</v>
      </c>
      <c r="I277" s="2">
        <v>1</v>
      </c>
      <c r="J277" s="4">
        <v>15632.478632478633</v>
      </c>
      <c r="K277" s="2" t="s">
        <v>606</v>
      </c>
      <c r="L277" s="4">
        <f t="shared" si="18"/>
        <v>15500</v>
      </c>
      <c r="M277" s="4">
        <f t="shared" si="19"/>
        <v>15632.478632478633</v>
      </c>
      <c r="N277" s="4">
        <f t="shared" si="20"/>
        <v>31132.478632478633</v>
      </c>
      <c r="O277" s="8" t="s">
        <v>607</v>
      </c>
    </row>
    <row r="278" spans="1:15" ht="48" hidden="1" customHeight="1" x14ac:dyDescent="0.2">
      <c r="A278" s="2" t="s">
        <v>520</v>
      </c>
      <c r="B278" s="2" t="s">
        <v>608</v>
      </c>
      <c r="C278" s="2" t="s">
        <v>17</v>
      </c>
      <c r="D278" s="2" t="s">
        <v>18</v>
      </c>
      <c r="E278" s="2"/>
      <c r="F278" s="4">
        <v>6500</v>
      </c>
      <c r="G278" s="4">
        <v>0</v>
      </c>
      <c r="H278" s="4">
        <v>0</v>
      </c>
      <c r="I278" s="2">
        <v>0</v>
      </c>
      <c r="J278" s="4">
        <v>0</v>
      </c>
      <c r="K278" s="2"/>
      <c r="L278" s="4">
        <f t="shared" si="18"/>
        <v>6500</v>
      </c>
      <c r="M278" s="4">
        <f t="shared" si="19"/>
        <v>0</v>
      </c>
      <c r="N278" s="4">
        <f t="shared" si="20"/>
        <v>6500</v>
      </c>
      <c r="O278" s="8" t="s">
        <v>609</v>
      </c>
    </row>
    <row r="279" spans="1:15" ht="48" hidden="1" customHeight="1" x14ac:dyDescent="0.2">
      <c r="A279" s="2" t="s">
        <v>520</v>
      </c>
      <c r="B279" s="2" t="s">
        <v>610</v>
      </c>
      <c r="C279" s="2" t="s">
        <v>17</v>
      </c>
      <c r="D279" s="2" t="s">
        <v>18</v>
      </c>
      <c r="E279" s="2"/>
      <c r="F279" s="4">
        <v>8076</v>
      </c>
      <c r="G279" s="4">
        <v>0</v>
      </c>
      <c r="H279" s="4">
        <v>0</v>
      </c>
      <c r="I279" s="2">
        <v>0</v>
      </c>
      <c r="J279" s="4">
        <v>0</v>
      </c>
      <c r="K279" s="2"/>
      <c r="L279" s="4">
        <f t="shared" si="18"/>
        <v>8076</v>
      </c>
      <c r="M279" s="4">
        <f t="shared" si="19"/>
        <v>0</v>
      </c>
      <c r="N279" s="4">
        <f t="shared" si="20"/>
        <v>8076</v>
      </c>
      <c r="O279" s="8" t="s">
        <v>611</v>
      </c>
    </row>
    <row r="280" spans="1:15" ht="48" hidden="1" customHeight="1" x14ac:dyDescent="0.2">
      <c r="A280" s="2" t="s">
        <v>520</v>
      </c>
      <c r="B280" s="2" t="s">
        <v>612</v>
      </c>
      <c r="C280" s="2" t="s">
        <v>17</v>
      </c>
      <c r="D280" s="2" t="s">
        <v>18</v>
      </c>
      <c r="E280" s="2"/>
      <c r="F280" s="4">
        <v>6500</v>
      </c>
      <c r="G280" s="4">
        <v>0</v>
      </c>
      <c r="H280" s="4">
        <v>0</v>
      </c>
      <c r="I280" s="2">
        <v>0</v>
      </c>
      <c r="J280" s="4">
        <v>0</v>
      </c>
      <c r="K280" s="2"/>
      <c r="L280" s="4">
        <f t="shared" si="18"/>
        <v>6500</v>
      </c>
      <c r="M280" s="4">
        <f t="shared" si="19"/>
        <v>0</v>
      </c>
      <c r="N280" s="4">
        <f t="shared" si="20"/>
        <v>6500</v>
      </c>
      <c r="O280" s="8" t="s">
        <v>613</v>
      </c>
    </row>
    <row r="281" spans="1:15" ht="48" hidden="1" customHeight="1" x14ac:dyDescent="0.2">
      <c r="A281" s="2" t="s">
        <v>520</v>
      </c>
      <c r="B281" s="2" t="s">
        <v>614</v>
      </c>
      <c r="C281" s="2" t="s">
        <v>17</v>
      </c>
      <c r="D281" s="2" t="s">
        <v>18</v>
      </c>
      <c r="E281" s="2"/>
      <c r="F281" s="4">
        <v>8000</v>
      </c>
      <c r="G281" s="4">
        <v>0</v>
      </c>
      <c r="H281" s="4">
        <v>0</v>
      </c>
      <c r="I281" s="2">
        <v>0</v>
      </c>
      <c r="J281" s="4">
        <v>0</v>
      </c>
      <c r="K281" s="2"/>
      <c r="L281" s="4">
        <f t="shared" si="18"/>
        <v>8000</v>
      </c>
      <c r="M281" s="4">
        <f t="shared" si="19"/>
        <v>0</v>
      </c>
      <c r="N281" s="4">
        <f t="shared" si="20"/>
        <v>8000</v>
      </c>
      <c r="O281" s="8" t="s">
        <v>615</v>
      </c>
    </row>
    <row r="282" spans="1:15" ht="48" hidden="1" customHeight="1" x14ac:dyDescent="0.2">
      <c r="A282" s="2" t="s">
        <v>520</v>
      </c>
      <c r="B282" s="2" t="s">
        <v>616</v>
      </c>
      <c r="C282" s="2" t="s">
        <v>17</v>
      </c>
      <c r="D282" s="2" t="s">
        <v>18</v>
      </c>
      <c r="E282" s="2"/>
      <c r="F282" s="4">
        <v>12500</v>
      </c>
      <c r="G282" s="4">
        <v>0</v>
      </c>
      <c r="H282" s="4">
        <v>0</v>
      </c>
      <c r="I282" s="2">
        <v>0</v>
      </c>
      <c r="J282" s="4">
        <v>0</v>
      </c>
      <c r="K282" s="2"/>
      <c r="L282" s="4">
        <f t="shared" si="18"/>
        <v>12500</v>
      </c>
      <c r="M282" s="4">
        <f t="shared" si="19"/>
        <v>0</v>
      </c>
      <c r="N282" s="4">
        <f t="shared" si="20"/>
        <v>12500</v>
      </c>
      <c r="O282" s="8" t="s">
        <v>617</v>
      </c>
    </row>
    <row r="283" spans="1:15" ht="48" hidden="1" customHeight="1" x14ac:dyDescent="0.2">
      <c r="A283" s="3" t="s">
        <v>520</v>
      </c>
      <c r="B283" s="3" t="s">
        <v>618</v>
      </c>
      <c r="C283" s="3"/>
      <c r="D283" s="3"/>
      <c r="E283" s="3"/>
      <c r="F283" s="6">
        <f>SUM(F237:F282)</f>
        <v>353502</v>
      </c>
      <c r="G283" s="6">
        <v>195754.70085470087</v>
      </c>
      <c r="H283" s="6">
        <v>34523.076923076922</v>
      </c>
      <c r="I283" s="3"/>
      <c r="J283" s="5">
        <v>630613.67521367525</v>
      </c>
      <c r="K283" s="3"/>
      <c r="L283" s="6">
        <f>SUM(L237:L282)</f>
        <v>289502</v>
      </c>
      <c r="M283" s="6">
        <f>SUM(M237:M282)</f>
        <v>860891.45299145288</v>
      </c>
      <c r="N283" s="6">
        <f>SUM(N237:N282)</f>
        <v>1150393.452991453</v>
      </c>
      <c r="O283" s="9"/>
    </row>
    <row r="284" spans="1:15" ht="48" hidden="1" customHeight="1" x14ac:dyDescent="0.2">
      <c r="A284" s="2" t="s">
        <v>619</v>
      </c>
      <c r="B284" s="2" t="s">
        <v>620</v>
      </c>
      <c r="C284" s="2" t="s">
        <v>17</v>
      </c>
      <c r="D284" s="2" t="s">
        <v>18</v>
      </c>
      <c r="E284" s="2"/>
      <c r="F284" s="4">
        <v>4000</v>
      </c>
      <c r="G284" s="4">
        <v>0</v>
      </c>
      <c r="H284" s="4">
        <v>0</v>
      </c>
      <c r="I284" s="2">
        <v>0</v>
      </c>
      <c r="J284" s="4">
        <v>0</v>
      </c>
      <c r="K284" s="2"/>
      <c r="L284" s="4">
        <f t="shared" ref="L284:L291" si="21">IF(E284="כן",0,IF(I284&gt;3,0,F284))</f>
        <v>4000</v>
      </c>
      <c r="M284" s="4">
        <f t="shared" ref="M284:M291" si="22">IF(E284="כן", 0, SUM(G284+H284+J284))</f>
        <v>0</v>
      </c>
      <c r="N284" s="4">
        <f t="shared" ref="N284:N291" si="23">SUM(M284+L284)</f>
        <v>4000</v>
      </c>
      <c r="O284" s="8" t="s">
        <v>621</v>
      </c>
    </row>
    <row r="285" spans="1:15" ht="48" hidden="1" customHeight="1" x14ac:dyDescent="0.2">
      <c r="A285" s="2" t="s">
        <v>619</v>
      </c>
      <c r="B285" s="2" t="s">
        <v>622</v>
      </c>
      <c r="C285" s="2" t="s">
        <v>17</v>
      </c>
      <c r="D285" s="2" t="s">
        <v>18</v>
      </c>
      <c r="E285" s="2"/>
      <c r="F285" s="4">
        <v>8500</v>
      </c>
      <c r="G285" s="4">
        <v>0</v>
      </c>
      <c r="H285" s="4">
        <v>0</v>
      </c>
      <c r="I285" s="2">
        <v>1</v>
      </c>
      <c r="J285" s="4">
        <v>8500</v>
      </c>
      <c r="K285" s="2"/>
      <c r="L285" s="4">
        <f t="shared" si="21"/>
        <v>8500</v>
      </c>
      <c r="M285" s="4">
        <f t="shared" si="22"/>
        <v>8500</v>
      </c>
      <c r="N285" s="4">
        <f t="shared" si="23"/>
        <v>17000</v>
      </c>
      <c r="O285" s="8" t="s">
        <v>623</v>
      </c>
    </row>
    <row r="286" spans="1:15" ht="48" hidden="1" customHeight="1" x14ac:dyDescent="0.2">
      <c r="A286" s="2" t="s">
        <v>619</v>
      </c>
      <c r="B286" s="2" t="s">
        <v>624</v>
      </c>
      <c r="C286" s="2" t="s">
        <v>17</v>
      </c>
      <c r="D286" s="2" t="s">
        <v>18</v>
      </c>
      <c r="E286" s="2"/>
      <c r="F286" s="4">
        <v>10000</v>
      </c>
      <c r="G286" s="4">
        <v>0</v>
      </c>
      <c r="H286" s="4">
        <v>0</v>
      </c>
      <c r="I286" s="2">
        <v>0</v>
      </c>
      <c r="J286" s="4">
        <v>0</v>
      </c>
      <c r="K286" s="2"/>
      <c r="L286" s="4">
        <f t="shared" si="21"/>
        <v>10000</v>
      </c>
      <c r="M286" s="4">
        <f t="shared" si="22"/>
        <v>0</v>
      </c>
      <c r="N286" s="4">
        <f t="shared" si="23"/>
        <v>10000</v>
      </c>
      <c r="O286" s="8" t="s">
        <v>625</v>
      </c>
    </row>
    <row r="287" spans="1:15" ht="48" hidden="1" customHeight="1" x14ac:dyDescent="0.2">
      <c r="A287" s="2" t="s">
        <v>619</v>
      </c>
      <c r="B287" s="2" t="s">
        <v>626</v>
      </c>
      <c r="C287" s="2" t="s">
        <v>17</v>
      </c>
      <c r="D287" s="2" t="s">
        <v>18</v>
      </c>
      <c r="E287" s="2"/>
      <c r="F287" s="4">
        <v>7000</v>
      </c>
      <c r="G287" s="4">
        <v>0</v>
      </c>
      <c r="H287" s="4">
        <v>0</v>
      </c>
      <c r="I287" s="2">
        <v>1</v>
      </c>
      <c r="J287" s="4">
        <v>7000</v>
      </c>
      <c r="K287" s="2"/>
      <c r="L287" s="4">
        <f t="shared" si="21"/>
        <v>7000</v>
      </c>
      <c r="M287" s="4">
        <f t="shared" si="22"/>
        <v>7000</v>
      </c>
      <c r="N287" s="4">
        <f t="shared" si="23"/>
        <v>14000</v>
      </c>
      <c r="O287" s="8" t="s">
        <v>627</v>
      </c>
    </row>
    <row r="288" spans="1:15" ht="48" hidden="1" customHeight="1" x14ac:dyDescent="0.2">
      <c r="A288" s="2" t="s">
        <v>619</v>
      </c>
      <c r="B288" s="2" t="s">
        <v>628</v>
      </c>
      <c r="C288" s="2" t="s">
        <v>17</v>
      </c>
      <c r="D288" s="2" t="s">
        <v>42</v>
      </c>
      <c r="E288" s="2"/>
      <c r="F288" s="4">
        <v>0</v>
      </c>
      <c r="G288" s="4">
        <v>0</v>
      </c>
      <c r="H288" s="4">
        <v>0</v>
      </c>
      <c r="I288" s="2">
        <v>0</v>
      </c>
      <c r="J288" s="4">
        <v>0</v>
      </c>
      <c r="K288" s="2"/>
      <c r="L288" s="4">
        <f t="shared" si="21"/>
        <v>0</v>
      </c>
      <c r="M288" s="4">
        <f t="shared" si="22"/>
        <v>0</v>
      </c>
      <c r="N288" s="4">
        <f t="shared" si="23"/>
        <v>0</v>
      </c>
      <c r="O288" s="8" t="s">
        <v>629</v>
      </c>
    </row>
    <row r="289" spans="1:15" ht="48" hidden="1" customHeight="1" x14ac:dyDescent="0.2">
      <c r="A289" s="2" t="s">
        <v>619</v>
      </c>
      <c r="B289" s="2" t="s">
        <v>630</v>
      </c>
      <c r="C289" s="2" t="s">
        <v>17</v>
      </c>
      <c r="D289" s="2" t="s">
        <v>18</v>
      </c>
      <c r="E289" s="2"/>
      <c r="F289" s="4">
        <v>5086</v>
      </c>
      <c r="G289" s="4">
        <v>0</v>
      </c>
      <c r="H289" s="4">
        <v>0</v>
      </c>
      <c r="I289" s="2">
        <v>1</v>
      </c>
      <c r="J289" s="4">
        <v>5085.4700854700859</v>
      </c>
      <c r="K289" s="2"/>
      <c r="L289" s="4">
        <f t="shared" si="21"/>
        <v>5086</v>
      </c>
      <c r="M289" s="4">
        <f t="shared" si="22"/>
        <v>5085.4700854700859</v>
      </c>
      <c r="N289" s="4">
        <f t="shared" si="23"/>
        <v>10171.470085470086</v>
      </c>
      <c r="O289" s="8" t="s">
        <v>631</v>
      </c>
    </row>
    <row r="290" spans="1:15" ht="48" hidden="1" customHeight="1" x14ac:dyDescent="0.2">
      <c r="A290" s="2" t="s">
        <v>619</v>
      </c>
      <c r="B290" s="2" t="s">
        <v>632</v>
      </c>
      <c r="C290" s="2" t="s">
        <v>17</v>
      </c>
      <c r="D290" s="2" t="s">
        <v>18</v>
      </c>
      <c r="E290" s="2"/>
      <c r="F290" s="4">
        <v>5040</v>
      </c>
      <c r="G290" s="4">
        <v>0</v>
      </c>
      <c r="H290" s="4">
        <v>0</v>
      </c>
      <c r="I290" s="2">
        <v>0</v>
      </c>
      <c r="J290" s="4">
        <v>0</v>
      </c>
      <c r="K290" s="2"/>
      <c r="L290" s="4">
        <f t="shared" si="21"/>
        <v>5040</v>
      </c>
      <c r="M290" s="4">
        <f t="shared" si="22"/>
        <v>0</v>
      </c>
      <c r="N290" s="4">
        <f t="shared" si="23"/>
        <v>5040</v>
      </c>
      <c r="O290" s="8" t="s">
        <v>633</v>
      </c>
    </row>
    <row r="291" spans="1:15" ht="48" hidden="1" customHeight="1" x14ac:dyDescent="0.2">
      <c r="A291" s="2" t="s">
        <v>619</v>
      </c>
      <c r="B291" s="2" t="s">
        <v>634</v>
      </c>
      <c r="C291" s="2" t="s">
        <v>22</v>
      </c>
      <c r="D291" s="2" t="s">
        <v>18</v>
      </c>
      <c r="E291" s="2"/>
      <c r="F291" s="4">
        <v>8500</v>
      </c>
      <c r="G291" s="4">
        <v>0</v>
      </c>
      <c r="H291" s="4">
        <v>0</v>
      </c>
      <c r="I291" s="2">
        <v>0</v>
      </c>
      <c r="J291" s="4">
        <v>0</v>
      </c>
      <c r="K291" s="2"/>
      <c r="L291" s="4">
        <f t="shared" si="21"/>
        <v>8500</v>
      </c>
      <c r="M291" s="4">
        <f t="shared" si="22"/>
        <v>0</v>
      </c>
      <c r="N291" s="4">
        <f t="shared" si="23"/>
        <v>8500</v>
      </c>
      <c r="O291" s="8" t="s">
        <v>635</v>
      </c>
    </row>
    <row r="292" spans="1:15" ht="48" hidden="1" customHeight="1" x14ac:dyDescent="0.2">
      <c r="A292" s="3" t="s">
        <v>619</v>
      </c>
      <c r="B292" s="3" t="s">
        <v>636</v>
      </c>
      <c r="C292" s="3"/>
      <c r="D292" s="3"/>
      <c r="E292" s="3"/>
      <c r="F292" s="6">
        <f>SUM(F284:F291)</f>
        <v>48126</v>
      </c>
      <c r="G292" s="6">
        <v>0</v>
      </c>
      <c r="H292" s="6">
        <v>0</v>
      </c>
      <c r="I292" s="3"/>
      <c r="J292" s="5">
        <v>20585.470085470086</v>
      </c>
      <c r="K292" s="3"/>
      <c r="L292" s="6">
        <f>SUM(L284:L291)</f>
        <v>48126</v>
      </c>
      <c r="M292" s="6">
        <f>SUM(M284:M291)</f>
        <v>20585.470085470086</v>
      </c>
      <c r="N292" s="6">
        <f>SUM(N284:N291)</f>
        <v>68711.470085470093</v>
      </c>
      <c r="O292" s="9"/>
    </row>
    <row r="293" spans="1:15" ht="48" hidden="1" customHeight="1" x14ac:dyDescent="0.2">
      <c r="A293" s="2" t="s">
        <v>637</v>
      </c>
      <c r="B293" s="2" t="s">
        <v>638</v>
      </c>
      <c r="C293" s="2" t="s">
        <v>17</v>
      </c>
      <c r="D293" s="2" t="s">
        <v>18</v>
      </c>
      <c r="E293" s="2"/>
      <c r="F293" s="4">
        <v>10000</v>
      </c>
      <c r="G293" s="4">
        <v>0</v>
      </c>
      <c r="H293" s="4">
        <v>0</v>
      </c>
      <c r="I293" s="2">
        <v>0</v>
      </c>
      <c r="J293" s="4">
        <v>0</v>
      </c>
      <c r="K293" s="2"/>
      <c r="L293" s="4">
        <f t="shared" ref="L293:L325" si="24">IF(E293="כן",0,IF(I293&gt;3,0,F293))</f>
        <v>10000</v>
      </c>
      <c r="M293" s="4">
        <f t="shared" ref="M293:M325" si="25">IF(E293="כן", 0, SUM(G293+H293+J293))</f>
        <v>0</v>
      </c>
      <c r="N293" s="4">
        <f t="shared" ref="N293:N325" si="26">SUM(M293+L293)</f>
        <v>10000</v>
      </c>
      <c r="O293" s="8" t="s">
        <v>639</v>
      </c>
    </row>
    <row r="294" spans="1:15" ht="48" hidden="1" customHeight="1" x14ac:dyDescent="0.2">
      <c r="A294" s="2" t="s">
        <v>637</v>
      </c>
      <c r="B294" s="2" t="s">
        <v>640</v>
      </c>
      <c r="C294" s="2"/>
      <c r="D294" s="2" t="s">
        <v>42</v>
      </c>
      <c r="E294" s="2"/>
      <c r="F294" s="4">
        <v>0</v>
      </c>
      <c r="G294" s="4">
        <v>0</v>
      </c>
      <c r="H294" s="4">
        <v>0</v>
      </c>
      <c r="I294" s="2">
        <v>0</v>
      </c>
      <c r="J294" s="4">
        <v>0</v>
      </c>
      <c r="K294" s="2"/>
      <c r="L294" s="4">
        <f t="shared" si="24"/>
        <v>0</v>
      </c>
      <c r="M294" s="4">
        <f t="shared" si="25"/>
        <v>0</v>
      </c>
      <c r="N294" s="4">
        <f t="shared" si="26"/>
        <v>0</v>
      </c>
      <c r="O294" s="8" t="s">
        <v>641</v>
      </c>
    </row>
    <row r="295" spans="1:15" ht="48" hidden="1" customHeight="1" x14ac:dyDescent="0.2">
      <c r="A295" s="2" t="s">
        <v>637</v>
      </c>
      <c r="B295" s="2" t="s">
        <v>642</v>
      </c>
      <c r="C295" s="2" t="s">
        <v>17</v>
      </c>
      <c r="D295" s="2" t="s">
        <v>18</v>
      </c>
      <c r="E295" s="2"/>
      <c r="F295" s="4">
        <v>8000</v>
      </c>
      <c r="G295" s="4">
        <v>0</v>
      </c>
      <c r="H295" s="4">
        <v>0</v>
      </c>
      <c r="I295" s="2">
        <v>15</v>
      </c>
      <c r="J295" s="4">
        <v>120957.26495726497</v>
      </c>
      <c r="K295" s="2"/>
      <c r="L295" s="4">
        <f t="shared" si="24"/>
        <v>0</v>
      </c>
      <c r="M295" s="4">
        <f t="shared" si="25"/>
        <v>120957.26495726497</v>
      </c>
      <c r="N295" s="4">
        <f t="shared" si="26"/>
        <v>120957.26495726497</v>
      </c>
      <c r="O295" s="8" t="s">
        <v>643</v>
      </c>
    </row>
    <row r="296" spans="1:15" ht="48" hidden="1" customHeight="1" x14ac:dyDescent="0.2">
      <c r="A296" s="2" t="s">
        <v>637</v>
      </c>
      <c r="B296" s="2" t="s">
        <v>644</v>
      </c>
      <c r="C296" s="2" t="s">
        <v>17</v>
      </c>
      <c r="D296" s="2" t="s">
        <v>18</v>
      </c>
      <c r="E296" s="2"/>
      <c r="F296" s="4">
        <v>6000</v>
      </c>
      <c r="G296" s="4">
        <v>16372.649572649574</v>
      </c>
      <c r="H296" s="4">
        <v>0</v>
      </c>
      <c r="I296" s="2">
        <v>2</v>
      </c>
      <c r="J296" s="4">
        <v>12102.564102564103</v>
      </c>
      <c r="K296" s="2" t="s">
        <v>464</v>
      </c>
      <c r="L296" s="4">
        <f t="shared" si="24"/>
        <v>6000</v>
      </c>
      <c r="M296" s="4">
        <f t="shared" si="25"/>
        <v>28475.213675213679</v>
      </c>
      <c r="N296" s="4">
        <f t="shared" si="26"/>
        <v>34475.213675213679</v>
      </c>
      <c r="O296" s="8" t="s">
        <v>209</v>
      </c>
    </row>
    <row r="297" spans="1:15" ht="48" hidden="1" customHeight="1" x14ac:dyDescent="0.2">
      <c r="A297" s="2" t="s">
        <v>637</v>
      </c>
      <c r="B297" s="2" t="s">
        <v>645</v>
      </c>
      <c r="C297" s="2" t="s">
        <v>17</v>
      </c>
      <c r="D297" s="2" t="s">
        <v>18</v>
      </c>
      <c r="E297" s="2" t="s">
        <v>207</v>
      </c>
      <c r="F297" s="4">
        <v>7000</v>
      </c>
      <c r="G297" s="4">
        <v>0</v>
      </c>
      <c r="H297" s="4">
        <v>0</v>
      </c>
      <c r="I297" s="2">
        <v>1</v>
      </c>
      <c r="J297" s="4">
        <v>7059.8290598290605</v>
      </c>
      <c r="K297" s="2"/>
      <c r="L297" s="4">
        <f t="shared" si="24"/>
        <v>0</v>
      </c>
      <c r="M297" s="4">
        <f t="shared" si="25"/>
        <v>0</v>
      </c>
      <c r="N297" s="4">
        <f t="shared" si="26"/>
        <v>0</v>
      </c>
      <c r="O297" s="8" t="s">
        <v>646</v>
      </c>
    </row>
    <row r="298" spans="1:15" ht="48" hidden="1" customHeight="1" x14ac:dyDescent="0.2">
      <c r="A298" s="2" t="s">
        <v>637</v>
      </c>
      <c r="B298" s="2" t="s">
        <v>647</v>
      </c>
      <c r="C298" s="2" t="s">
        <v>25</v>
      </c>
      <c r="D298" s="2" t="s">
        <v>18</v>
      </c>
      <c r="E298" s="2"/>
      <c r="F298" s="4">
        <v>6500</v>
      </c>
      <c r="G298" s="4">
        <v>0</v>
      </c>
      <c r="H298" s="4">
        <v>0</v>
      </c>
      <c r="I298" s="2">
        <v>2</v>
      </c>
      <c r="J298" s="4">
        <v>13000</v>
      </c>
      <c r="K298" s="2"/>
      <c r="L298" s="4">
        <f t="shared" si="24"/>
        <v>6500</v>
      </c>
      <c r="M298" s="4">
        <f t="shared" si="25"/>
        <v>13000</v>
      </c>
      <c r="N298" s="4">
        <f t="shared" si="26"/>
        <v>19500</v>
      </c>
      <c r="O298" s="8" t="s">
        <v>648</v>
      </c>
    </row>
    <row r="299" spans="1:15" ht="48" hidden="1" customHeight="1" x14ac:dyDescent="0.2">
      <c r="A299" s="2" t="s">
        <v>637</v>
      </c>
      <c r="B299" s="2" t="s">
        <v>649</v>
      </c>
      <c r="C299" s="2" t="s">
        <v>17</v>
      </c>
      <c r="D299" s="2" t="s">
        <v>18</v>
      </c>
      <c r="E299" s="2"/>
      <c r="F299" s="4">
        <v>10000</v>
      </c>
      <c r="G299" s="4">
        <v>0</v>
      </c>
      <c r="H299" s="4">
        <v>0</v>
      </c>
      <c r="I299" s="2">
        <v>0</v>
      </c>
      <c r="J299" s="4">
        <v>0</v>
      </c>
      <c r="K299" s="2"/>
      <c r="L299" s="4">
        <f t="shared" si="24"/>
        <v>10000</v>
      </c>
      <c r="M299" s="4">
        <f t="shared" si="25"/>
        <v>0</v>
      </c>
      <c r="N299" s="4">
        <f t="shared" si="26"/>
        <v>10000</v>
      </c>
      <c r="O299" s="8" t="s">
        <v>650</v>
      </c>
    </row>
    <row r="300" spans="1:15" ht="48" hidden="1" customHeight="1" x14ac:dyDescent="0.2">
      <c r="A300" s="2" t="s">
        <v>637</v>
      </c>
      <c r="B300" s="2" t="s">
        <v>651</v>
      </c>
      <c r="C300" s="2" t="s">
        <v>17</v>
      </c>
      <c r="D300" s="2" t="s">
        <v>18</v>
      </c>
      <c r="E300" s="2"/>
      <c r="F300" s="4">
        <v>8000</v>
      </c>
      <c r="G300" s="4">
        <v>1377.7777777777778</v>
      </c>
      <c r="H300" s="4">
        <v>1617.948717948718</v>
      </c>
      <c r="I300" s="2">
        <v>0</v>
      </c>
      <c r="J300" s="4">
        <v>0</v>
      </c>
      <c r="K300" s="2" t="s">
        <v>652</v>
      </c>
      <c r="L300" s="4">
        <f t="shared" si="24"/>
        <v>8000</v>
      </c>
      <c r="M300" s="4">
        <f t="shared" si="25"/>
        <v>2995.7264957264961</v>
      </c>
      <c r="N300" s="4">
        <f t="shared" si="26"/>
        <v>10995.726495726496</v>
      </c>
      <c r="O300" s="8" t="s">
        <v>653</v>
      </c>
    </row>
    <row r="301" spans="1:15" ht="48" hidden="1" customHeight="1" x14ac:dyDescent="0.2">
      <c r="A301" s="2" t="s">
        <v>637</v>
      </c>
      <c r="B301" s="2" t="s">
        <v>654</v>
      </c>
      <c r="C301" s="2" t="s">
        <v>17</v>
      </c>
      <c r="D301" s="2" t="s">
        <v>18</v>
      </c>
      <c r="E301" s="2"/>
      <c r="F301" s="4">
        <v>4000</v>
      </c>
      <c r="G301" s="4">
        <v>0</v>
      </c>
      <c r="H301" s="4">
        <v>0</v>
      </c>
      <c r="I301" s="2">
        <v>0</v>
      </c>
      <c r="J301" s="4">
        <v>0</v>
      </c>
      <c r="K301" s="2"/>
      <c r="L301" s="4">
        <f t="shared" si="24"/>
        <v>4000</v>
      </c>
      <c r="M301" s="4">
        <f t="shared" si="25"/>
        <v>0</v>
      </c>
      <c r="N301" s="4">
        <f t="shared" si="26"/>
        <v>4000</v>
      </c>
      <c r="O301" s="8" t="s">
        <v>655</v>
      </c>
    </row>
    <row r="302" spans="1:15" ht="48" hidden="1" customHeight="1" x14ac:dyDescent="0.2">
      <c r="A302" s="2" t="s">
        <v>637</v>
      </c>
      <c r="B302" s="2" t="s">
        <v>656</v>
      </c>
      <c r="C302" s="2" t="s">
        <v>17</v>
      </c>
      <c r="D302" s="2" t="s">
        <v>18</v>
      </c>
      <c r="E302" s="2"/>
      <c r="F302" s="4">
        <v>6500</v>
      </c>
      <c r="G302" s="4">
        <v>0</v>
      </c>
      <c r="H302" s="4">
        <v>0</v>
      </c>
      <c r="I302" s="2">
        <v>0</v>
      </c>
      <c r="J302" s="4">
        <v>0</v>
      </c>
      <c r="K302" s="2"/>
      <c r="L302" s="4">
        <f t="shared" si="24"/>
        <v>6500</v>
      </c>
      <c r="M302" s="4">
        <f t="shared" si="25"/>
        <v>0</v>
      </c>
      <c r="N302" s="4">
        <f t="shared" si="26"/>
        <v>6500</v>
      </c>
      <c r="O302" s="8" t="s">
        <v>657</v>
      </c>
    </row>
    <row r="303" spans="1:15" ht="48" hidden="1" customHeight="1" x14ac:dyDescent="0.2">
      <c r="A303" s="2" t="s">
        <v>637</v>
      </c>
      <c r="B303" s="2" t="s">
        <v>658</v>
      </c>
      <c r="C303" s="2" t="s">
        <v>17</v>
      </c>
      <c r="D303" s="2" t="s">
        <v>18</v>
      </c>
      <c r="E303" s="2"/>
      <c r="F303" s="4">
        <v>8500</v>
      </c>
      <c r="G303" s="4">
        <v>0</v>
      </c>
      <c r="H303" s="4">
        <v>0</v>
      </c>
      <c r="I303" s="2">
        <v>0</v>
      </c>
      <c r="J303" s="4">
        <v>0</v>
      </c>
      <c r="K303" s="2"/>
      <c r="L303" s="4">
        <f t="shared" si="24"/>
        <v>8500</v>
      </c>
      <c r="M303" s="4">
        <f t="shared" si="25"/>
        <v>0</v>
      </c>
      <c r="N303" s="4">
        <f t="shared" si="26"/>
        <v>8500</v>
      </c>
      <c r="O303" s="8" t="s">
        <v>659</v>
      </c>
    </row>
    <row r="304" spans="1:15" ht="48" hidden="1" customHeight="1" x14ac:dyDescent="0.2">
      <c r="A304" s="2" t="s">
        <v>637</v>
      </c>
      <c r="B304" s="2" t="s">
        <v>660</v>
      </c>
      <c r="C304" s="2" t="s">
        <v>25</v>
      </c>
      <c r="D304" s="2" t="s">
        <v>18</v>
      </c>
      <c r="E304" s="2"/>
      <c r="F304" s="4">
        <v>15385</v>
      </c>
      <c r="G304" s="4">
        <v>0</v>
      </c>
      <c r="H304" s="4">
        <v>0</v>
      </c>
      <c r="I304" s="2">
        <v>0</v>
      </c>
      <c r="J304" s="4">
        <v>0</v>
      </c>
      <c r="K304" s="2"/>
      <c r="L304" s="4">
        <f t="shared" si="24"/>
        <v>15385</v>
      </c>
      <c r="M304" s="4">
        <f t="shared" si="25"/>
        <v>0</v>
      </c>
      <c r="N304" s="4">
        <f t="shared" si="26"/>
        <v>15385</v>
      </c>
      <c r="O304" s="8" t="s">
        <v>661</v>
      </c>
    </row>
    <row r="305" spans="1:15" ht="48" hidden="1" customHeight="1" x14ac:dyDescent="0.2">
      <c r="A305" s="2" t="s">
        <v>637</v>
      </c>
      <c r="B305" s="2" t="s">
        <v>662</v>
      </c>
      <c r="C305" s="2" t="s">
        <v>17</v>
      </c>
      <c r="D305" s="2" t="s">
        <v>18</v>
      </c>
      <c r="E305" s="2"/>
      <c r="F305" s="4">
        <v>5250</v>
      </c>
      <c r="G305" s="4">
        <v>0</v>
      </c>
      <c r="H305" s="4">
        <v>0</v>
      </c>
      <c r="I305" s="2">
        <v>0</v>
      </c>
      <c r="J305" s="4">
        <v>0</v>
      </c>
      <c r="K305" s="2"/>
      <c r="L305" s="4">
        <f t="shared" si="24"/>
        <v>5250</v>
      </c>
      <c r="M305" s="4">
        <f t="shared" si="25"/>
        <v>0</v>
      </c>
      <c r="N305" s="4">
        <f t="shared" si="26"/>
        <v>5250</v>
      </c>
      <c r="O305" s="8" t="s">
        <v>663</v>
      </c>
    </row>
    <row r="306" spans="1:15" ht="48" hidden="1" customHeight="1" x14ac:dyDescent="0.2">
      <c r="A306" s="2" t="s">
        <v>637</v>
      </c>
      <c r="B306" s="2" t="s">
        <v>664</v>
      </c>
      <c r="C306" s="2" t="s">
        <v>17</v>
      </c>
      <c r="D306" s="2" t="s">
        <v>18</v>
      </c>
      <c r="E306" s="2"/>
      <c r="F306" s="4">
        <v>10000</v>
      </c>
      <c r="G306" s="4">
        <v>0</v>
      </c>
      <c r="H306" s="4">
        <v>0</v>
      </c>
      <c r="I306" s="2">
        <v>0</v>
      </c>
      <c r="J306" s="4">
        <v>0</v>
      </c>
      <c r="K306" s="2"/>
      <c r="L306" s="4">
        <f t="shared" si="24"/>
        <v>10000</v>
      </c>
      <c r="M306" s="4">
        <f t="shared" si="25"/>
        <v>0</v>
      </c>
      <c r="N306" s="4">
        <f t="shared" si="26"/>
        <v>10000</v>
      </c>
      <c r="O306" s="8" t="s">
        <v>665</v>
      </c>
    </row>
    <row r="307" spans="1:15" ht="48" hidden="1" customHeight="1" x14ac:dyDescent="0.2">
      <c r="A307" s="2" t="s">
        <v>637</v>
      </c>
      <c r="B307" s="2" t="s">
        <v>666</v>
      </c>
      <c r="C307" s="2" t="s">
        <v>22</v>
      </c>
      <c r="D307" s="2" t="s">
        <v>18</v>
      </c>
      <c r="E307" s="2"/>
      <c r="F307" s="4">
        <v>7500</v>
      </c>
      <c r="G307" s="4">
        <v>0</v>
      </c>
      <c r="H307" s="4">
        <v>0</v>
      </c>
      <c r="I307" s="2">
        <v>0</v>
      </c>
      <c r="J307" s="4">
        <v>0</v>
      </c>
      <c r="K307" s="2"/>
      <c r="L307" s="4">
        <f t="shared" si="24"/>
        <v>7500</v>
      </c>
      <c r="M307" s="4">
        <f t="shared" si="25"/>
        <v>0</v>
      </c>
      <c r="N307" s="4">
        <f t="shared" si="26"/>
        <v>7500</v>
      </c>
      <c r="O307" s="8" t="s">
        <v>667</v>
      </c>
    </row>
    <row r="308" spans="1:15" ht="48" hidden="1" customHeight="1" x14ac:dyDescent="0.2">
      <c r="A308" s="2" t="s">
        <v>637</v>
      </c>
      <c r="B308" s="2" t="s">
        <v>668</v>
      </c>
      <c r="C308" s="2" t="s">
        <v>17</v>
      </c>
      <c r="D308" s="2" t="s">
        <v>18</v>
      </c>
      <c r="E308" s="2"/>
      <c r="F308" s="4">
        <v>8075</v>
      </c>
      <c r="G308" s="4">
        <v>0</v>
      </c>
      <c r="H308" s="4">
        <v>0</v>
      </c>
      <c r="I308" s="2">
        <v>0</v>
      </c>
      <c r="J308" s="4">
        <v>0</v>
      </c>
      <c r="K308" s="2"/>
      <c r="L308" s="4">
        <f t="shared" si="24"/>
        <v>8075</v>
      </c>
      <c r="M308" s="4">
        <f t="shared" si="25"/>
        <v>0</v>
      </c>
      <c r="N308" s="4">
        <f t="shared" si="26"/>
        <v>8075</v>
      </c>
      <c r="O308" s="8" t="s">
        <v>669</v>
      </c>
    </row>
    <row r="309" spans="1:15" ht="48" hidden="1" customHeight="1" x14ac:dyDescent="0.2">
      <c r="A309" s="2" t="s">
        <v>637</v>
      </c>
      <c r="B309" s="2" t="s">
        <v>670</v>
      </c>
      <c r="C309" s="2" t="s">
        <v>17</v>
      </c>
      <c r="D309" s="2" t="s">
        <v>18</v>
      </c>
      <c r="E309" s="2"/>
      <c r="F309" s="4">
        <v>8075</v>
      </c>
      <c r="G309" s="4">
        <v>0</v>
      </c>
      <c r="H309" s="4">
        <v>0</v>
      </c>
      <c r="I309" s="2">
        <v>0</v>
      </c>
      <c r="J309" s="4">
        <v>0</v>
      </c>
      <c r="K309" s="2"/>
      <c r="L309" s="4">
        <f t="shared" si="24"/>
        <v>8075</v>
      </c>
      <c r="M309" s="4">
        <f t="shared" si="25"/>
        <v>0</v>
      </c>
      <c r="N309" s="4">
        <f t="shared" si="26"/>
        <v>8075</v>
      </c>
      <c r="O309" s="8" t="s">
        <v>671</v>
      </c>
    </row>
    <row r="310" spans="1:15" ht="48" hidden="1" customHeight="1" x14ac:dyDescent="0.2">
      <c r="A310" s="2" t="s">
        <v>637</v>
      </c>
      <c r="B310" s="2" t="s">
        <v>672</v>
      </c>
      <c r="C310" s="2" t="s">
        <v>17</v>
      </c>
      <c r="D310" s="2" t="s">
        <v>18</v>
      </c>
      <c r="E310" s="2"/>
      <c r="F310" s="4">
        <v>7000</v>
      </c>
      <c r="G310" s="4">
        <v>0</v>
      </c>
      <c r="H310" s="4">
        <v>0</v>
      </c>
      <c r="I310" s="2">
        <v>0</v>
      </c>
      <c r="J310" s="4">
        <v>0</v>
      </c>
      <c r="K310" s="2"/>
      <c r="L310" s="4">
        <f t="shared" si="24"/>
        <v>7000</v>
      </c>
      <c r="M310" s="4">
        <f t="shared" si="25"/>
        <v>0</v>
      </c>
      <c r="N310" s="4">
        <f t="shared" si="26"/>
        <v>7000</v>
      </c>
      <c r="O310" s="8" t="s">
        <v>673</v>
      </c>
    </row>
    <row r="311" spans="1:15" ht="48" hidden="1" customHeight="1" x14ac:dyDescent="0.2">
      <c r="A311" s="2" t="s">
        <v>637</v>
      </c>
      <c r="B311" s="2" t="s">
        <v>674</v>
      </c>
      <c r="C311" s="2" t="s">
        <v>17</v>
      </c>
      <c r="D311" s="2" t="s">
        <v>18</v>
      </c>
      <c r="E311" s="2"/>
      <c r="F311" s="4">
        <v>8500</v>
      </c>
      <c r="G311" s="4">
        <v>0</v>
      </c>
      <c r="H311" s="4">
        <v>0</v>
      </c>
      <c r="I311" s="2">
        <v>0</v>
      </c>
      <c r="J311" s="4">
        <v>0</v>
      </c>
      <c r="K311" s="2"/>
      <c r="L311" s="4">
        <f t="shared" si="24"/>
        <v>8500</v>
      </c>
      <c r="M311" s="4">
        <f t="shared" si="25"/>
        <v>0</v>
      </c>
      <c r="N311" s="4">
        <f t="shared" si="26"/>
        <v>8500</v>
      </c>
      <c r="O311" s="8" t="s">
        <v>675</v>
      </c>
    </row>
    <row r="312" spans="1:15" ht="48" hidden="1" customHeight="1" x14ac:dyDescent="0.2">
      <c r="A312" s="2" t="s">
        <v>637</v>
      </c>
      <c r="B312" s="2" t="s">
        <v>676</v>
      </c>
      <c r="C312" s="2" t="s">
        <v>17</v>
      </c>
      <c r="D312" s="2" t="s">
        <v>18</v>
      </c>
      <c r="E312" s="2"/>
      <c r="F312" s="4">
        <v>8075</v>
      </c>
      <c r="G312" s="4">
        <v>0</v>
      </c>
      <c r="H312" s="4">
        <v>0</v>
      </c>
      <c r="I312" s="2">
        <v>0</v>
      </c>
      <c r="J312" s="4">
        <v>0</v>
      </c>
      <c r="K312" s="2"/>
      <c r="L312" s="4">
        <f t="shared" si="24"/>
        <v>8075</v>
      </c>
      <c r="M312" s="4">
        <f t="shared" si="25"/>
        <v>0</v>
      </c>
      <c r="N312" s="4">
        <f t="shared" si="26"/>
        <v>8075</v>
      </c>
      <c r="O312" s="8" t="s">
        <v>677</v>
      </c>
    </row>
    <row r="313" spans="1:15" ht="48" hidden="1" customHeight="1" x14ac:dyDescent="0.2">
      <c r="A313" s="2" t="s">
        <v>637</v>
      </c>
      <c r="B313" s="2" t="s">
        <v>678</v>
      </c>
      <c r="C313" s="2" t="s">
        <v>17</v>
      </c>
      <c r="D313" s="2" t="s">
        <v>18</v>
      </c>
      <c r="E313" s="2"/>
      <c r="F313" s="4">
        <v>12500</v>
      </c>
      <c r="G313" s="4">
        <v>0</v>
      </c>
      <c r="H313" s="4">
        <v>0</v>
      </c>
      <c r="I313" s="2">
        <v>0</v>
      </c>
      <c r="J313" s="4">
        <v>0</v>
      </c>
      <c r="K313" s="2"/>
      <c r="L313" s="4">
        <f t="shared" si="24"/>
        <v>12500</v>
      </c>
      <c r="M313" s="4">
        <f t="shared" si="25"/>
        <v>0</v>
      </c>
      <c r="N313" s="4">
        <f t="shared" si="26"/>
        <v>12500</v>
      </c>
      <c r="O313" s="8" t="s">
        <v>679</v>
      </c>
    </row>
    <row r="314" spans="1:15" ht="48" hidden="1" customHeight="1" x14ac:dyDescent="0.2">
      <c r="A314" s="2" t="s">
        <v>637</v>
      </c>
      <c r="B314" s="2" t="s">
        <v>680</v>
      </c>
      <c r="C314" s="2" t="s">
        <v>25</v>
      </c>
      <c r="D314" s="2" t="s">
        <v>18</v>
      </c>
      <c r="E314" s="2"/>
      <c r="F314" s="4">
        <v>9500</v>
      </c>
      <c r="G314" s="4">
        <v>0</v>
      </c>
      <c r="H314" s="4">
        <v>0</v>
      </c>
      <c r="I314" s="2">
        <v>0</v>
      </c>
      <c r="J314" s="4">
        <v>0</v>
      </c>
      <c r="K314" s="2"/>
      <c r="L314" s="4">
        <f t="shared" si="24"/>
        <v>9500</v>
      </c>
      <c r="M314" s="4">
        <f t="shared" si="25"/>
        <v>0</v>
      </c>
      <c r="N314" s="4">
        <f t="shared" si="26"/>
        <v>9500</v>
      </c>
      <c r="O314" s="8" t="s">
        <v>681</v>
      </c>
    </row>
    <row r="315" spans="1:15" ht="48" hidden="1" customHeight="1" x14ac:dyDescent="0.2">
      <c r="A315" s="2" t="s">
        <v>637</v>
      </c>
      <c r="B315" s="2" t="s">
        <v>682</v>
      </c>
      <c r="C315" s="2" t="s">
        <v>17</v>
      </c>
      <c r="D315" s="2" t="s">
        <v>18</v>
      </c>
      <c r="E315" s="2"/>
      <c r="F315" s="4">
        <v>7000</v>
      </c>
      <c r="G315" s="4">
        <v>0</v>
      </c>
      <c r="H315" s="4">
        <v>486.32478632478637</v>
      </c>
      <c r="I315" s="2">
        <v>0</v>
      </c>
      <c r="J315" s="4">
        <v>0</v>
      </c>
      <c r="K315" s="2" t="s">
        <v>683</v>
      </c>
      <c r="L315" s="4">
        <f t="shared" si="24"/>
        <v>7000</v>
      </c>
      <c r="M315" s="4">
        <f t="shared" si="25"/>
        <v>486.32478632478637</v>
      </c>
      <c r="N315" s="4">
        <f t="shared" si="26"/>
        <v>7486.3247863247861</v>
      </c>
      <c r="O315" s="8" t="s">
        <v>684</v>
      </c>
    </row>
    <row r="316" spans="1:15" ht="48" hidden="1" customHeight="1" x14ac:dyDescent="0.2">
      <c r="A316" s="2" t="s">
        <v>637</v>
      </c>
      <c r="B316" s="2" t="s">
        <v>685</v>
      </c>
      <c r="C316" s="2" t="s">
        <v>17</v>
      </c>
      <c r="D316" s="2" t="s">
        <v>18</v>
      </c>
      <c r="E316" s="2"/>
      <c r="F316" s="4">
        <v>8075</v>
      </c>
      <c r="G316" s="4">
        <v>0</v>
      </c>
      <c r="H316" s="4">
        <v>0</v>
      </c>
      <c r="I316" s="2">
        <v>0</v>
      </c>
      <c r="J316" s="4">
        <v>0</v>
      </c>
      <c r="K316" s="2"/>
      <c r="L316" s="4">
        <f t="shared" si="24"/>
        <v>8075</v>
      </c>
      <c r="M316" s="4">
        <f t="shared" si="25"/>
        <v>0</v>
      </c>
      <c r="N316" s="4">
        <f t="shared" si="26"/>
        <v>8075</v>
      </c>
      <c r="O316" s="8" t="s">
        <v>686</v>
      </c>
    </row>
    <row r="317" spans="1:15" ht="48" hidden="1" customHeight="1" x14ac:dyDescent="0.2">
      <c r="A317" s="2" t="s">
        <v>637</v>
      </c>
      <c r="B317" s="2" t="s">
        <v>687</v>
      </c>
      <c r="C317" s="2" t="s">
        <v>17</v>
      </c>
      <c r="D317" s="2" t="s">
        <v>18</v>
      </c>
      <c r="E317" s="2"/>
      <c r="F317" s="4">
        <v>5000</v>
      </c>
      <c r="G317" s="4">
        <v>0</v>
      </c>
      <c r="H317" s="4">
        <v>0</v>
      </c>
      <c r="I317" s="2">
        <v>0</v>
      </c>
      <c r="J317" s="4">
        <v>0</v>
      </c>
      <c r="K317" s="2"/>
      <c r="L317" s="4">
        <f t="shared" si="24"/>
        <v>5000</v>
      </c>
      <c r="M317" s="4">
        <f t="shared" si="25"/>
        <v>0</v>
      </c>
      <c r="N317" s="4">
        <f t="shared" si="26"/>
        <v>5000</v>
      </c>
      <c r="O317" s="8" t="s">
        <v>688</v>
      </c>
    </row>
    <row r="318" spans="1:15" ht="48" hidden="1" customHeight="1" x14ac:dyDescent="0.2">
      <c r="A318" s="2" t="s">
        <v>637</v>
      </c>
      <c r="B318" s="2" t="s">
        <v>689</v>
      </c>
      <c r="C318" s="2" t="s">
        <v>17</v>
      </c>
      <c r="D318" s="2" t="s">
        <v>18</v>
      </c>
      <c r="E318" s="2"/>
      <c r="F318" s="4">
        <v>10000</v>
      </c>
      <c r="G318" s="4">
        <v>33101.709401709406</v>
      </c>
      <c r="H318" s="4">
        <v>0</v>
      </c>
      <c r="I318" s="2">
        <v>0</v>
      </c>
      <c r="J318" s="4">
        <v>0</v>
      </c>
      <c r="K318" s="2" t="s">
        <v>464</v>
      </c>
      <c r="L318" s="4">
        <f t="shared" si="24"/>
        <v>10000</v>
      </c>
      <c r="M318" s="4">
        <f t="shared" si="25"/>
        <v>33101.709401709406</v>
      </c>
      <c r="N318" s="4">
        <f t="shared" si="26"/>
        <v>43101.709401709406</v>
      </c>
      <c r="O318" s="8" t="s">
        <v>690</v>
      </c>
    </row>
    <row r="319" spans="1:15" ht="48" hidden="1" customHeight="1" x14ac:dyDescent="0.2">
      <c r="A319" s="2" t="s">
        <v>637</v>
      </c>
      <c r="B319" s="2" t="s">
        <v>691</v>
      </c>
      <c r="C319" s="2" t="s">
        <v>17</v>
      </c>
      <c r="D319" s="2" t="s">
        <v>18</v>
      </c>
      <c r="E319" s="2"/>
      <c r="F319" s="4">
        <v>10000</v>
      </c>
      <c r="G319" s="4">
        <v>0</v>
      </c>
      <c r="H319" s="4">
        <v>0</v>
      </c>
      <c r="I319" s="2">
        <v>8</v>
      </c>
      <c r="J319" s="4">
        <v>80000</v>
      </c>
      <c r="K319" s="2"/>
      <c r="L319" s="4">
        <f t="shared" si="24"/>
        <v>0</v>
      </c>
      <c r="M319" s="4">
        <f t="shared" si="25"/>
        <v>80000</v>
      </c>
      <c r="N319" s="4">
        <f t="shared" si="26"/>
        <v>80000</v>
      </c>
      <c r="O319" s="8" t="s">
        <v>692</v>
      </c>
    </row>
    <row r="320" spans="1:15" ht="48" hidden="1" customHeight="1" x14ac:dyDescent="0.2">
      <c r="A320" s="2" t="s">
        <v>637</v>
      </c>
      <c r="B320" s="2" t="s">
        <v>693</v>
      </c>
      <c r="C320" s="2" t="s">
        <v>17</v>
      </c>
      <c r="D320" s="2" t="s">
        <v>18</v>
      </c>
      <c r="E320" s="2"/>
      <c r="F320" s="4">
        <v>9500</v>
      </c>
      <c r="G320" s="4">
        <v>0</v>
      </c>
      <c r="H320" s="4">
        <v>0</v>
      </c>
      <c r="I320" s="2">
        <v>1</v>
      </c>
      <c r="J320" s="4">
        <v>9581.196581196582</v>
      </c>
      <c r="K320" s="2"/>
      <c r="L320" s="4">
        <f t="shared" si="24"/>
        <v>9500</v>
      </c>
      <c r="M320" s="4">
        <f t="shared" si="25"/>
        <v>9581.196581196582</v>
      </c>
      <c r="N320" s="4">
        <f t="shared" si="26"/>
        <v>19081.196581196582</v>
      </c>
      <c r="O320" s="8" t="s">
        <v>694</v>
      </c>
    </row>
    <row r="321" spans="1:15" ht="48" hidden="1" customHeight="1" x14ac:dyDescent="0.2">
      <c r="A321" s="2" t="s">
        <v>637</v>
      </c>
      <c r="B321" s="2" t="s">
        <v>695</v>
      </c>
      <c r="C321" s="2" t="s">
        <v>17</v>
      </c>
      <c r="D321" s="2" t="s">
        <v>18</v>
      </c>
      <c r="E321" s="2"/>
      <c r="F321" s="4">
        <v>7500</v>
      </c>
      <c r="G321" s="4">
        <v>0</v>
      </c>
      <c r="H321" s="4">
        <v>0</v>
      </c>
      <c r="I321" s="2">
        <v>2</v>
      </c>
      <c r="J321" s="4">
        <v>15000.000000000002</v>
      </c>
      <c r="K321" s="2"/>
      <c r="L321" s="4">
        <f t="shared" si="24"/>
        <v>7500</v>
      </c>
      <c r="M321" s="4">
        <f t="shared" si="25"/>
        <v>15000.000000000002</v>
      </c>
      <c r="N321" s="4">
        <f t="shared" si="26"/>
        <v>22500</v>
      </c>
      <c r="O321" s="8" t="s">
        <v>696</v>
      </c>
    </row>
    <row r="322" spans="1:15" ht="48" hidden="1" customHeight="1" x14ac:dyDescent="0.2">
      <c r="A322" s="2" t="s">
        <v>637</v>
      </c>
      <c r="B322" s="2" t="s">
        <v>697</v>
      </c>
      <c r="C322" s="2" t="s">
        <v>17</v>
      </c>
      <c r="D322" s="2" t="s">
        <v>18</v>
      </c>
      <c r="E322" s="2"/>
      <c r="F322" s="4">
        <v>6500</v>
      </c>
      <c r="G322" s="4">
        <v>0</v>
      </c>
      <c r="H322" s="4">
        <v>0</v>
      </c>
      <c r="I322" s="2">
        <v>0</v>
      </c>
      <c r="J322" s="4">
        <v>0</v>
      </c>
      <c r="K322" s="2"/>
      <c r="L322" s="4">
        <f t="shared" si="24"/>
        <v>6500</v>
      </c>
      <c r="M322" s="4">
        <f t="shared" si="25"/>
        <v>0</v>
      </c>
      <c r="N322" s="4">
        <f t="shared" si="26"/>
        <v>6500</v>
      </c>
      <c r="O322" s="8" t="s">
        <v>698</v>
      </c>
    </row>
    <row r="323" spans="1:15" ht="48" hidden="1" customHeight="1" x14ac:dyDescent="0.2">
      <c r="A323" s="2" t="s">
        <v>637</v>
      </c>
      <c r="B323" s="2" t="s">
        <v>699</v>
      </c>
      <c r="C323" s="2" t="s">
        <v>17</v>
      </c>
      <c r="D323" s="2" t="s">
        <v>18</v>
      </c>
      <c r="E323" s="2"/>
      <c r="F323" s="4">
        <v>8075</v>
      </c>
      <c r="G323" s="4">
        <v>0</v>
      </c>
      <c r="H323" s="4">
        <v>741.02564102564111</v>
      </c>
      <c r="I323" s="2">
        <v>0</v>
      </c>
      <c r="J323" s="4">
        <v>0</v>
      </c>
      <c r="K323" s="2" t="s">
        <v>47</v>
      </c>
      <c r="L323" s="4">
        <f t="shared" si="24"/>
        <v>8075</v>
      </c>
      <c r="M323" s="4">
        <f t="shared" si="25"/>
        <v>741.02564102564111</v>
      </c>
      <c r="N323" s="4">
        <f t="shared" si="26"/>
        <v>8816.0256410256407</v>
      </c>
      <c r="O323" s="8" t="s">
        <v>700</v>
      </c>
    </row>
    <row r="324" spans="1:15" ht="48" hidden="1" customHeight="1" x14ac:dyDescent="0.2">
      <c r="A324" s="2" t="s">
        <v>637</v>
      </c>
      <c r="B324" s="2" t="s">
        <v>701</v>
      </c>
      <c r="C324" s="2" t="s">
        <v>25</v>
      </c>
      <c r="D324" s="2" t="s">
        <v>18</v>
      </c>
      <c r="E324" s="2"/>
      <c r="F324" s="4">
        <v>5500</v>
      </c>
      <c r="G324" s="4">
        <v>0</v>
      </c>
      <c r="H324" s="4">
        <v>0</v>
      </c>
      <c r="I324" s="2">
        <v>0</v>
      </c>
      <c r="J324" s="4">
        <v>0</v>
      </c>
      <c r="K324" s="2"/>
      <c r="L324" s="4">
        <f t="shared" si="24"/>
        <v>5500</v>
      </c>
      <c r="M324" s="4">
        <f t="shared" si="25"/>
        <v>0</v>
      </c>
      <c r="N324" s="4">
        <f t="shared" si="26"/>
        <v>5500</v>
      </c>
      <c r="O324" s="8" t="s">
        <v>702</v>
      </c>
    </row>
    <row r="325" spans="1:15" ht="48" hidden="1" customHeight="1" x14ac:dyDescent="0.2">
      <c r="A325" s="2" t="s">
        <v>637</v>
      </c>
      <c r="B325" s="2" t="s">
        <v>703</v>
      </c>
      <c r="C325" s="2" t="s">
        <v>17</v>
      </c>
      <c r="D325" s="2" t="s">
        <v>18</v>
      </c>
      <c r="E325" s="2"/>
      <c r="F325" s="4">
        <v>8000</v>
      </c>
      <c r="G325" s="4">
        <v>0</v>
      </c>
      <c r="H325" s="4">
        <v>0</v>
      </c>
      <c r="I325" s="2">
        <v>0</v>
      </c>
      <c r="J325" s="4">
        <v>0</v>
      </c>
      <c r="K325" s="2"/>
      <c r="L325" s="4">
        <f t="shared" si="24"/>
        <v>8000</v>
      </c>
      <c r="M325" s="4">
        <f t="shared" si="25"/>
        <v>0</v>
      </c>
      <c r="N325" s="4">
        <f t="shared" si="26"/>
        <v>8000</v>
      </c>
      <c r="O325" s="8" t="s">
        <v>704</v>
      </c>
    </row>
    <row r="326" spans="1:15" ht="48" hidden="1" customHeight="1" x14ac:dyDescent="0.2">
      <c r="A326" s="3" t="s">
        <v>637</v>
      </c>
      <c r="B326" s="3" t="s">
        <v>705</v>
      </c>
      <c r="C326" s="3"/>
      <c r="D326" s="3"/>
      <c r="E326" s="3"/>
      <c r="F326" s="6">
        <f>SUM(F293:F325)</f>
        <v>259510</v>
      </c>
      <c r="G326" s="6">
        <v>50852.136752136757</v>
      </c>
      <c r="H326" s="6">
        <v>2845.2991452991455</v>
      </c>
      <c r="I326" s="3"/>
      <c r="J326" s="5">
        <v>257700.85470085472</v>
      </c>
      <c r="K326" s="3"/>
      <c r="L326" s="6">
        <f>SUM(L293:L325)</f>
        <v>234510</v>
      </c>
      <c r="M326" s="6">
        <f>SUM(M293:M325)</f>
        <v>304338.46153846156</v>
      </c>
      <c r="N326" s="6">
        <f>SUM(N293:N325)</f>
        <v>538848.46153846162</v>
      </c>
      <c r="O326" s="9"/>
    </row>
    <row r="327" spans="1:15" ht="48" hidden="1" customHeight="1" x14ac:dyDescent="0.2">
      <c r="A327" s="3"/>
      <c r="B327" s="3" t="s">
        <v>706</v>
      </c>
      <c r="C327" s="3"/>
      <c r="D327" s="3"/>
      <c r="E327" s="3"/>
      <c r="F327" s="6">
        <f>F47+F110+F152+F197+F232+F236+F283+F292+F326</f>
        <v>2286374</v>
      </c>
      <c r="G327" s="6">
        <v>1437950.4273504275</v>
      </c>
      <c r="H327" s="6">
        <v>360168.37606837606</v>
      </c>
      <c r="I327" s="3"/>
      <c r="J327" s="5">
        <v>3134616.2393162395</v>
      </c>
      <c r="K327" s="3"/>
      <c r="L327" s="6">
        <f>L47+L110+L152+L197+L232+L236+L283+L292+L326</f>
        <v>1965426</v>
      </c>
      <c r="M327" s="6">
        <f>M47+M110+M152+M197+M232+M236+M283+M292+M326</f>
        <v>3474356.4102564105</v>
      </c>
      <c r="N327" s="6">
        <f>N47+N110+N152+N197+N232+N236+N283+N292+N326</f>
        <v>5439782.4102564109</v>
      </c>
      <c r="O327" s="9"/>
    </row>
  </sheetData>
  <autoFilter ref="A1:O327">
    <filterColumn colId="1">
      <filters>
        <filter val="קידמה ציוד לתובלה 1971 בעמ"/>
      </filters>
    </filterColumn>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6"/>
  <sheetViews>
    <sheetView rightToLeft="1" tabSelected="1" zoomScale="90" zoomScaleNormal="90" workbookViewId="0">
      <pane ySplit="1" topLeftCell="A2" activePane="bottomLeft" state="frozen"/>
      <selection pane="bottomLeft" activeCell="N326" sqref="N326"/>
    </sheetView>
  </sheetViews>
  <sheetFormatPr defaultColWidth="7.25" defaultRowHeight="14.25" x14ac:dyDescent="0.2"/>
  <cols>
    <col min="2" max="2" width="10.625" customWidth="1"/>
    <col min="6" max="6" width="10.25" customWidth="1"/>
    <col min="7" max="7" width="10.5" customWidth="1"/>
    <col min="8" max="8" width="8.5" customWidth="1"/>
    <col min="9" max="9" width="5.75" customWidth="1"/>
    <col min="10" max="10" width="9.75" customWidth="1"/>
    <col min="11" max="11" width="8.5" customWidth="1"/>
    <col min="12" max="12" width="11.875" customWidth="1"/>
    <col min="13" max="13" width="10.5" customWidth="1"/>
    <col min="14" max="14" width="10.75" customWidth="1"/>
    <col min="15" max="15" width="23.75" style="10" customWidth="1"/>
  </cols>
  <sheetData>
    <row r="1" spans="1:20" ht="141.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7" t="s">
        <v>14</v>
      </c>
      <c r="P1" s="16" t="s">
        <v>731</v>
      </c>
      <c r="R1" s="16" t="s">
        <v>732</v>
      </c>
    </row>
    <row r="2" spans="1:20" ht="225" x14ac:dyDescent="0.2">
      <c r="A2" s="2" t="s">
        <v>15</v>
      </c>
      <c r="B2" s="12" t="s">
        <v>16</v>
      </c>
      <c r="C2" s="2" t="s">
        <v>17</v>
      </c>
      <c r="D2" s="2" t="s">
        <v>18</v>
      </c>
      <c r="E2" s="2"/>
      <c r="F2" s="4">
        <v>3000</v>
      </c>
      <c r="G2" s="11">
        <v>17505.128205128207</v>
      </c>
      <c r="H2" s="11">
        <v>395.72649572649573</v>
      </c>
      <c r="I2" s="2">
        <v>0</v>
      </c>
      <c r="J2" s="4">
        <v>0</v>
      </c>
      <c r="K2" s="2" t="s">
        <v>761</v>
      </c>
      <c r="L2" s="4">
        <f>IF(E2="כן",0,IF(I2&gt;3,0,F2))</f>
        <v>3000</v>
      </c>
      <c r="M2" s="4">
        <v>0</v>
      </c>
      <c r="N2" s="4">
        <f t="shared" ref="N2:N46" si="0">SUM(M2+L2)</f>
        <v>3000</v>
      </c>
      <c r="O2" s="8" t="s">
        <v>20</v>
      </c>
      <c r="P2">
        <f>VLOOKUP(B2,גיליון1!B:J,8,0)</f>
        <v>0</v>
      </c>
      <c r="Q2">
        <f>VLOOKUP(B2,גיליון1!B:J,9,0)</f>
        <v>0</v>
      </c>
      <c r="R2">
        <f>Q2/1.17</f>
        <v>0</v>
      </c>
      <c r="S2" s="15">
        <f>P2-I2</f>
        <v>0</v>
      </c>
      <c r="T2" s="15">
        <f>R2-J2</f>
        <v>0</v>
      </c>
    </row>
    <row r="3" spans="1:20" ht="300" x14ac:dyDescent="0.2">
      <c r="A3" s="2" t="s">
        <v>15</v>
      </c>
      <c r="B3" s="2" t="s">
        <v>21</v>
      </c>
      <c r="C3" s="2" t="s">
        <v>22</v>
      </c>
      <c r="D3" s="2" t="s">
        <v>18</v>
      </c>
      <c r="E3" s="2"/>
      <c r="F3" s="4">
        <v>7600</v>
      </c>
      <c r="G3" s="4">
        <v>0</v>
      </c>
      <c r="H3" s="4">
        <v>0</v>
      </c>
      <c r="I3" s="2">
        <v>1</v>
      </c>
      <c r="J3" s="4">
        <v>7747.0085470085478</v>
      </c>
      <c r="K3" s="2"/>
      <c r="L3" s="4">
        <v>0</v>
      </c>
      <c r="M3" s="4">
        <v>0</v>
      </c>
      <c r="N3" s="4">
        <f t="shared" si="0"/>
        <v>0</v>
      </c>
      <c r="O3" s="8" t="s">
        <v>23</v>
      </c>
      <c r="P3">
        <f>VLOOKUP(B3,גיליון1!B:J,8,0)</f>
        <v>1</v>
      </c>
      <c r="Q3">
        <f>VLOOKUP(B3,גיליון1!B:J,9,0)</f>
        <v>9064</v>
      </c>
      <c r="R3">
        <f t="shared" ref="R3:R66" si="1">Q3/1.17</f>
        <v>7747.0085470085478</v>
      </c>
      <c r="S3" s="15">
        <f t="shared" ref="S3:S66" si="2">P3-I3</f>
        <v>0</v>
      </c>
      <c r="T3" s="15">
        <f t="shared" ref="T3:T66" si="3">R3-J3</f>
        <v>0</v>
      </c>
    </row>
    <row r="4" spans="1:20" ht="285" x14ac:dyDescent="0.2">
      <c r="A4" s="2" t="s">
        <v>15</v>
      </c>
      <c r="B4" s="2" t="s">
        <v>24</v>
      </c>
      <c r="C4" s="2" t="s">
        <v>25</v>
      </c>
      <c r="D4" s="2" t="s">
        <v>18</v>
      </c>
      <c r="E4" s="2"/>
      <c r="F4" s="4">
        <v>3544</v>
      </c>
      <c r="G4" s="4">
        <v>0</v>
      </c>
      <c r="H4" s="4">
        <v>0</v>
      </c>
      <c r="I4" s="2">
        <v>0</v>
      </c>
      <c r="J4" s="4">
        <v>0</v>
      </c>
      <c r="K4" s="2"/>
      <c r="L4" s="4">
        <f t="shared" ref="L4:L40" si="4">IF(E4="כן",0,IF(I4&gt;3,0,F4))</f>
        <v>3544</v>
      </c>
      <c r="M4" s="4">
        <f>IF(E4="כן", 0, SUM(G4+H4+J4))</f>
        <v>0</v>
      </c>
      <c r="N4" s="4">
        <f t="shared" si="0"/>
        <v>3544</v>
      </c>
      <c r="O4" s="8" t="s">
        <v>26</v>
      </c>
      <c r="P4">
        <f>VLOOKUP(B4,גיליון1!B:J,8,0)</f>
        <v>0</v>
      </c>
      <c r="Q4">
        <f>VLOOKUP(B4,גיליון1!B:J,9,0)</f>
        <v>0</v>
      </c>
      <c r="R4">
        <f t="shared" si="1"/>
        <v>0</v>
      </c>
      <c r="S4" s="15">
        <f t="shared" si="2"/>
        <v>0</v>
      </c>
      <c r="T4" s="15">
        <f t="shared" si="3"/>
        <v>0</v>
      </c>
    </row>
    <row r="5" spans="1:20" ht="180" x14ac:dyDescent="0.2">
      <c r="A5" s="2" t="s">
        <v>15</v>
      </c>
      <c r="B5" s="12" t="s">
        <v>27</v>
      </c>
      <c r="C5" s="2" t="s">
        <v>17</v>
      </c>
      <c r="D5" s="2" t="s">
        <v>18</v>
      </c>
      <c r="E5" s="2"/>
      <c r="F5" s="4">
        <v>6500</v>
      </c>
      <c r="G5" s="11">
        <v>13571.794871794873</v>
      </c>
      <c r="H5" s="4">
        <v>0</v>
      </c>
      <c r="I5" s="2">
        <v>13</v>
      </c>
      <c r="J5" s="11">
        <v>85222.222222222204</v>
      </c>
      <c r="K5" s="2" t="s">
        <v>713</v>
      </c>
      <c r="L5" s="4">
        <f t="shared" si="4"/>
        <v>0</v>
      </c>
      <c r="M5" s="4">
        <v>0</v>
      </c>
      <c r="N5" s="4">
        <f t="shared" si="0"/>
        <v>0</v>
      </c>
      <c r="O5" s="8" t="s">
        <v>29</v>
      </c>
      <c r="P5">
        <f>VLOOKUP(B5,גיליון1!B:J,8,0)</f>
        <v>13</v>
      </c>
      <c r="Q5">
        <f>VLOOKUP(B5,גיליון1!B:J,9,0)</f>
        <v>99710</v>
      </c>
      <c r="R5">
        <f t="shared" si="1"/>
        <v>85222.222222222234</v>
      </c>
      <c r="S5" s="15">
        <f t="shared" si="2"/>
        <v>0</v>
      </c>
      <c r="T5" s="15">
        <f t="shared" si="3"/>
        <v>0</v>
      </c>
    </row>
    <row r="6" spans="1:20" ht="225" x14ac:dyDescent="0.2">
      <c r="A6" s="2" t="s">
        <v>15</v>
      </c>
      <c r="B6" s="2" t="s">
        <v>30</v>
      </c>
      <c r="C6" s="2" t="s">
        <v>17</v>
      </c>
      <c r="D6" s="2" t="s">
        <v>18</v>
      </c>
      <c r="E6" s="2"/>
      <c r="F6" s="4">
        <v>10000</v>
      </c>
      <c r="G6" s="4">
        <v>0</v>
      </c>
      <c r="H6" s="4">
        <v>0</v>
      </c>
      <c r="I6" s="2">
        <v>0</v>
      </c>
      <c r="J6" s="4">
        <v>0</v>
      </c>
      <c r="K6" s="2"/>
      <c r="L6" s="4">
        <f t="shared" si="4"/>
        <v>10000</v>
      </c>
      <c r="M6" s="4">
        <f>IF(E6="כן", 0, SUM(G6+H6+J6))</f>
        <v>0</v>
      </c>
      <c r="N6" s="4">
        <f t="shared" si="0"/>
        <v>10000</v>
      </c>
      <c r="O6" s="8" t="s">
        <v>31</v>
      </c>
      <c r="P6">
        <f>VLOOKUP(B6,גיליון1!B:J,8,0)</f>
        <v>0</v>
      </c>
      <c r="Q6">
        <f>VLOOKUP(B6,גיליון1!B:J,9,0)</f>
        <v>0</v>
      </c>
      <c r="R6">
        <f t="shared" si="1"/>
        <v>0</v>
      </c>
      <c r="S6" s="15">
        <f t="shared" si="2"/>
        <v>0</v>
      </c>
      <c r="T6" s="15">
        <f t="shared" si="3"/>
        <v>0</v>
      </c>
    </row>
    <row r="7" spans="1:20" ht="150" x14ac:dyDescent="0.2">
      <c r="A7" s="2" t="s">
        <v>15</v>
      </c>
      <c r="B7" s="2" t="s">
        <v>32</v>
      </c>
      <c r="C7" s="2" t="s">
        <v>25</v>
      </c>
      <c r="D7" s="2" t="s">
        <v>18</v>
      </c>
      <c r="E7" s="2"/>
      <c r="F7" s="4">
        <v>3200</v>
      </c>
      <c r="G7" s="4">
        <v>0</v>
      </c>
      <c r="H7" s="4">
        <v>0</v>
      </c>
      <c r="I7" s="2">
        <v>0</v>
      </c>
      <c r="J7" s="4">
        <v>0</v>
      </c>
      <c r="K7" s="2"/>
      <c r="L7" s="4">
        <f t="shared" si="4"/>
        <v>3200</v>
      </c>
      <c r="M7" s="4">
        <f>IF(E7="כן", 0, SUM(G7+H7+J7))</f>
        <v>0</v>
      </c>
      <c r="N7" s="4">
        <f t="shared" si="0"/>
        <v>3200</v>
      </c>
      <c r="O7" s="8" t="s">
        <v>33</v>
      </c>
      <c r="P7">
        <f>VLOOKUP(B7,גיליון1!B:J,8,0)</f>
        <v>0</v>
      </c>
      <c r="Q7">
        <f>VLOOKUP(B7,גיליון1!B:J,9,0)</f>
        <v>0</v>
      </c>
      <c r="R7">
        <f t="shared" si="1"/>
        <v>0</v>
      </c>
      <c r="S7" s="15">
        <f t="shared" si="2"/>
        <v>0</v>
      </c>
      <c r="T7" s="15">
        <f t="shared" si="3"/>
        <v>0</v>
      </c>
    </row>
    <row r="8" spans="1:20" ht="165" x14ac:dyDescent="0.2">
      <c r="A8" s="2" t="s">
        <v>15</v>
      </c>
      <c r="B8" s="14" t="s">
        <v>34</v>
      </c>
      <c r="C8" s="2" t="s">
        <v>17</v>
      </c>
      <c r="D8" s="2" t="s">
        <v>18</v>
      </c>
      <c r="E8" s="2"/>
      <c r="F8" s="4">
        <v>15000</v>
      </c>
      <c r="G8" s="4">
        <v>0</v>
      </c>
      <c r="H8" s="4">
        <v>0</v>
      </c>
      <c r="I8" s="2">
        <v>0</v>
      </c>
      <c r="J8" s="13">
        <v>0</v>
      </c>
      <c r="K8" s="2"/>
      <c r="L8" s="4">
        <f t="shared" si="4"/>
        <v>15000</v>
      </c>
      <c r="M8" s="4">
        <v>0</v>
      </c>
      <c r="N8" s="4">
        <f t="shared" si="0"/>
        <v>15000</v>
      </c>
      <c r="O8" s="8" t="s">
        <v>35</v>
      </c>
      <c r="P8">
        <f>VLOOKUP(B8,גיליון1!B:J,8,0)</f>
        <v>0</v>
      </c>
      <c r="Q8">
        <f>VLOOKUP(B8,גיליון1!B:J,9,0)</f>
        <v>0</v>
      </c>
      <c r="R8">
        <f t="shared" si="1"/>
        <v>0</v>
      </c>
      <c r="S8" s="15">
        <f t="shared" si="2"/>
        <v>0</v>
      </c>
      <c r="T8" s="15">
        <f t="shared" si="3"/>
        <v>0</v>
      </c>
    </row>
    <row r="9" spans="1:20" ht="60" x14ac:dyDescent="0.2">
      <c r="A9" s="2" t="s">
        <v>15</v>
      </c>
      <c r="B9" s="2" t="s">
        <v>36</v>
      </c>
      <c r="C9" s="2" t="s">
        <v>17</v>
      </c>
      <c r="D9" s="2" t="s">
        <v>18</v>
      </c>
      <c r="E9" s="2"/>
      <c r="F9" s="4">
        <v>7000</v>
      </c>
      <c r="G9" s="4">
        <v>0</v>
      </c>
      <c r="H9" s="4">
        <v>0</v>
      </c>
      <c r="I9" s="2">
        <v>0</v>
      </c>
      <c r="J9" s="4">
        <v>0</v>
      </c>
      <c r="K9" s="2"/>
      <c r="L9" s="4">
        <f t="shared" si="4"/>
        <v>7000</v>
      </c>
      <c r="M9" s="4">
        <f t="shared" ref="M9:M17" si="5">IF(E9="כן", 0, SUM(G9+H9+J9))</f>
        <v>0</v>
      </c>
      <c r="N9" s="4">
        <f t="shared" si="0"/>
        <v>7000</v>
      </c>
      <c r="O9" s="8" t="s">
        <v>37</v>
      </c>
      <c r="P9">
        <f>VLOOKUP(B9,גיליון1!B:J,8,0)</f>
        <v>0</v>
      </c>
      <c r="Q9">
        <f>VLOOKUP(B9,גיליון1!B:J,9,0)</f>
        <v>0</v>
      </c>
      <c r="R9">
        <f t="shared" si="1"/>
        <v>0</v>
      </c>
      <c r="S9" s="15">
        <f t="shared" si="2"/>
        <v>0</v>
      </c>
      <c r="T9" s="15">
        <f t="shared" si="3"/>
        <v>0</v>
      </c>
    </row>
    <row r="10" spans="1:20" ht="135" x14ac:dyDescent="0.2">
      <c r="A10" s="2" t="s">
        <v>15</v>
      </c>
      <c r="B10" s="2" t="s">
        <v>38</v>
      </c>
      <c r="C10" s="2" t="s">
        <v>39</v>
      </c>
      <c r="D10" s="2" t="s">
        <v>18</v>
      </c>
      <c r="E10" s="2"/>
      <c r="F10" s="4">
        <v>2084</v>
      </c>
      <c r="G10" s="4" t="s">
        <v>742</v>
      </c>
      <c r="H10" s="4">
        <v>0</v>
      </c>
      <c r="I10" s="2">
        <v>0</v>
      </c>
      <c r="J10" s="4">
        <v>0</v>
      </c>
      <c r="K10" s="2"/>
      <c r="L10" s="4">
        <f t="shared" si="4"/>
        <v>2084</v>
      </c>
      <c r="M10" s="4">
        <v>0</v>
      </c>
      <c r="N10" s="4">
        <f t="shared" si="0"/>
        <v>2084</v>
      </c>
      <c r="O10" s="8" t="s">
        <v>40</v>
      </c>
      <c r="P10">
        <f>VLOOKUP(B10,גיליון1!B:J,8,0)</f>
        <v>0</v>
      </c>
      <c r="Q10">
        <f>VLOOKUP(B10,גיליון1!B:J,9,0)</f>
        <v>0</v>
      </c>
      <c r="R10">
        <f t="shared" si="1"/>
        <v>0</v>
      </c>
      <c r="S10" s="15">
        <f t="shared" si="2"/>
        <v>0</v>
      </c>
      <c r="T10" s="15">
        <f t="shared" si="3"/>
        <v>0</v>
      </c>
    </row>
    <row r="11" spans="1:20" ht="45" x14ac:dyDescent="0.2">
      <c r="A11" s="2" t="s">
        <v>15</v>
      </c>
      <c r="B11" s="2" t="s">
        <v>41</v>
      </c>
      <c r="C11" s="2" t="s">
        <v>17</v>
      </c>
      <c r="D11" s="2" t="s">
        <v>42</v>
      </c>
      <c r="E11" s="2"/>
      <c r="F11" s="4">
        <v>0</v>
      </c>
      <c r="G11" s="4">
        <v>0</v>
      </c>
      <c r="H11" s="4">
        <v>0</v>
      </c>
      <c r="I11" s="2">
        <v>0</v>
      </c>
      <c r="J11" s="4">
        <v>0</v>
      </c>
      <c r="K11" s="2"/>
      <c r="L11" s="4">
        <f t="shared" si="4"/>
        <v>0</v>
      </c>
      <c r="M11" s="4">
        <f t="shared" si="5"/>
        <v>0</v>
      </c>
      <c r="N11" s="4">
        <f t="shared" si="0"/>
        <v>0</v>
      </c>
      <c r="O11" s="8" t="s">
        <v>43</v>
      </c>
      <c r="P11">
        <f>VLOOKUP(B11,גיליון1!B:J,8,0)</f>
        <v>0</v>
      </c>
      <c r="Q11">
        <f>VLOOKUP(B11,גיליון1!B:J,9,0)</f>
        <v>0</v>
      </c>
      <c r="R11">
        <f t="shared" si="1"/>
        <v>0</v>
      </c>
      <c r="S11" s="15">
        <f t="shared" si="2"/>
        <v>0</v>
      </c>
      <c r="T11" s="15">
        <f t="shared" si="3"/>
        <v>0</v>
      </c>
    </row>
    <row r="12" spans="1:20" ht="210" x14ac:dyDescent="0.2">
      <c r="A12" s="2" t="s">
        <v>15</v>
      </c>
      <c r="B12" s="2" t="s">
        <v>44</v>
      </c>
      <c r="C12" s="2" t="s">
        <v>17</v>
      </c>
      <c r="D12" s="2" t="s">
        <v>42</v>
      </c>
      <c r="E12" s="2"/>
      <c r="F12" s="4">
        <v>0</v>
      </c>
      <c r="G12" s="4">
        <v>0</v>
      </c>
      <c r="H12" s="4">
        <v>0</v>
      </c>
      <c r="I12" s="2">
        <v>0</v>
      </c>
      <c r="J12" s="4">
        <v>0</v>
      </c>
      <c r="K12" s="2"/>
      <c r="L12" s="4">
        <f t="shared" si="4"/>
        <v>0</v>
      </c>
      <c r="M12" s="4">
        <f t="shared" si="5"/>
        <v>0</v>
      </c>
      <c r="N12" s="4">
        <f t="shared" si="0"/>
        <v>0</v>
      </c>
      <c r="O12" s="8" t="s">
        <v>45</v>
      </c>
      <c r="P12">
        <f>VLOOKUP(B12,גיליון1!B:J,8,0)</f>
        <v>0</v>
      </c>
      <c r="Q12">
        <f>VLOOKUP(B12,גיליון1!B:J,9,0)</f>
        <v>0</v>
      </c>
      <c r="R12">
        <f t="shared" si="1"/>
        <v>0</v>
      </c>
      <c r="S12" s="15">
        <f t="shared" si="2"/>
        <v>0</v>
      </c>
      <c r="T12" s="15">
        <f t="shared" si="3"/>
        <v>0</v>
      </c>
    </row>
    <row r="13" spans="1:20" ht="165" x14ac:dyDescent="0.2">
      <c r="A13" s="2" t="s">
        <v>15</v>
      </c>
      <c r="B13" s="14" t="s">
        <v>46</v>
      </c>
      <c r="C13" s="14" t="s">
        <v>25</v>
      </c>
      <c r="D13" s="14" t="s">
        <v>18</v>
      </c>
      <c r="E13" s="14"/>
      <c r="F13" s="13">
        <v>2500</v>
      </c>
      <c r="G13" s="13">
        <v>0</v>
      </c>
      <c r="H13" s="13">
        <v>450.42735042735046</v>
      </c>
      <c r="I13" s="2">
        <v>0</v>
      </c>
      <c r="J13" s="4">
        <v>0</v>
      </c>
      <c r="K13" s="2" t="s">
        <v>47</v>
      </c>
      <c r="L13" s="4">
        <f t="shared" si="4"/>
        <v>2500</v>
      </c>
      <c r="M13" s="4">
        <f t="shared" si="5"/>
        <v>450.42735042735046</v>
      </c>
      <c r="N13" s="4">
        <f t="shared" si="0"/>
        <v>2950.4273504273506</v>
      </c>
      <c r="O13" s="8" t="s">
        <v>48</v>
      </c>
      <c r="P13">
        <f>VLOOKUP(B13,גיליון1!B:J,8,0)</f>
        <v>0</v>
      </c>
      <c r="Q13">
        <f>VLOOKUP(B13,גיליון1!B:J,9,0)</f>
        <v>0</v>
      </c>
      <c r="R13">
        <f t="shared" si="1"/>
        <v>0</v>
      </c>
      <c r="S13" s="15">
        <f t="shared" si="2"/>
        <v>0</v>
      </c>
      <c r="T13" s="15">
        <f t="shared" si="3"/>
        <v>0</v>
      </c>
    </row>
    <row r="14" spans="1:20" ht="210" x14ac:dyDescent="0.2">
      <c r="A14" s="2" t="s">
        <v>15</v>
      </c>
      <c r="B14" s="2" t="s">
        <v>49</v>
      </c>
      <c r="C14" s="2" t="s">
        <v>17</v>
      </c>
      <c r="D14" s="2" t="s">
        <v>42</v>
      </c>
      <c r="E14" s="2"/>
      <c r="F14" s="4">
        <v>0</v>
      </c>
      <c r="G14" s="4">
        <v>0</v>
      </c>
      <c r="H14" s="4">
        <v>0</v>
      </c>
      <c r="I14" s="2">
        <v>0</v>
      </c>
      <c r="J14" s="4">
        <v>0</v>
      </c>
      <c r="K14" s="2"/>
      <c r="L14" s="4">
        <f t="shared" si="4"/>
        <v>0</v>
      </c>
      <c r="M14" s="4">
        <f t="shared" si="5"/>
        <v>0</v>
      </c>
      <c r="N14" s="4">
        <f t="shared" si="0"/>
        <v>0</v>
      </c>
      <c r="O14" s="8" t="s">
        <v>50</v>
      </c>
      <c r="P14">
        <f>VLOOKUP(B14,גיליון1!B:J,8,0)</f>
        <v>0</v>
      </c>
      <c r="Q14">
        <f>VLOOKUP(B14,גיליון1!B:J,9,0)</f>
        <v>0</v>
      </c>
      <c r="R14">
        <f t="shared" si="1"/>
        <v>0</v>
      </c>
      <c r="S14" s="15">
        <f t="shared" si="2"/>
        <v>0</v>
      </c>
      <c r="T14" s="15">
        <f t="shared" si="3"/>
        <v>0</v>
      </c>
    </row>
    <row r="15" spans="1:20" ht="120" x14ac:dyDescent="0.2">
      <c r="A15" s="2" t="s">
        <v>15</v>
      </c>
      <c r="B15" s="2" t="s">
        <v>51</v>
      </c>
      <c r="C15" s="2" t="s">
        <v>39</v>
      </c>
      <c r="D15" s="2" t="s">
        <v>18</v>
      </c>
      <c r="E15" s="2"/>
      <c r="F15" s="4">
        <v>7600</v>
      </c>
      <c r="G15" s="4">
        <v>0</v>
      </c>
      <c r="H15" s="4">
        <v>0</v>
      </c>
      <c r="I15" s="2">
        <v>0</v>
      </c>
      <c r="J15" s="4">
        <v>0</v>
      </c>
      <c r="K15" s="2"/>
      <c r="L15" s="4">
        <f t="shared" si="4"/>
        <v>7600</v>
      </c>
      <c r="M15" s="4">
        <f t="shared" si="5"/>
        <v>0</v>
      </c>
      <c r="N15" s="4">
        <f t="shared" si="0"/>
        <v>7600</v>
      </c>
      <c r="O15" s="8" t="s">
        <v>52</v>
      </c>
      <c r="P15">
        <f>VLOOKUP(B15,גיליון1!B:J,8,0)</f>
        <v>0</v>
      </c>
      <c r="Q15">
        <f>VLOOKUP(B15,גיליון1!B:J,9,0)</f>
        <v>0</v>
      </c>
      <c r="R15">
        <f t="shared" si="1"/>
        <v>0</v>
      </c>
      <c r="S15" s="15">
        <f t="shared" si="2"/>
        <v>0</v>
      </c>
      <c r="T15" s="15">
        <f t="shared" si="3"/>
        <v>0</v>
      </c>
    </row>
    <row r="16" spans="1:20" ht="210" x14ac:dyDescent="0.2">
      <c r="A16" s="2" t="s">
        <v>15</v>
      </c>
      <c r="B16" s="12" t="s">
        <v>53</v>
      </c>
      <c r="C16" s="2" t="s">
        <v>17</v>
      </c>
      <c r="D16" s="2" t="s">
        <v>18</v>
      </c>
      <c r="E16" s="2"/>
      <c r="F16" s="4">
        <v>9500</v>
      </c>
      <c r="G16" s="4"/>
      <c r="H16" s="11">
        <v>20000</v>
      </c>
      <c r="I16" s="2">
        <v>0</v>
      </c>
      <c r="J16" s="4">
        <v>0</v>
      </c>
      <c r="K16" s="12" t="s">
        <v>707</v>
      </c>
      <c r="L16" s="4">
        <f t="shared" si="4"/>
        <v>9500</v>
      </c>
      <c r="M16" s="4">
        <v>10000</v>
      </c>
      <c r="N16" s="4">
        <f t="shared" si="0"/>
        <v>19500</v>
      </c>
      <c r="O16" s="8" t="s">
        <v>55</v>
      </c>
      <c r="P16">
        <f>VLOOKUP(B16,גיליון1!B:J,8,0)</f>
        <v>0</v>
      </c>
      <c r="Q16">
        <f>VLOOKUP(B16,גיליון1!B:J,9,0)</f>
        <v>0</v>
      </c>
      <c r="R16">
        <f t="shared" si="1"/>
        <v>0</v>
      </c>
      <c r="S16" s="15">
        <f t="shared" si="2"/>
        <v>0</v>
      </c>
      <c r="T16" s="15">
        <f t="shared" si="3"/>
        <v>0</v>
      </c>
    </row>
    <row r="17" spans="1:20" ht="45" x14ac:dyDescent="0.2">
      <c r="A17" s="2" t="s">
        <v>15</v>
      </c>
      <c r="B17" s="2" t="s">
        <v>56</v>
      </c>
      <c r="C17" s="2" t="s">
        <v>17</v>
      </c>
      <c r="D17" s="2" t="s">
        <v>18</v>
      </c>
      <c r="E17" s="2"/>
      <c r="F17" s="4">
        <v>3500</v>
      </c>
      <c r="G17" s="4">
        <v>0</v>
      </c>
      <c r="H17" s="4">
        <v>0</v>
      </c>
      <c r="I17" s="2">
        <v>0</v>
      </c>
      <c r="J17" s="4">
        <v>0</v>
      </c>
      <c r="K17" s="2"/>
      <c r="L17" s="4">
        <f t="shared" si="4"/>
        <v>3500</v>
      </c>
      <c r="M17" s="4">
        <f t="shared" si="5"/>
        <v>0</v>
      </c>
      <c r="N17" s="4">
        <f t="shared" si="0"/>
        <v>3500</v>
      </c>
      <c r="O17" s="8" t="s">
        <v>57</v>
      </c>
      <c r="P17">
        <f>VLOOKUP(B17,גיליון1!B:J,8,0)</f>
        <v>0</v>
      </c>
      <c r="Q17">
        <f>VLOOKUP(B17,גיליון1!B:J,9,0)</f>
        <v>0</v>
      </c>
      <c r="R17">
        <f t="shared" si="1"/>
        <v>0</v>
      </c>
      <c r="S17" s="15">
        <f t="shared" si="2"/>
        <v>0</v>
      </c>
      <c r="T17" s="15">
        <f t="shared" si="3"/>
        <v>0</v>
      </c>
    </row>
    <row r="18" spans="1:20" ht="180" x14ac:dyDescent="0.2">
      <c r="A18" s="2" t="s">
        <v>15</v>
      </c>
      <c r="B18" s="12" t="s">
        <v>58</v>
      </c>
      <c r="C18" s="2" t="s">
        <v>59</v>
      </c>
      <c r="D18" s="2" t="s">
        <v>18</v>
      </c>
      <c r="E18" s="2"/>
      <c r="F18" s="4">
        <v>4000</v>
      </c>
      <c r="G18" s="4">
        <v>0</v>
      </c>
      <c r="H18" s="4">
        <v>0</v>
      </c>
      <c r="I18" s="12">
        <v>3</v>
      </c>
      <c r="J18" s="11">
        <v>12000</v>
      </c>
      <c r="K18" s="2"/>
      <c r="L18" s="4">
        <f t="shared" si="4"/>
        <v>4000</v>
      </c>
      <c r="M18" s="4">
        <v>0</v>
      </c>
      <c r="N18" s="4">
        <f t="shared" si="0"/>
        <v>4000</v>
      </c>
      <c r="O18" s="8" t="s">
        <v>60</v>
      </c>
      <c r="P18">
        <f>VLOOKUP(B18,גיליון1!B:J,8,0)</f>
        <v>3</v>
      </c>
      <c r="Q18">
        <f>VLOOKUP(B18,גיליון1!B:J,9,0)</f>
        <v>14040</v>
      </c>
      <c r="R18">
        <f t="shared" si="1"/>
        <v>12000</v>
      </c>
      <c r="S18" s="15">
        <f t="shared" si="2"/>
        <v>0</v>
      </c>
      <c r="T18" s="15">
        <f t="shared" si="3"/>
        <v>0</v>
      </c>
    </row>
    <row r="19" spans="1:20" ht="45" x14ac:dyDescent="0.2">
      <c r="A19" s="2" t="s">
        <v>15</v>
      </c>
      <c r="B19" s="2" t="s">
        <v>61</v>
      </c>
      <c r="C19" s="2" t="s">
        <v>17</v>
      </c>
      <c r="D19" s="2" t="s">
        <v>18</v>
      </c>
      <c r="E19" s="2"/>
      <c r="F19" s="4">
        <v>3000</v>
      </c>
      <c r="G19" s="4">
        <v>0</v>
      </c>
      <c r="H19" s="4">
        <v>0</v>
      </c>
      <c r="I19" s="2">
        <v>0</v>
      </c>
      <c r="J19" s="4">
        <v>0</v>
      </c>
      <c r="K19" s="2"/>
      <c r="L19" s="4">
        <f t="shared" si="4"/>
        <v>3000</v>
      </c>
      <c r="M19" s="4">
        <f>IF(E19="כן", 0, SUM(G19+H19+J19))</f>
        <v>0</v>
      </c>
      <c r="N19" s="4">
        <f t="shared" si="0"/>
        <v>3000</v>
      </c>
      <c r="O19" s="8" t="s">
        <v>62</v>
      </c>
      <c r="P19">
        <f>VLOOKUP(B19,גיליון1!B:J,8,0)</f>
        <v>0</v>
      </c>
      <c r="Q19">
        <f>VLOOKUP(B19,גיליון1!B:J,9,0)</f>
        <v>0</v>
      </c>
      <c r="R19">
        <f t="shared" si="1"/>
        <v>0</v>
      </c>
      <c r="S19" s="15">
        <f t="shared" si="2"/>
        <v>0</v>
      </c>
      <c r="T19" s="15">
        <f t="shared" si="3"/>
        <v>0</v>
      </c>
    </row>
    <row r="20" spans="1:20" ht="210" x14ac:dyDescent="0.2">
      <c r="A20" s="2" t="s">
        <v>15</v>
      </c>
      <c r="B20" s="12" t="s">
        <v>63</v>
      </c>
      <c r="C20" s="2" t="s">
        <v>25</v>
      </c>
      <c r="D20" s="2" t="s">
        <v>18</v>
      </c>
      <c r="E20" s="2"/>
      <c r="F20" s="11">
        <v>5200</v>
      </c>
      <c r="G20" s="4">
        <v>0</v>
      </c>
      <c r="H20" s="4">
        <v>0</v>
      </c>
      <c r="I20" s="2">
        <v>0</v>
      </c>
      <c r="J20" s="4">
        <v>0</v>
      </c>
      <c r="K20" s="12" t="s">
        <v>763</v>
      </c>
      <c r="L20" s="4">
        <f t="shared" si="4"/>
        <v>5200</v>
      </c>
      <c r="M20" s="4">
        <f>IF(E20="כן", 0, SUM(G20+H20+J20))</f>
        <v>0</v>
      </c>
      <c r="N20" s="4">
        <f t="shared" si="0"/>
        <v>5200</v>
      </c>
      <c r="O20" s="8" t="s">
        <v>64</v>
      </c>
      <c r="P20">
        <f>VLOOKUP(B20,גיליון1!B:J,8,0)</f>
        <v>0</v>
      </c>
      <c r="Q20">
        <f>VLOOKUP(B20,גיליון1!B:J,9,0)</f>
        <v>0</v>
      </c>
      <c r="R20">
        <f t="shared" si="1"/>
        <v>0</v>
      </c>
      <c r="S20" s="15">
        <f t="shared" si="2"/>
        <v>0</v>
      </c>
      <c r="T20" s="15">
        <f t="shared" si="3"/>
        <v>0</v>
      </c>
    </row>
    <row r="21" spans="1:20" ht="300" x14ac:dyDescent="0.2">
      <c r="A21" s="2" t="s">
        <v>15</v>
      </c>
      <c r="B21" s="12" t="s">
        <v>65</v>
      </c>
      <c r="C21" s="2" t="s">
        <v>17</v>
      </c>
      <c r="D21" s="2" t="s">
        <v>18</v>
      </c>
      <c r="E21" s="2"/>
      <c r="F21" s="4">
        <v>5000</v>
      </c>
      <c r="G21" s="4">
        <v>0</v>
      </c>
      <c r="H21" s="11">
        <f>93501.7</f>
        <v>93501.7</v>
      </c>
      <c r="I21" s="2">
        <v>0</v>
      </c>
      <c r="J21" s="4">
        <v>0</v>
      </c>
      <c r="K21" s="12" t="s">
        <v>764</v>
      </c>
      <c r="L21" s="4">
        <v>0</v>
      </c>
      <c r="M21" s="4">
        <v>0</v>
      </c>
      <c r="N21" s="4">
        <f t="shared" si="0"/>
        <v>0</v>
      </c>
      <c r="O21" s="8" t="s">
        <v>67</v>
      </c>
      <c r="P21">
        <f>VLOOKUP(B21,גיליון1!B:J,8,0)</f>
        <v>0</v>
      </c>
      <c r="Q21">
        <f>VLOOKUP(B21,גיליון1!B:J,9,0)</f>
        <v>0</v>
      </c>
      <c r="R21">
        <f t="shared" si="1"/>
        <v>0</v>
      </c>
      <c r="S21" s="15">
        <f t="shared" si="2"/>
        <v>0</v>
      </c>
      <c r="T21" s="15">
        <f t="shared" si="3"/>
        <v>0</v>
      </c>
    </row>
    <row r="22" spans="1:20" ht="180" x14ac:dyDescent="0.2">
      <c r="A22" s="2" t="s">
        <v>15</v>
      </c>
      <c r="B22" s="12" t="s">
        <v>68</v>
      </c>
      <c r="C22" s="2" t="s">
        <v>17</v>
      </c>
      <c r="D22" s="2" t="s">
        <v>18</v>
      </c>
      <c r="E22" s="2"/>
      <c r="F22" s="4">
        <v>5000</v>
      </c>
      <c r="G22" s="4">
        <v>0</v>
      </c>
      <c r="H22" s="4">
        <f>5100/1.17</f>
        <v>4358.9743589743593</v>
      </c>
      <c r="I22" s="2">
        <v>2</v>
      </c>
      <c r="J22" s="4">
        <v>10000</v>
      </c>
      <c r="K22" s="14" t="s">
        <v>743</v>
      </c>
      <c r="L22" s="4">
        <f t="shared" si="4"/>
        <v>5000</v>
      </c>
      <c r="M22" s="11">
        <f t="shared" ref="M22" si="6">IF(E22="כן", 0, SUM(G22+H22+J22))</f>
        <v>14358.974358974359</v>
      </c>
      <c r="N22" s="4">
        <f t="shared" si="0"/>
        <v>19358.974358974359</v>
      </c>
      <c r="O22" s="8" t="s">
        <v>69</v>
      </c>
      <c r="P22">
        <f>VLOOKUP(B22,גיליון1!B:J,8,0)</f>
        <v>2</v>
      </c>
      <c r="Q22">
        <f>VLOOKUP(B22,גיליון1!B:J,9,0)</f>
        <v>11700</v>
      </c>
      <c r="R22">
        <f t="shared" si="1"/>
        <v>10000</v>
      </c>
      <c r="S22" s="15">
        <f t="shared" si="2"/>
        <v>0</v>
      </c>
      <c r="T22" s="15">
        <f t="shared" si="3"/>
        <v>0</v>
      </c>
    </row>
    <row r="23" spans="1:20" ht="270" x14ac:dyDescent="0.2">
      <c r="A23" s="2" t="s">
        <v>15</v>
      </c>
      <c r="B23" s="2" t="s">
        <v>70</v>
      </c>
      <c r="C23" s="2" t="s">
        <v>17</v>
      </c>
      <c r="D23" s="2" t="s">
        <v>18</v>
      </c>
      <c r="E23" s="2"/>
      <c r="F23" s="4">
        <v>5720</v>
      </c>
      <c r="G23" s="4">
        <v>0</v>
      </c>
      <c r="H23" s="4">
        <v>0</v>
      </c>
      <c r="I23" s="2">
        <v>0</v>
      </c>
      <c r="J23" s="4">
        <v>0</v>
      </c>
      <c r="K23" s="2"/>
      <c r="L23" s="4">
        <f t="shared" si="4"/>
        <v>5720</v>
      </c>
      <c r="M23" s="4">
        <f>IF(E23="כן", 0, SUM(G23+H23+J23))</f>
        <v>0</v>
      </c>
      <c r="N23" s="4">
        <f t="shared" si="0"/>
        <v>5720</v>
      </c>
      <c r="O23" s="8" t="s">
        <v>71</v>
      </c>
      <c r="P23">
        <f>VLOOKUP(B23,גיליון1!B:J,8,0)</f>
        <v>0</v>
      </c>
      <c r="Q23">
        <f>VLOOKUP(B23,גיליון1!B:J,9,0)</f>
        <v>0</v>
      </c>
      <c r="R23">
        <f t="shared" si="1"/>
        <v>0</v>
      </c>
      <c r="S23" s="15">
        <f t="shared" si="2"/>
        <v>0</v>
      </c>
      <c r="T23" s="15">
        <f t="shared" si="3"/>
        <v>0</v>
      </c>
    </row>
    <row r="24" spans="1:20" ht="180" x14ac:dyDescent="0.2">
      <c r="A24" s="2" t="s">
        <v>15</v>
      </c>
      <c r="B24" s="2" t="s">
        <v>72</v>
      </c>
      <c r="C24" s="2" t="s">
        <v>39</v>
      </c>
      <c r="D24" s="2" t="s">
        <v>18</v>
      </c>
      <c r="E24" s="2"/>
      <c r="F24" s="4">
        <v>12500</v>
      </c>
      <c r="G24" s="4">
        <v>0</v>
      </c>
      <c r="H24" s="4">
        <v>0</v>
      </c>
      <c r="I24" s="2">
        <v>0</v>
      </c>
      <c r="J24" s="4">
        <v>0</v>
      </c>
      <c r="K24" s="2"/>
      <c r="L24" s="4">
        <f t="shared" si="4"/>
        <v>12500</v>
      </c>
      <c r="M24" s="4">
        <f>IF(E24="כן", 0, SUM(G24+H24+J24))</f>
        <v>0</v>
      </c>
      <c r="N24" s="4">
        <f t="shared" si="0"/>
        <v>12500</v>
      </c>
      <c r="O24" s="8" t="s">
        <v>73</v>
      </c>
      <c r="P24">
        <f>VLOOKUP(B24,גיליון1!B:J,8,0)</f>
        <v>0</v>
      </c>
      <c r="Q24">
        <f>VLOOKUP(B24,גיליון1!B:J,9,0)</f>
        <v>0</v>
      </c>
      <c r="R24">
        <f t="shared" si="1"/>
        <v>0</v>
      </c>
      <c r="S24" s="15">
        <f t="shared" si="2"/>
        <v>0</v>
      </c>
      <c r="T24" s="15">
        <f t="shared" si="3"/>
        <v>0</v>
      </c>
    </row>
    <row r="25" spans="1:20" ht="285" x14ac:dyDescent="0.2">
      <c r="A25" s="2" t="s">
        <v>15</v>
      </c>
      <c r="B25" s="12" t="s">
        <v>74</v>
      </c>
      <c r="C25" s="2" t="s">
        <v>17</v>
      </c>
      <c r="D25" s="2" t="s">
        <v>18</v>
      </c>
      <c r="E25" s="2"/>
      <c r="F25" s="4">
        <v>8000</v>
      </c>
      <c r="G25" s="4">
        <v>0</v>
      </c>
      <c r="H25" s="11">
        <v>932.47863247863256</v>
      </c>
      <c r="I25" s="2">
        <v>0</v>
      </c>
      <c r="J25" s="4">
        <v>0</v>
      </c>
      <c r="K25" s="12" t="s">
        <v>765</v>
      </c>
      <c r="L25" s="4">
        <f t="shared" si="4"/>
        <v>8000</v>
      </c>
      <c r="M25" s="4">
        <v>0</v>
      </c>
      <c r="N25" s="4">
        <f t="shared" si="0"/>
        <v>8000</v>
      </c>
      <c r="O25" s="8" t="s">
        <v>76</v>
      </c>
      <c r="P25">
        <f>VLOOKUP(B25,גיליון1!B:J,8,0)</f>
        <v>0</v>
      </c>
      <c r="Q25">
        <f>VLOOKUP(B25,גיליון1!B:J,9,0)</f>
        <v>0</v>
      </c>
      <c r="R25">
        <f t="shared" si="1"/>
        <v>0</v>
      </c>
      <c r="S25" s="15">
        <f t="shared" si="2"/>
        <v>0</v>
      </c>
      <c r="T25" s="15">
        <f t="shared" si="3"/>
        <v>0</v>
      </c>
    </row>
    <row r="26" spans="1:20" ht="195" x14ac:dyDescent="0.2">
      <c r="A26" s="2" t="s">
        <v>15</v>
      </c>
      <c r="B26" s="14" t="s">
        <v>77</v>
      </c>
      <c r="C26" s="2" t="s">
        <v>39</v>
      </c>
      <c r="D26" s="2" t="s">
        <v>18</v>
      </c>
      <c r="E26" s="2"/>
      <c r="F26" s="4">
        <v>6500</v>
      </c>
      <c r="G26" s="4">
        <v>29614.529914529918</v>
      </c>
      <c r="H26" s="4">
        <v>0</v>
      </c>
      <c r="I26" s="2">
        <v>0</v>
      </c>
      <c r="J26" s="13">
        <v>0</v>
      </c>
      <c r="K26" s="2" t="s">
        <v>709</v>
      </c>
      <c r="L26" s="4">
        <f t="shared" si="4"/>
        <v>6500</v>
      </c>
      <c r="M26" s="4">
        <v>0</v>
      </c>
      <c r="N26" s="4">
        <f t="shared" si="0"/>
        <v>6500</v>
      </c>
      <c r="O26" s="8" t="s">
        <v>79</v>
      </c>
      <c r="P26">
        <f>VLOOKUP(B26,גיליון1!B:J,8,0)</f>
        <v>0</v>
      </c>
      <c r="Q26">
        <f>VLOOKUP(B26,גיליון1!B:J,9,0)</f>
        <v>0</v>
      </c>
      <c r="R26">
        <f t="shared" si="1"/>
        <v>0</v>
      </c>
      <c r="S26" s="15">
        <f t="shared" si="2"/>
        <v>0</v>
      </c>
      <c r="T26" s="15">
        <f t="shared" si="3"/>
        <v>0</v>
      </c>
    </row>
    <row r="27" spans="1:20" ht="60" x14ac:dyDescent="0.2">
      <c r="A27" s="2" t="s">
        <v>15</v>
      </c>
      <c r="B27" s="2" t="s">
        <v>80</v>
      </c>
      <c r="C27" s="2" t="s">
        <v>17</v>
      </c>
      <c r="D27" s="2" t="s">
        <v>18</v>
      </c>
      <c r="E27" s="2"/>
      <c r="F27" s="4">
        <v>8000</v>
      </c>
      <c r="G27" s="4">
        <v>0</v>
      </c>
      <c r="H27" s="4">
        <v>0</v>
      </c>
      <c r="I27" s="2">
        <v>0</v>
      </c>
      <c r="J27" s="4">
        <v>0</v>
      </c>
      <c r="K27" s="2"/>
      <c r="L27" s="4">
        <f t="shared" si="4"/>
        <v>8000</v>
      </c>
      <c r="M27" s="4">
        <f t="shared" ref="M27:M32" si="7">IF(E27="כן", 0, SUM(G27+H27+J27))</f>
        <v>0</v>
      </c>
      <c r="N27" s="4">
        <f t="shared" si="0"/>
        <v>8000</v>
      </c>
      <c r="O27" s="8" t="s">
        <v>81</v>
      </c>
      <c r="P27">
        <f>VLOOKUP(B27,גיליון1!B:J,8,0)</f>
        <v>0</v>
      </c>
      <c r="Q27">
        <f>VLOOKUP(B27,גיליון1!B:J,9,0)</f>
        <v>0</v>
      </c>
      <c r="R27">
        <f t="shared" si="1"/>
        <v>0</v>
      </c>
      <c r="S27" s="15">
        <f t="shared" si="2"/>
        <v>0</v>
      </c>
      <c r="T27" s="15">
        <f t="shared" si="3"/>
        <v>0</v>
      </c>
    </row>
    <row r="28" spans="1:20" ht="405" x14ac:dyDescent="0.2">
      <c r="A28" s="2" t="s">
        <v>15</v>
      </c>
      <c r="B28" s="12" t="s">
        <v>82</v>
      </c>
      <c r="C28" s="2" t="s">
        <v>17</v>
      </c>
      <c r="D28" s="2" t="s">
        <v>18</v>
      </c>
      <c r="E28" s="2"/>
      <c r="F28" s="4">
        <v>10000</v>
      </c>
      <c r="G28" s="4">
        <v>0</v>
      </c>
      <c r="H28" s="4">
        <v>0</v>
      </c>
      <c r="I28" s="2">
        <v>0</v>
      </c>
      <c r="J28" s="4">
        <v>0</v>
      </c>
      <c r="K28" s="2" t="s">
        <v>715</v>
      </c>
      <c r="L28" s="4">
        <v>0</v>
      </c>
      <c r="M28" s="4">
        <f t="shared" si="7"/>
        <v>0</v>
      </c>
      <c r="N28" s="4">
        <f t="shared" si="0"/>
        <v>0</v>
      </c>
      <c r="O28" s="8" t="s">
        <v>83</v>
      </c>
      <c r="P28">
        <f>VLOOKUP(B28,גיליון1!B:J,8,0)</f>
        <v>0</v>
      </c>
      <c r="Q28">
        <f>VLOOKUP(B28,גיליון1!B:J,9,0)</f>
        <v>0</v>
      </c>
      <c r="R28">
        <f t="shared" si="1"/>
        <v>0</v>
      </c>
      <c r="S28" s="15">
        <f t="shared" si="2"/>
        <v>0</v>
      </c>
      <c r="T28" s="15">
        <f t="shared" si="3"/>
        <v>0</v>
      </c>
    </row>
    <row r="29" spans="1:20" ht="180" x14ac:dyDescent="0.2">
      <c r="A29" s="2" t="s">
        <v>15</v>
      </c>
      <c r="B29" s="12" t="s">
        <v>84</v>
      </c>
      <c r="C29" s="2" t="s">
        <v>17</v>
      </c>
      <c r="D29" s="2" t="s">
        <v>18</v>
      </c>
      <c r="E29" s="2"/>
      <c r="F29" s="4">
        <v>10000</v>
      </c>
      <c r="G29" s="4">
        <v>0</v>
      </c>
      <c r="H29" s="4">
        <v>0</v>
      </c>
      <c r="I29" s="2">
        <v>0</v>
      </c>
      <c r="J29" s="4">
        <v>0</v>
      </c>
      <c r="K29" s="2" t="s">
        <v>744</v>
      </c>
      <c r="L29" s="4">
        <v>0</v>
      </c>
      <c r="M29" s="4">
        <f t="shared" si="7"/>
        <v>0</v>
      </c>
      <c r="N29" s="4">
        <f t="shared" si="0"/>
        <v>0</v>
      </c>
      <c r="O29" s="8" t="s">
        <v>85</v>
      </c>
      <c r="P29">
        <f>VLOOKUP(B29,גיליון1!B:J,8,0)</f>
        <v>0</v>
      </c>
      <c r="Q29">
        <f>VLOOKUP(B29,גיליון1!B:J,9,0)</f>
        <v>0</v>
      </c>
      <c r="R29">
        <f t="shared" si="1"/>
        <v>0</v>
      </c>
      <c r="S29" s="15">
        <f t="shared" si="2"/>
        <v>0</v>
      </c>
      <c r="T29" s="15">
        <f t="shared" si="3"/>
        <v>0</v>
      </c>
    </row>
    <row r="30" spans="1:20" ht="270" x14ac:dyDescent="0.2">
      <c r="A30" s="2" t="s">
        <v>15</v>
      </c>
      <c r="B30" s="14" t="s">
        <v>86</v>
      </c>
      <c r="C30" s="2" t="s">
        <v>17</v>
      </c>
      <c r="D30" s="2" t="s">
        <v>18</v>
      </c>
      <c r="E30" s="2"/>
      <c r="F30" s="4">
        <v>18000</v>
      </c>
      <c r="G30" s="4">
        <v>0</v>
      </c>
      <c r="H30" s="4">
        <v>0</v>
      </c>
      <c r="I30" s="2">
        <v>0</v>
      </c>
      <c r="J30" s="4">
        <v>0</v>
      </c>
      <c r="K30" s="2"/>
      <c r="L30" s="17">
        <v>18000</v>
      </c>
      <c r="M30" s="4">
        <f t="shared" si="7"/>
        <v>0</v>
      </c>
      <c r="N30" s="4">
        <f t="shared" si="0"/>
        <v>18000</v>
      </c>
      <c r="O30" s="8" t="s">
        <v>87</v>
      </c>
      <c r="P30">
        <f>VLOOKUP(B30,גיליון1!B:J,8,0)</f>
        <v>0</v>
      </c>
      <c r="Q30">
        <f>VLOOKUP(B30,גיליון1!B:J,9,0)</f>
        <v>0</v>
      </c>
      <c r="R30">
        <f t="shared" si="1"/>
        <v>0</v>
      </c>
      <c r="S30" s="15">
        <f t="shared" si="2"/>
        <v>0</v>
      </c>
      <c r="T30" s="15">
        <f t="shared" si="3"/>
        <v>0</v>
      </c>
    </row>
    <row r="31" spans="1:20" ht="390" x14ac:dyDescent="0.2">
      <c r="A31" s="2" t="s">
        <v>15</v>
      </c>
      <c r="B31" s="2" t="s">
        <v>88</v>
      </c>
      <c r="C31" s="2" t="s">
        <v>17</v>
      </c>
      <c r="D31" s="2" t="s">
        <v>18</v>
      </c>
      <c r="E31" s="2"/>
      <c r="F31" s="4">
        <v>14725</v>
      </c>
      <c r="G31" s="4">
        <v>0</v>
      </c>
      <c r="H31" s="4">
        <v>0</v>
      </c>
      <c r="I31" s="2">
        <v>0</v>
      </c>
      <c r="J31" s="4">
        <v>0</v>
      </c>
      <c r="K31" s="2"/>
      <c r="L31" s="4">
        <f t="shared" si="4"/>
        <v>14725</v>
      </c>
      <c r="M31" s="4">
        <f t="shared" si="7"/>
        <v>0</v>
      </c>
      <c r="N31" s="4">
        <f t="shared" si="0"/>
        <v>14725</v>
      </c>
      <c r="O31" s="8" t="s">
        <v>89</v>
      </c>
      <c r="P31">
        <f>VLOOKUP(B31,גיליון1!B:J,8,0)</f>
        <v>0</v>
      </c>
      <c r="Q31">
        <f>VLOOKUP(B31,גיליון1!B:J,9,0)</f>
        <v>0</v>
      </c>
      <c r="R31">
        <f t="shared" si="1"/>
        <v>0</v>
      </c>
      <c r="S31" s="15">
        <f t="shared" si="2"/>
        <v>0</v>
      </c>
      <c r="T31" s="15">
        <f t="shared" si="3"/>
        <v>0</v>
      </c>
    </row>
    <row r="32" spans="1:20" ht="135" x14ac:dyDescent="0.2">
      <c r="A32" s="2" t="s">
        <v>15</v>
      </c>
      <c r="B32" s="2" t="s">
        <v>90</v>
      </c>
      <c r="C32" s="2" t="s">
        <v>17</v>
      </c>
      <c r="D32" s="2" t="s">
        <v>18</v>
      </c>
      <c r="E32" s="2"/>
      <c r="F32" s="4">
        <v>12500</v>
      </c>
      <c r="G32" s="4">
        <v>0</v>
      </c>
      <c r="H32" s="4">
        <v>0</v>
      </c>
      <c r="I32" s="2">
        <v>0</v>
      </c>
      <c r="J32" s="4">
        <v>0</v>
      </c>
      <c r="K32" s="2"/>
      <c r="L32" s="4">
        <f t="shared" si="4"/>
        <v>12500</v>
      </c>
      <c r="M32" s="4">
        <f t="shared" si="7"/>
        <v>0</v>
      </c>
      <c r="N32" s="4">
        <f t="shared" si="0"/>
        <v>12500</v>
      </c>
      <c r="O32" s="8" t="s">
        <v>91</v>
      </c>
      <c r="P32">
        <f>VLOOKUP(B32,גיליון1!B:J,8,0)</f>
        <v>0</v>
      </c>
      <c r="Q32">
        <f>VLOOKUP(B32,גיליון1!B:J,9,0)</f>
        <v>0</v>
      </c>
      <c r="R32">
        <f t="shared" si="1"/>
        <v>0</v>
      </c>
      <c r="S32" s="15">
        <f t="shared" si="2"/>
        <v>0</v>
      </c>
      <c r="T32" s="15">
        <f t="shared" si="3"/>
        <v>0</v>
      </c>
    </row>
    <row r="33" spans="1:20" ht="165" x14ac:dyDescent="0.2">
      <c r="A33" s="2" t="s">
        <v>15</v>
      </c>
      <c r="B33" s="14" t="s">
        <v>92</v>
      </c>
      <c r="C33" s="2" t="s">
        <v>59</v>
      </c>
      <c r="D33" s="2" t="s">
        <v>18</v>
      </c>
      <c r="E33" s="2"/>
      <c r="F33" s="4">
        <v>7000</v>
      </c>
      <c r="G33" s="4">
        <v>0</v>
      </c>
      <c r="H33" s="4">
        <v>0</v>
      </c>
      <c r="I33" s="2">
        <v>0</v>
      </c>
      <c r="J33" s="13">
        <v>0</v>
      </c>
      <c r="K33" s="2" t="s">
        <v>708</v>
      </c>
      <c r="L33" s="4">
        <f t="shared" si="4"/>
        <v>7000</v>
      </c>
      <c r="M33" s="4">
        <v>0</v>
      </c>
      <c r="N33" s="4">
        <f t="shared" si="0"/>
        <v>7000</v>
      </c>
      <c r="O33" s="8" t="s">
        <v>93</v>
      </c>
      <c r="P33">
        <f>VLOOKUP(B33,גיליון1!B:J,8,0)</f>
        <v>0</v>
      </c>
      <c r="Q33">
        <f>VLOOKUP(B33,גיליון1!B:J,9,0)</f>
        <v>0</v>
      </c>
      <c r="R33">
        <f t="shared" si="1"/>
        <v>0</v>
      </c>
      <c r="S33" s="15">
        <f t="shared" si="2"/>
        <v>0</v>
      </c>
      <c r="T33" s="15">
        <f t="shared" si="3"/>
        <v>0</v>
      </c>
    </row>
    <row r="34" spans="1:20" ht="225" x14ac:dyDescent="0.2">
      <c r="A34" s="2" t="s">
        <v>15</v>
      </c>
      <c r="B34" s="14" t="s">
        <v>94</v>
      </c>
      <c r="C34" s="2" t="s">
        <v>17</v>
      </c>
      <c r="D34" s="2" t="s">
        <v>18</v>
      </c>
      <c r="E34" s="2"/>
      <c r="F34" s="4">
        <v>9500</v>
      </c>
      <c r="G34" s="4">
        <v>0</v>
      </c>
      <c r="H34" s="4">
        <v>0</v>
      </c>
      <c r="I34" s="2">
        <v>0</v>
      </c>
      <c r="J34" s="4">
        <v>0</v>
      </c>
      <c r="K34" s="2"/>
      <c r="L34" s="4">
        <f t="shared" si="4"/>
        <v>9500</v>
      </c>
      <c r="M34" s="4">
        <f t="shared" ref="M34:M46" si="8">IF(E34="כן", 0, SUM(G34+H34+J34))</f>
        <v>0</v>
      </c>
      <c r="N34" s="4">
        <f t="shared" si="0"/>
        <v>9500</v>
      </c>
      <c r="O34" s="8" t="s">
        <v>95</v>
      </c>
      <c r="P34">
        <f>VLOOKUP(B34,גיליון1!B:J,8,0)</f>
        <v>0</v>
      </c>
      <c r="Q34">
        <f>VLOOKUP(B34,גיליון1!B:J,9,0)</f>
        <v>0</v>
      </c>
      <c r="R34">
        <f t="shared" si="1"/>
        <v>0</v>
      </c>
      <c r="S34" s="15">
        <f t="shared" si="2"/>
        <v>0</v>
      </c>
      <c r="T34" s="15">
        <f t="shared" si="3"/>
        <v>0</v>
      </c>
    </row>
    <row r="35" spans="1:20" ht="225" x14ac:dyDescent="0.2">
      <c r="A35" s="2" t="s">
        <v>15</v>
      </c>
      <c r="B35" s="2" t="s">
        <v>96</v>
      </c>
      <c r="C35" s="2" t="s">
        <v>17</v>
      </c>
      <c r="D35" s="2" t="s">
        <v>18</v>
      </c>
      <c r="E35" s="2"/>
      <c r="F35" s="4">
        <v>7200</v>
      </c>
      <c r="G35" s="4">
        <v>0</v>
      </c>
      <c r="H35" s="4">
        <v>0</v>
      </c>
      <c r="I35" s="2">
        <v>0</v>
      </c>
      <c r="J35" s="4">
        <v>0</v>
      </c>
      <c r="K35" s="2"/>
      <c r="L35" s="4">
        <f t="shared" si="4"/>
        <v>7200</v>
      </c>
      <c r="M35" s="4">
        <f t="shared" si="8"/>
        <v>0</v>
      </c>
      <c r="N35" s="4">
        <f t="shared" si="0"/>
        <v>7200</v>
      </c>
      <c r="O35" s="8" t="s">
        <v>97</v>
      </c>
      <c r="P35">
        <f>VLOOKUP(B35,גיליון1!B:J,8,0)</f>
        <v>0</v>
      </c>
      <c r="Q35">
        <f>VLOOKUP(B35,גיליון1!B:J,9,0)</f>
        <v>0</v>
      </c>
      <c r="R35">
        <f t="shared" si="1"/>
        <v>0</v>
      </c>
      <c r="S35" s="15">
        <f t="shared" si="2"/>
        <v>0</v>
      </c>
      <c r="T35" s="15">
        <f t="shared" si="3"/>
        <v>0</v>
      </c>
    </row>
    <row r="36" spans="1:20" ht="195" x14ac:dyDescent="0.2">
      <c r="A36" s="2" t="s">
        <v>15</v>
      </c>
      <c r="B36" s="2" t="s">
        <v>98</v>
      </c>
      <c r="C36" s="2" t="s">
        <v>17</v>
      </c>
      <c r="D36" s="2" t="s">
        <v>18</v>
      </c>
      <c r="E36" s="2"/>
      <c r="F36" s="4">
        <v>12500</v>
      </c>
      <c r="G36" s="4">
        <v>0</v>
      </c>
      <c r="H36" s="4">
        <v>0</v>
      </c>
      <c r="I36" s="2">
        <v>0</v>
      </c>
      <c r="J36" s="4">
        <v>0</v>
      </c>
      <c r="K36" s="2"/>
      <c r="L36" s="4">
        <f t="shared" si="4"/>
        <v>12500</v>
      </c>
      <c r="M36" s="4">
        <f t="shared" si="8"/>
        <v>0</v>
      </c>
      <c r="N36" s="4">
        <f t="shared" si="0"/>
        <v>12500</v>
      </c>
      <c r="O36" s="8" t="s">
        <v>99</v>
      </c>
      <c r="P36">
        <f>VLOOKUP(B36,גיליון1!B:J,8,0)</f>
        <v>0</v>
      </c>
      <c r="Q36">
        <f>VLOOKUP(B36,גיליון1!B:J,9,0)</f>
        <v>0</v>
      </c>
      <c r="R36">
        <f t="shared" si="1"/>
        <v>0</v>
      </c>
      <c r="S36" s="15">
        <f t="shared" si="2"/>
        <v>0</v>
      </c>
      <c r="T36" s="15">
        <f t="shared" si="3"/>
        <v>0</v>
      </c>
    </row>
    <row r="37" spans="1:20" ht="45" x14ac:dyDescent="0.2">
      <c r="A37" s="2" t="s">
        <v>15</v>
      </c>
      <c r="B37" s="2" t="s">
        <v>100</v>
      </c>
      <c r="C37" s="2" t="s">
        <v>17</v>
      </c>
      <c r="D37" s="2" t="s">
        <v>18</v>
      </c>
      <c r="E37" s="2"/>
      <c r="F37" s="4">
        <v>7100</v>
      </c>
      <c r="G37" s="4">
        <v>0</v>
      </c>
      <c r="H37" s="4">
        <v>0</v>
      </c>
      <c r="I37" s="2">
        <v>0</v>
      </c>
      <c r="J37" s="4">
        <v>0</v>
      </c>
      <c r="K37" s="2"/>
      <c r="L37" s="4">
        <f t="shared" si="4"/>
        <v>7100</v>
      </c>
      <c r="M37" s="4">
        <f t="shared" si="8"/>
        <v>0</v>
      </c>
      <c r="N37" s="4">
        <f t="shared" si="0"/>
        <v>7100</v>
      </c>
      <c r="O37" s="8" t="s">
        <v>101</v>
      </c>
      <c r="P37">
        <f>VLOOKUP(B37,גיליון1!B:J,8,0)</f>
        <v>0</v>
      </c>
      <c r="Q37">
        <f>VLOOKUP(B37,גיליון1!B:J,9,0)</f>
        <v>0</v>
      </c>
      <c r="R37">
        <f t="shared" si="1"/>
        <v>0</v>
      </c>
      <c r="S37" s="15">
        <f t="shared" si="2"/>
        <v>0</v>
      </c>
      <c r="T37" s="15">
        <f t="shared" si="3"/>
        <v>0</v>
      </c>
    </row>
    <row r="38" spans="1:20" ht="210" x14ac:dyDescent="0.2">
      <c r="A38" s="2" t="s">
        <v>15</v>
      </c>
      <c r="B38" s="14" t="s">
        <v>102</v>
      </c>
      <c r="C38" s="2" t="s">
        <v>25</v>
      </c>
      <c r="D38" s="2" t="s">
        <v>18</v>
      </c>
      <c r="E38" s="2"/>
      <c r="F38" s="4">
        <v>12500</v>
      </c>
      <c r="G38" s="4">
        <v>0</v>
      </c>
      <c r="H38" s="4">
        <v>0</v>
      </c>
      <c r="I38" s="2">
        <v>1</v>
      </c>
      <c r="J38" s="4">
        <v>12500</v>
      </c>
      <c r="K38" s="2"/>
      <c r="L38" s="4">
        <f t="shared" si="4"/>
        <v>12500</v>
      </c>
      <c r="M38" s="4">
        <f t="shared" si="8"/>
        <v>12500</v>
      </c>
      <c r="N38" s="4">
        <f t="shared" si="0"/>
        <v>25000</v>
      </c>
      <c r="O38" s="8" t="s">
        <v>103</v>
      </c>
      <c r="P38">
        <f>VLOOKUP(B38,גיליון1!B:J,8,0)</f>
        <v>1</v>
      </c>
      <c r="Q38">
        <f>VLOOKUP(B38,גיליון1!B:J,9,0)</f>
        <v>14625</v>
      </c>
      <c r="R38">
        <f t="shared" si="1"/>
        <v>12500</v>
      </c>
      <c r="S38" s="15">
        <f t="shared" si="2"/>
        <v>0</v>
      </c>
      <c r="T38" s="15">
        <f t="shared" si="3"/>
        <v>0</v>
      </c>
    </row>
    <row r="39" spans="1:20" ht="75" x14ac:dyDescent="0.2">
      <c r="A39" s="2" t="s">
        <v>15</v>
      </c>
      <c r="B39" s="2" t="s">
        <v>104</v>
      </c>
      <c r="C39" s="2" t="s">
        <v>17</v>
      </c>
      <c r="D39" s="2" t="s">
        <v>18</v>
      </c>
      <c r="E39" s="2"/>
      <c r="F39" s="4">
        <v>12500</v>
      </c>
      <c r="G39" s="4">
        <v>0</v>
      </c>
      <c r="H39" s="4">
        <v>0</v>
      </c>
      <c r="I39" s="2">
        <v>0</v>
      </c>
      <c r="J39" s="4">
        <v>0</v>
      </c>
      <c r="K39" s="2"/>
      <c r="L39" s="4">
        <f t="shared" si="4"/>
        <v>12500</v>
      </c>
      <c r="M39" s="4">
        <f t="shared" si="8"/>
        <v>0</v>
      </c>
      <c r="N39" s="4">
        <f t="shared" si="0"/>
        <v>12500</v>
      </c>
      <c r="O39" s="8" t="s">
        <v>105</v>
      </c>
      <c r="P39">
        <f>VLOOKUP(B39,גיליון1!B:J,8,0)</f>
        <v>0</v>
      </c>
      <c r="Q39">
        <f>VLOOKUP(B39,גיליון1!B:J,9,0)</f>
        <v>0</v>
      </c>
      <c r="R39">
        <f t="shared" si="1"/>
        <v>0</v>
      </c>
      <c r="S39" s="15">
        <f t="shared" si="2"/>
        <v>0</v>
      </c>
      <c r="T39" s="15">
        <f t="shared" si="3"/>
        <v>0</v>
      </c>
    </row>
    <row r="40" spans="1:20" ht="60" x14ac:dyDescent="0.2">
      <c r="A40" s="2" t="s">
        <v>15</v>
      </c>
      <c r="B40" s="2" t="s">
        <v>106</v>
      </c>
      <c r="C40" s="2" t="s">
        <v>17</v>
      </c>
      <c r="D40" s="2" t="s">
        <v>18</v>
      </c>
      <c r="E40" s="2"/>
      <c r="F40" s="4">
        <v>8500</v>
      </c>
      <c r="G40" s="4">
        <v>0</v>
      </c>
      <c r="H40" s="4">
        <v>0</v>
      </c>
      <c r="I40" s="2">
        <v>0</v>
      </c>
      <c r="J40" s="4">
        <v>0</v>
      </c>
      <c r="K40" s="2"/>
      <c r="L40" s="4">
        <f t="shared" si="4"/>
        <v>8500</v>
      </c>
      <c r="M40" s="4">
        <f t="shared" si="8"/>
        <v>0</v>
      </c>
      <c r="N40" s="4">
        <f t="shared" si="0"/>
        <v>8500</v>
      </c>
      <c r="O40" s="8" t="s">
        <v>107</v>
      </c>
      <c r="P40">
        <f>VLOOKUP(B40,גיליון1!B:J,8,0)</f>
        <v>0</v>
      </c>
      <c r="Q40">
        <f>VLOOKUP(B40,גיליון1!B:J,9,0)</f>
        <v>0</v>
      </c>
      <c r="R40">
        <f t="shared" si="1"/>
        <v>0</v>
      </c>
      <c r="S40" s="15">
        <f t="shared" si="2"/>
        <v>0</v>
      </c>
      <c r="T40" s="15">
        <f t="shared" si="3"/>
        <v>0</v>
      </c>
    </row>
    <row r="41" spans="1:20" ht="195" x14ac:dyDescent="0.2">
      <c r="A41" s="2" t="s">
        <v>15</v>
      </c>
      <c r="B41" s="14" t="s">
        <v>108</v>
      </c>
      <c r="C41" s="2" t="s">
        <v>17</v>
      </c>
      <c r="D41" s="2" t="s">
        <v>109</v>
      </c>
      <c r="E41" s="2"/>
      <c r="F41" s="4">
        <v>63000</v>
      </c>
      <c r="G41" s="4">
        <v>0</v>
      </c>
      <c r="H41" s="4">
        <v>0</v>
      </c>
      <c r="I41" s="2">
        <v>0</v>
      </c>
      <c r="J41" s="4">
        <v>0</v>
      </c>
      <c r="K41" s="2"/>
      <c r="L41" s="4">
        <v>0</v>
      </c>
      <c r="M41" s="4">
        <f t="shared" si="8"/>
        <v>0</v>
      </c>
      <c r="N41" s="4">
        <f t="shared" si="0"/>
        <v>0</v>
      </c>
      <c r="O41" s="8" t="s">
        <v>110</v>
      </c>
      <c r="P41">
        <f>VLOOKUP(B41,גיליון1!B:J,8,0)</f>
        <v>0</v>
      </c>
      <c r="Q41">
        <f>VLOOKUP(B41,גיליון1!B:J,9,0)</f>
        <v>0</v>
      </c>
      <c r="R41">
        <f t="shared" si="1"/>
        <v>0</v>
      </c>
      <c r="S41" s="15">
        <f t="shared" si="2"/>
        <v>0</v>
      </c>
      <c r="T41" s="15">
        <f t="shared" si="3"/>
        <v>0</v>
      </c>
    </row>
    <row r="42" spans="1:20" ht="165" x14ac:dyDescent="0.2">
      <c r="A42" s="2" t="s">
        <v>15</v>
      </c>
      <c r="B42" s="2" t="s">
        <v>111</v>
      </c>
      <c r="C42" s="2" t="s">
        <v>17</v>
      </c>
      <c r="D42" s="2" t="s">
        <v>18</v>
      </c>
      <c r="E42" s="2"/>
      <c r="F42" s="4">
        <v>8500</v>
      </c>
      <c r="G42" s="4">
        <v>0</v>
      </c>
      <c r="H42" s="4">
        <v>0</v>
      </c>
      <c r="I42" s="2">
        <v>0</v>
      </c>
      <c r="J42" s="4">
        <v>0</v>
      </c>
      <c r="K42" s="2"/>
      <c r="L42" s="4">
        <f>IF(E42="כן",0,IF(I42&gt;3,0,F42))</f>
        <v>8500</v>
      </c>
      <c r="M42" s="4">
        <f t="shared" si="8"/>
        <v>0</v>
      </c>
      <c r="N42" s="4">
        <f t="shared" si="0"/>
        <v>8500</v>
      </c>
      <c r="O42" s="8" t="s">
        <v>112</v>
      </c>
      <c r="P42">
        <f>VLOOKUP(B42,גיליון1!B:J,8,0)</f>
        <v>0</v>
      </c>
      <c r="Q42">
        <f>VLOOKUP(B42,גיליון1!B:J,9,0)</f>
        <v>0</v>
      </c>
      <c r="R42">
        <f t="shared" si="1"/>
        <v>0</v>
      </c>
      <c r="S42" s="15">
        <f t="shared" si="2"/>
        <v>0</v>
      </c>
      <c r="T42" s="15">
        <f t="shared" si="3"/>
        <v>0</v>
      </c>
    </row>
    <row r="43" spans="1:20" ht="180" x14ac:dyDescent="0.2">
      <c r="A43" s="2" t="s">
        <v>15</v>
      </c>
      <c r="B43" s="2" t="s">
        <v>113</v>
      </c>
      <c r="C43" s="2" t="s">
        <v>17</v>
      </c>
      <c r="D43" s="2" t="s">
        <v>18</v>
      </c>
      <c r="E43" s="2"/>
      <c r="F43" s="4">
        <v>5000</v>
      </c>
      <c r="G43" s="4">
        <v>0</v>
      </c>
      <c r="H43" s="4">
        <v>0</v>
      </c>
      <c r="I43" s="2">
        <v>0</v>
      </c>
      <c r="J43" s="4">
        <v>0</v>
      </c>
      <c r="K43" s="2"/>
      <c r="L43" s="4">
        <f>IF(E43="כן",0,IF(I43&gt;3,0,F43))</f>
        <v>5000</v>
      </c>
      <c r="M43" s="4">
        <f t="shared" si="8"/>
        <v>0</v>
      </c>
      <c r="N43" s="4">
        <f t="shared" si="0"/>
        <v>5000</v>
      </c>
      <c r="O43" s="8" t="s">
        <v>114</v>
      </c>
      <c r="P43">
        <f>VLOOKUP(B43,גיליון1!B:J,8,0)</f>
        <v>0</v>
      </c>
      <c r="Q43">
        <f>VLOOKUP(B43,גיליון1!B:J,9,0)</f>
        <v>0</v>
      </c>
      <c r="R43">
        <f t="shared" si="1"/>
        <v>0</v>
      </c>
      <c r="S43" s="15">
        <f t="shared" si="2"/>
        <v>0</v>
      </c>
      <c r="T43" s="15">
        <f t="shared" si="3"/>
        <v>0</v>
      </c>
    </row>
    <row r="44" spans="1:20" ht="285" x14ac:dyDescent="0.2">
      <c r="A44" s="2" t="s">
        <v>15</v>
      </c>
      <c r="B44" s="2" t="s">
        <v>115</v>
      </c>
      <c r="C44" s="2" t="s">
        <v>17</v>
      </c>
      <c r="D44" s="2" t="s">
        <v>18</v>
      </c>
      <c r="E44" s="2"/>
      <c r="F44" s="4">
        <v>10000</v>
      </c>
      <c r="G44" s="4">
        <v>0</v>
      </c>
      <c r="H44" s="4">
        <v>0</v>
      </c>
      <c r="I44" s="2">
        <v>0</v>
      </c>
      <c r="J44" s="4">
        <v>0</v>
      </c>
      <c r="K44" s="2"/>
      <c r="L44" s="4">
        <f>IF(E44="כן",0,IF(I44&gt;3,0,F44))</f>
        <v>10000</v>
      </c>
      <c r="M44" s="4">
        <f t="shared" si="8"/>
        <v>0</v>
      </c>
      <c r="N44" s="4">
        <f t="shared" si="0"/>
        <v>10000</v>
      </c>
      <c r="O44" s="8" t="s">
        <v>116</v>
      </c>
      <c r="P44">
        <f>VLOOKUP(B44,גיליון1!B:J,8,0)</f>
        <v>0</v>
      </c>
      <c r="Q44">
        <f>VLOOKUP(B44,גיליון1!B:J,9,0)</f>
        <v>0</v>
      </c>
      <c r="R44">
        <f t="shared" si="1"/>
        <v>0</v>
      </c>
      <c r="S44" s="15">
        <f t="shared" si="2"/>
        <v>0</v>
      </c>
      <c r="T44" s="15">
        <f t="shared" si="3"/>
        <v>0</v>
      </c>
    </row>
    <row r="45" spans="1:20" ht="180" x14ac:dyDescent="0.2">
      <c r="A45" s="2" t="s">
        <v>15</v>
      </c>
      <c r="B45" s="2" t="s">
        <v>117</v>
      </c>
      <c r="C45" s="2" t="s">
        <v>17</v>
      </c>
      <c r="D45" s="2" t="s">
        <v>18</v>
      </c>
      <c r="E45" s="2"/>
      <c r="F45" s="4">
        <v>8000</v>
      </c>
      <c r="G45" s="4">
        <v>0</v>
      </c>
      <c r="H45" s="4">
        <v>0</v>
      </c>
      <c r="I45" s="2">
        <v>0</v>
      </c>
      <c r="J45" s="4">
        <v>0</v>
      </c>
      <c r="K45" s="2"/>
      <c r="L45" s="4">
        <f>IF(E45="כן",0,IF(I45&gt;3,0,F45))</f>
        <v>8000</v>
      </c>
      <c r="M45" s="4">
        <f t="shared" si="8"/>
        <v>0</v>
      </c>
      <c r="N45" s="4">
        <f t="shared" si="0"/>
        <v>8000</v>
      </c>
      <c r="O45" s="8" t="s">
        <v>118</v>
      </c>
      <c r="P45">
        <f>VLOOKUP(B45,גיליון1!B:J,8,0)</f>
        <v>0</v>
      </c>
      <c r="Q45">
        <f>VLOOKUP(B45,גיליון1!B:J,9,0)</f>
        <v>0</v>
      </c>
      <c r="R45">
        <f t="shared" si="1"/>
        <v>0</v>
      </c>
      <c r="S45" s="15">
        <f t="shared" si="2"/>
        <v>0</v>
      </c>
      <c r="T45" s="15">
        <f t="shared" si="3"/>
        <v>0</v>
      </c>
    </row>
    <row r="46" spans="1:20" ht="195" x14ac:dyDescent="0.2">
      <c r="A46" s="2" t="s">
        <v>15</v>
      </c>
      <c r="B46" s="2" t="s">
        <v>119</v>
      </c>
      <c r="C46" s="2" t="s">
        <v>17</v>
      </c>
      <c r="D46" s="2" t="s">
        <v>18</v>
      </c>
      <c r="E46" s="2"/>
      <c r="F46" s="4">
        <v>6500</v>
      </c>
      <c r="G46" s="4">
        <v>0</v>
      </c>
      <c r="H46" s="4">
        <v>0</v>
      </c>
      <c r="I46" s="2">
        <v>0</v>
      </c>
      <c r="J46" s="4">
        <v>0</v>
      </c>
      <c r="K46" s="2"/>
      <c r="L46" s="4">
        <f>IF(E46="כן",0,IF(I46&gt;3,0,F46))</f>
        <v>6500</v>
      </c>
      <c r="M46" s="4">
        <f t="shared" si="8"/>
        <v>0</v>
      </c>
      <c r="N46" s="4">
        <f t="shared" si="0"/>
        <v>6500</v>
      </c>
      <c r="O46" s="8" t="s">
        <v>120</v>
      </c>
      <c r="P46">
        <f>VLOOKUP(B46,גיליון1!B:J,8,0)</f>
        <v>0</v>
      </c>
      <c r="Q46">
        <f>VLOOKUP(B46,גיליון1!B:J,9,0)</f>
        <v>0</v>
      </c>
      <c r="R46">
        <f t="shared" si="1"/>
        <v>0</v>
      </c>
      <c r="S46" s="15">
        <f t="shared" si="2"/>
        <v>0</v>
      </c>
      <c r="T46" s="15">
        <f t="shared" si="3"/>
        <v>0</v>
      </c>
    </row>
    <row r="47" spans="1:20" ht="31.5" x14ac:dyDescent="0.2">
      <c r="A47" s="3" t="s">
        <v>15</v>
      </c>
      <c r="B47" s="3" t="s">
        <v>121</v>
      </c>
      <c r="C47" s="3"/>
      <c r="D47" s="3"/>
      <c r="E47" s="3"/>
      <c r="F47" s="6">
        <f>SUM(F2:F46)</f>
        <v>386973</v>
      </c>
      <c r="G47" s="6">
        <v>237673.50427350428</v>
      </c>
      <c r="H47" s="6">
        <v>95280.34188034189</v>
      </c>
      <c r="I47" s="3"/>
      <c r="J47" s="5">
        <v>159969.23076923078</v>
      </c>
      <c r="K47" s="3"/>
      <c r="L47" s="6">
        <f>SUM(L2:L46)</f>
        <v>284873</v>
      </c>
      <c r="M47" s="6">
        <f>SUM(M2:M46)</f>
        <v>37309.401709401711</v>
      </c>
      <c r="N47" s="6">
        <f>SUM(N2:N46)</f>
        <v>322182.40170940169</v>
      </c>
      <c r="O47" s="9"/>
      <c r="P47">
        <f>VLOOKUP(B47,גיליון1!B:J,8,0)</f>
        <v>0</v>
      </c>
      <c r="Q47">
        <f>VLOOKUP(B47,גיליון1!B:J,9,0)</f>
        <v>149139</v>
      </c>
      <c r="R47">
        <f t="shared" si="1"/>
        <v>127469.23076923078</v>
      </c>
      <c r="S47" s="15">
        <f t="shared" si="2"/>
        <v>0</v>
      </c>
      <c r="T47" s="15">
        <f t="shared" si="3"/>
        <v>-32500</v>
      </c>
    </row>
    <row r="48" spans="1:20" ht="180" x14ac:dyDescent="0.2">
      <c r="A48" s="2" t="s">
        <v>122</v>
      </c>
      <c r="B48" s="12" t="s">
        <v>123</v>
      </c>
      <c r="C48" s="2" t="s">
        <v>17</v>
      </c>
      <c r="D48" s="2" t="s">
        <v>18</v>
      </c>
      <c r="E48" s="2"/>
      <c r="F48" s="4">
        <v>8500</v>
      </c>
      <c r="G48" s="4">
        <v>0</v>
      </c>
      <c r="H48" s="4">
        <v>0</v>
      </c>
      <c r="I48" s="12">
        <v>2</v>
      </c>
      <c r="J48" s="11">
        <v>17000</v>
      </c>
      <c r="K48" s="2" t="s">
        <v>710</v>
      </c>
      <c r="L48" s="4">
        <f t="shared" ref="L48:L55" si="9">IF(E48="כן",0,IF(I48&gt;3,0,F48))</f>
        <v>8500</v>
      </c>
      <c r="M48" s="4">
        <f t="shared" ref="M48:M66" si="10">IF(E48="כן", 0, SUM(G48+H48+J48))</f>
        <v>17000</v>
      </c>
      <c r="N48" s="4">
        <f t="shared" ref="N48:N109" si="11">SUM(M48+L48)</f>
        <v>25500</v>
      </c>
      <c r="O48" s="8" t="s">
        <v>124</v>
      </c>
      <c r="P48">
        <f>VLOOKUP(B48,גיליון1!B:J,8,0)</f>
        <v>1</v>
      </c>
      <c r="Q48">
        <f>VLOOKUP(B48,גיליון1!B:J,9,0)</f>
        <v>9945</v>
      </c>
      <c r="R48">
        <f t="shared" si="1"/>
        <v>8500</v>
      </c>
      <c r="S48" s="15">
        <f t="shared" si="2"/>
        <v>-1</v>
      </c>
      <c r="T48" s="15">
        <f t="shared" si="3"/>
        <v>-8500</v>
      </c>
    </row>
    <row r="49" spans="1:20" ht="60" x14ac:dyDescent="0.2">
      <c r="A49" s="2" t="s">
        <v>122</v>
      </c>
      <c r="B49" s="2" t="s">
        <v>125</v>
      </c>
      <c r="C49" s="2" t="s">
        <v>17</v>
      </c>
      <c r="D49" s="2" t="s">
        <v>18</v>
      </c>
      <c r="E49" s="2"/>
      <c r="F49" s="4">
        <v>10000</v>
      </c>
      <c r="G49" s="4">
        <v>0</v>
      </c>
      <c r="H49" s="4">
        <v>0</v>
      </c>
      <c r="I49" s="2">
        <v>0</v>
      </c>
      <c r="J49" s="4">
        <v>0</v>
      </c>
      <c r="K49" s="2"/>
      <c r="L49" s="4">
        <f t="shared" si="9"/>
        <v>10000</v>
      </c>
      <c r="M49" s="4">
        <f t="shared" si="10"/>
        <v>0</v>
      </c>
      <c r="N49" s="4">
        <f t="shared" si="11"/>
        <v>10000</v>
      </c>
      <c r="O49" s="8" t="s">
        <v>126</v>
      </c>
      <c r="P49">
        <f>VLOOKUP(B49,גיליון1!B:J,8,0)</f>
        <v>0</v>
      </c>
      <c r="Q49">
        <f>VLOOKUP(B49,גיליון1!B:J,9,0)</f>
        <v>0</v>
      </c>
      <c r="R49">
        <f t="shared" si="1"/>
        <v>0</v>
      </c>
      <c r="S49" s="15">
        <f t="shared" si="2"/>
        <v>0</v>
      </c>
      <c r="T49" s="15">
        <f t="shared" si="3"/>
        <v>0</v>
      </c>
    </row>
    <row r="50" spans="1:20" ht="60" x14ac:dyDescent="0.2">
      <c r="A50" s="2" t="s">
        <v>122</v>
      </c>
      <c r="B50" s="2" t="s">
        <v>127</v>
      </c>
      <c r="C50" s="2" t="s">
        <v>17</v>
      </c>
      <c r="D50" s="2" t="s">
        <v>18</v>
      </c>
      <c r="E50" s="2"/>
      <c r="F50" s="4">
        <v>6500</v>
      </c>
      <c r="G50" s="4">
        <v>0</v>
      </c>
      <c r="H50" s="4">
        <v>0</v>
      </c>
      <c r="I50" s="2">
        <v>0</v>
      </c>
      <c r="J50" s="4">
        <v>0</v>
      </c>
      <c r="K50" s="2"/>
      <c r="L50" s="4">
        <f t="shared" si="9"/>
        <v>6500</v>
      </c>
      <c r="M50" s="4">
        <f t="shared" si="10"/>
        <v>0</v>
      </c>
      <c r="N50" s="4">
        <f t="shared" si="11"/>
        <v>6500</v>
      </c>
      <c r="O50" s="8" t="s">
        <v>128</v>
      </c>
      <c r="P50">
        <f>VLOOKUP(B50,גיליון1!B:J,8,0)</f>
        <v>0</v>
      </c>
      <c r="Q50">
        <f>VLOOKUP(B50,גיליון1!B:J,9,0)</f>
        <v>0</v>
      </c>
      <c r="R50">
        <f t="shared" si="1"/>
        <v>0</v>
      </c>
      <c r="S50" s="15">
        <f t="shared" si="2"/>
        <v>0</v>
      </c>
      <c r="T50" s="15">
        <f t="shared" si="3"/>
        <v>0</v>
      </c>
    </row>
    <row r="51" spans="1:20" ht="60" x14ac:dyDescent="0.2">
      <c r="A51" s="2" t="s">
        <v>122</v>
      </c>
      <c r="B51" s="2" t="s">
        <v>129</v>
      </c>
      <c r="C51" s="2" t="s">
        <v>17</v>
      </c>
      <c r="D51" s="2" t="s">
        <v>18</v>
      </c>
      <c r="E51" s="2"/>
      <c r="F51" s="4">
        <v>12500</v>
      </c>
      <c r="G51" s="4">
        <v>0</v>
      </c>
      <c r="H51" s="4">
        <v>0</v>
      </c>
      <c r="I51" s="2">
        <v>0</v>
      </c>
      <c r="J51" s="4">
        <v>0</v>
      </c>
      <c r="K51" s="2"/>
      <c r="L51" s="4">
        <f t="shared" si="9"/>
        <v>12500</v>
      </c>
      <c r="M51" s="4">
        <f t="shared" si="10"/>
        <v>0</v>
      </c>
      <c r="N51" s="4">
        <f t="shared" si="11"/>
        <v>12500</v>
      </c>
      <c r="O51" s="8" t="s">
        <v>130</v>
      </c>
      <c r="P51">
        <f>VLOOKUP(B51,גיליון1!B:J,8,0)</f>
        <v>0</v>
      </c>
      <c r="Q51">
        <f>VLOOKUP(B51,גיליון1!B:J,9,0)</f>
        <v>0</v>
      </c>
      <c r="R51">
        <f t="shared" si="1"/>
        <v>0</v>
      </c>
      <c r="S51" s="15">
        <f t="shared" si="2"/>
        <v>0</v>
      </c>
      <c r="T51" s="15">
        <f t="shared" si="3"/>
        <v>0</v>
      </c>
    </row>
    <row r="52" spans="1:20" ht="60" x14ac:dyDescent="0.2">
      <c r="A52" s="2" t="s">
        <v>122</v>
      </c>
      <c r="B52" s="2" t="s">
        <v>131</v>
      </c>
      <c r="C52" s="2" t="s">
        <v>17</v>
      </c>
      <c r="D52" s="2" t="s">
        <v>18</v>
      </c>
      <c r="E52" s="2"/>
      <c r="F52" s="4">
        <v>8500</v>
      </c>
      <c r="G52" s="4">
        <v>0</v>
      </c>
      <c r="H52" s="4">
        <v>0</v>
      </c>
      <c r="I52" s="2">
        <v>0</v>
      </c>
      <c r="J52" s="4">
        <v>0</v>
      </c>
      <c r="K52" s="2"/>
      <c r="L52" s="4">
        <f t="shared" si="9"/>
        <v>8500</v>
      </c>
      <c r="M52" s="4">
        <f t="shared" si="10"/>
        <v>0</v>
      </c>
      <c r="N52" s="4">
        <f t="shared" si="11"/>
        <v>8500</v>
      </c>
      <c r="O52" s="8" t="s">
        <v>132</v>
      </c>
      <c r="P52">
        <f>VLOOKUP(B52,גיליון1!B:J,8,0)</f>
        <v>0</v>
      </c>
      <c r="Q52">
        <f>VLOOKUP(B52,גיליון1!B:J,9,0)</f>
        <v>0</v>
      </c>
      <c r="R52">
        <f t="shared" si="1"/>
        <v>0</v>
      </c>
      <c r="S52" s="15">
        <f t="shared" si="2"/>
        <v>0</v>
      </c>
      <c r="T52" s="15">
        <f t="shared" si="3"/>
        <v>0</v>
      </c>
    </row>
    <row r="53" spans="1:20" ht="75" x14ac:dyDescent="0.2">
      <c r="A53" s="2" t="s">
        <v>122</v>
      </c>
      <c r="B53" s="2" t="s">
        <v>133</v>
      </c>
      <c r="C53" s="2" t="s">
        <v>17</v>
      </c>
      <c r="D53" s="2" t="s">
        <v>18</v>
      </c>
      <c r="E53" s="2"/>
      <c r="F53" s="4">
        <v>10000</v>
      </c>
      <c r="G53" s="4">
        <v>0</v>
      </c>
      <c r="H53" s="4">
        <v>0</v>
      </c>
      <c r="I53" s="2">
        <v>0</v>
      </c>
      <c r="J53" s="4">
        <v>0</v>
      </c>
      <c r="K53" s="2"/>
      <c r="L53" s="4">
        <f t="shared" si="9"/>
        <v>10000</v>
      </c>
      <c r="M53" s="4">
        <f t="shared" si="10"/>
        <v>0</v>
      </c>
      <c r="N53" s="4">
        <f t="shared" si="11"/>
        <v>10000</v>
      </c>
      <c r="O53" s="8" t="s">
        <v>134</v>
      </c>
      <c r="P53">
        <f>VLOOKUP(B53,גיליון1!B:J,8,0)</f>
        <v>0</v>
      </c>
      <c r="Q53">
        <f>VLOOKUP(B53,גיליון1!B:J,9,0)</f>
        <v>0</v>
      </c>
      <c r="R53">
        <f t="shared" si="1"/>
        <v>0</v>
      </c>
      <c r="S53" s="15">
        <f t="shared" si="2"/>
        <v>0</v>
      </c>
      <c r="T53" s="15">
        <f t="shared" si="3"/>
        <v>0</v>
      </c>
    </row>
    <row r="54" spans="1:20" ht="75" x14ac:dyDescent="0.2">
      <c r="A54" s="2" t="s">
        <v>122</v>
      </c>
      <c r="B54" s="2" t="s">
        <v>135</v>
      </c>
      <c r="C54" s="2" t="s">
        <v>17</v>
      </c>
      <c r="D54" s="2" t="s">
        <v>18</v>
      </c>
      <c r="E54" s="2"/>
      <c r="F54" s="4">
        <v>10000</v>
      </c>
      <c r="G54" s="4">
        <v>0</v>
      </c>
      <c r="H54" s="4">
        <v>0</v>
      </c>
      <c r="I54" s="2">
        <v>0</v>
      </c>
      <c r="J54" s="4">
        <v>0</v>
      </c>
      <c r="K54" s="2"/>
      <c r="L54" s="4">
        <f t="shared" si="9"/>
        <v>10000</v>
      </c>
      <c r="M54" s="4">
        <f t="shared" si="10"/>
        <v>0</v>
      </c>
      <c r="N54" s="4">
        <f t="shared" si="11"/>
        <v>10000</v>
      </c>
      <c r="O54" s="8" t="s">
        <v>136</v>
      </c>
      <c r="P54">
        <f>VLOOKUP(B54,גיליון1!B:J,8,0)</f>
        <v>0</v>
      </c>
      <c r="Q54">
        <f>VLOOKUP(B54,גיליון1!B:J,9,0)</f>
        <v>0</v>
      </c>
      <c r="R54">
        <f t="shared" si="1"/>
        <v>0</v>
      </c>
      <c r="S54" s="15">
        <f t="shared" si="2"/>
        <v>0</v>
      </c>
      <c r="T54" s="15">
        <f t="shared" si="3"/>
        <v>0</v>
      </c>
    </row>
    <row r="55" spans="1:20" ht="120" x14ac:dyDescent="0.2">
      <c r="A55" s="2" t="s">
        <v>122</v>
      </c>
      <c r="B55" s="2" t="s">
        <v>137</v>
      </c>
      <c r="C55" s="2" t="s">
        <v>39</v>
      </c>
      <c r="D55" s="2" t="s">
        <v>18</v>
      </c>
      <c r="E55" s="2"/>
      <c r="F55" s="4">
        <v>8500</v>
      </c>
      <c r="G55" s="4">
        <v>0</v>
      </c>
      <c r="H55" s="4">
        <v>0</v>
      </c>
      <c r="I55" s="2">
        <v>0</v>
      </c>
      <c r="J55" s="4">
        <v>0</v>
      </c>
      <c r="K55" s="2"/>
      <c r="L55" s="4">
        <f t="shared" si="9"/>
        <v>8500</v>
      </c>
      <c r="M55" s="4">
        <f t="shared" si="10"/>
        <v>0</v>
      </c>
      <c r="N55" s="4">
        <f t="shared" si="11"/>
        <v>8500</v>
      </c>
      <c r="O55" s="8" t="s">
        <v>138</v>
      </c>
      <c r="P55">
        <f>VLOOKUP(B55,גיליון1!B:J,8,0)</f>
        <v>0</v>
      </c>
      <c r="Q55">
        <f>VLOOKUP(B55,גיליון1!B:J,9,0)</f>
        <v>0</v>
      </c>
      <c r="R55">
        <f t="shared" si="1"/>
        <v>0</v>
      </c>
      <c r="S55" s="15">
        <f t="shared" si="2"/>
        <v>0</v>
      </c>
      <c r="T55" s="15">
        <f t="shared" si="3"/>
        <v>0</v>
      </c>
    </row>
    <row r="56" spans="1:20" ht="409.5" x14ac:dyDescent="0.2">
      <c r="A56" s="2" t="s">
        <v>122</v>
      </c>
      <c r="B56" s="14" t="s">
        <v>139</v>
      </c>
      <c r="C56" s="2" t="s">
        <v>17</v>
      </c>
      <c r="D56" s="2" t="s">
        <v>18</v>
      </c>
      <c r="E56" s="2"/>
      <c r="F56" s="4">
        <v>6000</v>
      </c>
      <c r="G56" s="4">
        <v>0</v>
      </c>
      <c r="H56" s="4">
        <v>0</v>
      </c>
      <c r="I56" s="2">
        <v>0</v>
      </c>
      <c r="J56" s="4">
        <v>0</v>
      </c>
      <c r="K56" s="2"/>
      <c r="L56" s="4">
        <v>0</v>
      </c>
      <c r="M56" s="4">
        <f t="shared" si="10"/>
        <v>0</v>
      </c>
      <c r="N56" s="4">
        <f t="shared" si="11"/>
        <v>0</v>
      </c>
      <c r="O56" s="8" t="s">
        <v>140</v>
      </c>
      <c r="P56">
        <f>VLOOKUP(B56,גיליון1!B:J,8,0)</f>
        <v>0</v>
      </c>
      <c r="Q56">
        <f>VLOOKUP(B56,גיליון1!B:J,9,0)</f>
        <v>0</v>
      </c>
      <c r="R56">
        <f t="shared" si="1"/>
        <v>0</v>
      </c>
      <c r="S56" s="15">
        <f t="shared" si="2"/>
        <v>0</v>
      </c>
      <c r="T56" s="15">
        <f t="shared" si="3"/>
        <v>0</v>
      </c>
    </row>
    <row r="57" spans="1:20" ht="45" x14ac:dyDescent="0.2">
      <c r="A57" s="2" t="s">
        <v>122</v>
      </c>
      <c r="B57" s="2" t="s">
        <v>141</v>
      </c>
      <c r="C57" s="2" t="s">
        <v>17</v>
      </c>
      <c r="D57" s="2" t="s">
        <v>18</v>
      </c>
      <c r="E57" s="2"/>
      <c r="F57" s="4">
        <v>7000</v>
      </c>
      <c r="G57" s="4">
        <v>0</v>
      </c>
      <c r="H57" s="4">
        <v>0</v>
      </c>
      <c r="I57" s="2">
        <v>0</v>
      </c>
      <c r="J57" s="4">
        <v>0</v>
      </c>
      <c r="K57" s="2"/>
      <c r="L57" s="4">
        <f t="shared" ref="L57:L71" si="12">IF(E57="כן",0,IF(I57&gt;3,0,F57))</f>
        <v>7000</v>
      </c>
      <c r="M57" s="4">
        <f t="shared" si="10"/>
        <v>0</v>
      </c>
      <c r="N57" s="4">
        <f t="shared" si="11"/>
        <v>7000</v>
      </c>
      <c r="O57" s="8" t="s">
        <v>142</v>
      </c>
      <c r="P57">
        <f>VLOOKUP(B57,גיליון1!B:J,8,0)</f>
        <v>0</v>
      </c>
      <c r="Q57">
        <f>VLOOKUP(B57,גיליון1!B:J,9,0)</f>
        <v>0</v>
      </c>
      <c r="R57">
        <f t="shared" si="1"/>
        <v>0</v>
      </c>
      <c r="S57" s="15">
        <f t="shared" si="2"/>
        <v>0</v>
      </c>
      <c r="T57" s="15">
        <f t="shared" si="3"/>
        <v>0</v>
      </c>
    </row>
    <row r="58" spans="1:20" ht="180" x14ac:dyDescent="0.2">
      <c r="A58" s="2" t="s">
        <v>122</v>
      </c>
      <c r="B58" s="2" t="s">
        <v>143</v>
      </c>
      <c r="C58" s="2" t="s">
        <v>17</v>
      </c>
      <c r="D58" s="2" t="s">
        <v>18</v>
      </c>
      <c r="E58" s="2"/>
      <c r="F58" s="4">
        <v>8500</v>
      </c>
      <c r="G58" s="4">
        <v>0</v>
      </c>
      <c r="H58" s="4">
        <v>0</v>
      </c>
      <c r="I58" s="2">
        <v>0</v>
      </c>
      <c r="J58" s="4">
        <v>0</v>
      </c>
      <c r="K58" s="2"/>
      <c r="L58" s="4">
        <f t="shared" si="12"/>
        <v>8500</v>
      </c>
      <c r="M58" s="4">
        <f t="shared" si="10"/>
        <v>0</v>
      </c>
      <c r="N58" s="4">
        <f t="shared" si="11"/>
        <v>8500</v>
      </c>
      <c r="O58" s="8" t="s">
        <v>144</v>
      </c>
      <c r="P58">
        <f>VLOOKUP(B58,גיליון1!B:J,8,0)</f>
        <v>0</v>
      </c>
      <c r="Q58">
        <f>VLOOKUP(B58,גיליון1!B:J,9,0)</f>
        <v>0</v>
      </c>
      <c r="R58">
        <f t="shared" si="1"/>
        <v>0</v>
      </c>
      <c r="S58" s="15">
        <f t="shared" si="2"/>
        <v>0</v>
      </c>
      <c r="T58" s="15">
        <f t="shared" si="3"/>
        <v>0</v>
      </c>
    </row>
    <row r="59" spans="1:20" ht="225" x14ac:dyDescent="0.2">
      <c r="A59" s="2" t="s">
        <v>122</v>
      </c>
      <c r="B59" s="2" t="s">
        <v>145</v>
      </c>
      <c r="C59" s="2" t="s">
        <v>17</v>
      </c>
      <c r="D59" s="2" t="s">
        <v>18</v>
      </c>
      <c r="E59" s="2"/>
      <c r="F59" s="4">
        <v>7264</v>
      </c>
      <c r="G59" s="4">
        <v>0</v>
      </c>
      <c r="H59" s="4">
        <v>0</v>
      </c>
      <c r="I59" s="2">
        <v>0</v>
      </c>
      <c r="J59" s="4">
        <v>0</v>
      </c>
      <c r="K59" s="2"/>
      <c r="L59" s="4">
        <f t="shared" si="12"/>
        <v>7264</v>
      </c>
      <c r="M59" s="4">
        <f t="shared" si="10"/>
        <v>0</v>
      </c>
      <c r="N59" s="4">
        <f t="shared" si="11"/>
        <v>7264</v>
      </c>
      <c r="O59" s="8" t="s">
        <v>146</v>
      </c>
      <c r="P59">
        <f>VLOOKUP(B59,גיליון1!B:J,8,0)</f>
        <v>0</v>
      </c>
      <c r="Q59">
        <f>VLOOKUP(B59,גיליון1!B:J,9,0)</f>
        <v>0</v>
      </c>
      <c r="R59">
        <f t="shared" si="1"/>
        <v>0</v>
      </c>
      <c r="S59" s="15">
        <f t="shared" si="2"/>
        <v>0</v>
      </c>
      <c r="T59" s="15">
        <f t="shared" si="3"/>
        <v>0</v>
      </c>
    </row>
    <row r="60" spans="1:20" ht="210" x14ac:dyDescent="0.2">
      <c r="A60" s="2" t="s">
        <v>122</v>
      </c>
      <c r="B60" s="2" t="s">
        <v>147</v>
      </c>
      <c r="C60" s="2" t="s">
        <v>17</v>
      </c>
      <c r="D60" s="2" t="s">
        <v>18</v>
      </c>
      <c r="E60" s="2"/>
      <c r="F60" s="4">
        <v>10000</v>
      </c>
      <c r="G60" s="4">
        <v>0</v>
      </c>
      <c r="H60" s="4">
        <v>0</v>
      </c>
      <c r="I60" s="2">
        <v>0</v>
      </c>
      <c r="J60" s="4">
        <v>0</v>
      </c>
      <c r="K60" s="2"/>
      <c r="L60" s="4">
        <f t="shared" si="12"/>
        <v>10000</v>
      </c>
      <c r="M60" s="4">
        <f t="shared" si="10"/>
        <v>0</v>
      </c>
      <c r="N60" s="4">
        <f t="shared" si="11"/>
        <v>10000</v>
      </c>
      <c r="O60" s="8" t="s">
        <v>148</v>
      </c>
      <c r="P60">
        <f>VLOOKUP(B60,גיליון1!B:J,8,0)</f>
        <v>0</v>
      </c>
      <c r="Q60">
        <f>VLOOKUP(B60,גיליון1!B:J,9,0)</f>
        <v>0</v>
      </c>
      <c r="R60">
        <f t="shared" si="1"/>
        <v>0</v>
      </c>
      <c r="S60" s="15">
        <f t="shared" si="2"/>
        <v>0</v>
      </c>
      <c r="T60" s="15">
        <f t="shared" si="3"/>
        <v>0</v>
      </c>
    </row>
    <row r="61" spans="1:20" ht="165" x14ac:dyDescent="0.2">
      <c r="A61" s="2" t="s">
        <v>122</v>
      </c>
      <c r="B61" s="2" t="s">
        <v>149</v>
      </c>
      <c r="C61" s="2" t="s">
        <v>17</v>
      </c>
      <c r="D61" s="2" t="s">
        <v>18</v>
      </c>
      <c r="E61" s="2"/>
      <c r="F61" s="4">
        <v>11875</v>
      </c>
      <c r="G61" s="4">
        <v>0</v>
      </c>
      <c r="H61" s="4">
        <v>0</v>
      </c>
      <c r="I61" s="2">
        <v>0</v>
      </c>
      <c r="J61" s="4">
        <v>0</v>
      </c>
      <c r="K61" s="2"/>
      <c r="L61" s="4">
        <f t="shared" si="12"/>
        <v>11875</v>
      </c>
      <c r="M61" s="4">
        <f t="shared" si="10"/>
        <v>0</v>
      </c>
      <c r="N61" s="4">
        <f t="shared" si="11"/>
        <v>11875</v>
      </c>
      <c r="O61" s="8" t="s">
        <v>150</v>
      </c>
      <c r="P61">
        <f>VLOOKUP(B61,גיליון1!B:J,8,0)</f>
        <v>0</v>
      </c>
      <c r="Q61">
        <f>VLOOKUP(B61,גיליון1!B:J,9,0)</f>
        <v>0</v>
      </c>
      <c r="R61">
        <f t="shared" si="1"/>
        <v>0</v>
      </c>
      <c r="S61" s="15">
        <f t="shared" si="2"/>
        <v>0</v>
      </c>
      <c r="T61" s="15">
        <f t="shared" si="3"/>
        <v>0</v>
      </c>
    </row>
    <row r="62" spans="1:20" ht="135" x14ac:dyDescent="0.2">
      <c r="A62" s="2" t="s">
        <v>122</v>
      </c>
      <c r="B62" s="2" t="s">
        <v>151</v>
      </c>
      <c r="C62" s="2" t="s">
        <v>17</v>
      </c>
      <c r="D62" s="2" t="s">
        <v>18</v>
      </c>
      <c r="E62" s="2"/>
      <c r="F62" s="4">
        <v>10000</v>
      </c>
      <c r="G62" s="4">
        <v>0</v>
      </c>
      <c r="H62" s="4">
        <v>0</v>
      </c>
      <c r="I62" s="2">
        <v>0</v>
      </c>
      <c r="J62" s="4">
        <v>0</v>
      </c>
      <c r="K62" s="2"/>
      <c r="L62" s="4">
        <f t="shared" si="12"/>
        <v>10000</v>
      </c>
      <c r="M62" s="4">
        <f t="shared" si="10"/>
        <v>0</v>
      </c>
      <c r="N62" s="4">
        <f t="shared" si="11"/>
        <v>10000</v>
      </c>
      <c r="O62" s="8" t="s">
        <v>152</v>
      </c>
      <c r="P62">
        <f>VLOOKUP(B62,גיליון1!B:J,8,0)</f>
        <v>0</v>
      </c>
      <c r="Q62">
        <f>VLOOKUP(B62,גיליון1!B:J,9,0)</f>
        <v>0</v>
      </c>
      <c r="R62">
        <f t="shared" si="1"/>
        <v>0</v>
      </c>
      <c r="S62" s="15">
        <f t="shared" si="2"/>
        <v>0</v>
      </c>
      <c r="T62" s="15">
        <f t="shared" si="3"/>
        <v>0</v>
      </c>
    </row>
    <row r="63" spans="1:20" ht="60" x14ac:dyDescent="0.2">
      <c r="A63" s="2" t="s">
        <v>122</v>
      </c>
      <c r="B63" s="2" t="s">
        <v>153</v>
      </c>
      <c r="C63" s="2" t="s">
        <v>17</v>
      </c>
      <c r="D63" s="2" t="s">
        <v>18</v>
      </c>
      <c r="E63" s="2"/>
      <c r="F63" s="4">
        <v>4750</v>
      </c>
      <c r="G63" s="4">
        <v>0</v>
      </c>
      <c r="H63" s="4">
        <v>0</v>
      </c>
      <c r="I63" s="2">
        <v>0</v>
      </c>
      <c r="J63" s="4">
        <v>0</v>
      </c>
      <c r="K63" s="2"/>
      <c r="L63" s="4">
        <f t="shared" si="12"/>
        <v>4750</v>
      </c>
      <c r="M63" s="4">
        <f t="shared" si="10"/>
        <v>0</v>
      </c>
      <c r="N63" s="4">
        <f t="shared" si="11"/>
        <v>4750</v>
      </c>
      <c r="O63" s="8" t="s">
        <v>154</v>
      </c>
      <c r="P63">
        <f>VLOOKUP(B63,גיליון1!B:J,8,0)</f>
        <v>0</v>
      </c>
      <c r="Q63">
        <f>VLOOKUP(B63,גיליון1!B:J,9,0)</f>
        <v>0</v>
      </c>
      <c r="R63">
        <f t="shared" si="1"/>
        <v>0</v>
      </c>
      <c r="S63" s="15">
        <f t="shared" si="2"/>
        <v>0</v>
      </c>
      <c r="T63" s="15">
        <f t="shared" si="3"/>
        <v>0</v>
      </c>
    </row>
    <row r="64" spans="1:20" ht="270" x14ac:dyDescent="0.2">
      <c r="A64" s="2" t="s">
        <v>122</v>
      </c>
      <c r="B64" s="12" t="s">
        <v>155</v>
      </c>
      <c r="C64" s="2" t="s">
        <v>25</v>
      </c>
      <c r="D64" s="2" t="s">
        <v>18</v>
      </c>
      <c r="E64" s="2"/>
      <c r="F64" s="4">
        <v>5932</v>
      </c>
      <c r="G64" s="4">
        <v>0</v>
      </c>
      <c r="H64" s="4">
        <v>0</v>
      </c>
      <c r="I64" s="12">
        <v>1</v>
      </c>
      <c r="J64" s="11">
        <v>5932.4786324786328</v>
      </c>
      <c r="K64" s="2"/>
      <c r="L64" s="4">
        <f t="shared" si="12"/>
        <v>5932</v>
      </c>
      <c r="M64" s="4">
        <f t="shared" si="10"/>
        <v>5932.4786324786328</v>
      </c>
      <c r="N64" s="4">
        <f t="shared" si="11"/>
        <v>11864.478632478633</v>
      </c>
      <c r="O64" s="8" t="s">
        <v>156</v>
      </c>
      <c r="P64">
        <f>VLOOKUP(B64,גיליון1!B:J,8,0)</f>
        <v>1</v>
      </c>
      <c r="Q64">
        <f>VLOOKUP(B64,גיליון1!B:J,9,0)</f>
        <v>6941</v>
      </c>
      <c r="R64">
        <f t="shared" si="1"/>
        <v>5932.4786324786328</v>
      </c>
      <c r="S64" s="15">
        <f t="shared" si="2"/>
        <v>0</v>
      </c>
      <c r="T64" s="15">
        <f t="shared" si="3"/>
        <v>0</v>
      </c>
    </row>
    <row r="65" spans="1:20" ht="135" x14ac:dyDescent="0.2">
      <c r="A65" s="2" t="s">
        <v>122</v>
      </c>
      <c r="B65" s="2" t="s">
        <v>157</v>
      </c>
      <c r="C65" s="2" t="s">
        <v>17</v>
      </c>
      <c r="D65" s="2" t="s">
        <v>18</v>
      </c>
      <c r="E65" s="2"/>
      <c r="F65" s="4">
        <v>11875</v>
      </c>
      <c r="G65" s="4">
        <v>0</v>
      </c>
      <c r="H65" s="4">
        <v>0</v>
      </c>
      <c r="I65" s="2">
        <v>0</v>
      </c>
      <c r="J65" s="4">
        <v>0</v>
      </c>
      <c r="K65" s="2"/>
      <c r="L65" s="4">
        <f t="shared" si="12"/>
        <v>11875</v>
      </c>
      <c r="M65" s="4">
        <f t="shared" si="10"/>
        <v>0</v>
      </c>
      <c r="N65" s="4">
        <f t="shared" si="11"/>
        <v>11875</v>
      </c>
      <c r="O65" s="8" t="s">
        <v>158</v>
      </c>
      <c r="P65">
        <f>VLOOKUP(B65,גיליון1!B:J,8,0)</f>
        <v>0</v>
      </c>
      <c r="Q65">
        <f>VLOOKUP(B65,גיליון1!B:J,9,0)</f>
        <v>0</v>
      </c>
      <c r="R65">
        <f t="shared" si="1"/>
        <v>0</v>
      </c>
      <c r="S65" s="15">
        <f t="shared" si="2"/>
        <v>0</v>
      </c>
      <c r="T65" s="15">
        <f t="shared" si="3"/>
        <v>0</v>
      </c>
    </row>
    <row r="66" spans="1:20" ht="195" x14ac:dyDescent="0.2">
      <c r="A66" s="2" t="s">
        <v>122</v>
      </c>
      <c r="B66" s="2" t="s">
        <v>159</v>
      </c>
      <c r="C66" s="2" t="s">
        <v>17</v>
      </c>
      <c r="D66" s="2" t="s">
        <v>18</v>
      </c>
      <c r="E66" s="2"/>
      <c r="F66" s="4">
        <v>10000</v>
      </c>
      <c r="G66" s="4">
        <v>0</v>
      </c>
      <c r="H66" s="4">
        <v>0</v>
      </c>
      <c r="I66" s="2">
        <v>0</v>
      </c>
      <c r="J66" s="4">
        <v>0</v>
      </c>
      <c r="K66" s="2"/>
      <c r="L66" s="4">
        <f t="shared" si="12"/>
        <v>10000</v>
      </c>
      <c r="M66" s="4">
        <f t="shared" si="10"/>
        <v>0</v>
      </c>
      <c r="N66" s="4">
        <f t="shared" si="11"/>
        <v>10000</v>
      </c>
      <c r="O66" s="8" t="s">
        <v>160</v>
      </c>
      <c r="P66">
        <f>VLOOKUP(B66,גיליון1!B:J,8,0)</f>
        <v>0</v>
      </c>
      <c r="Q66">
        <f>VLOOKUP(B66,גיליון1!B:J,9,0)</f>
        <v>0</v>
      </c>
      <c r="R66">
        <f t="shared" si="1"/>
        <v>0</v>
      </c>
      <c r="S66" s="15">
        <f t="shared" si="2"/>
        <v>0</v>
      </c>
      <c r="T66" s="15">
        <f t="shared" si="3"/>
        <v>0</v>
      </c>
    </row>
    <row r="67" spans="1:20" ht="285" x14ac:dyDescent="0.2">
      <c r="A67" s="2" t="s">
        <v>122</v>
      </c>
      <c r="B67" s="2" t="s">
        <v>161</v>
      </c>
      <c r="C67" s="2" t="s">
        <v>25</v>
      </c>
      <c r="D67" s="2" t="s">
        <v>18</v>
      </c>
      <c r="E67" s="2"/>
      <c r="F67" s="4">
        <v>6500</v>
      </c>
      <c r="G67" s="4">
        <v>22477.777777777777</v>
      </c>
      <c r="H67" s="4">
        <v>0</v>
      </c>
      <c r="I67" s="14"/>
      <c r="J67" s="13"/>
      <c r="K67" s="14" t="s">
        <v>711</v>
      </c>
      <c r="L67" s="4">
        <f t="shared" si="12"/>
        <v>6500</v>
      </c>
      <c r="M67" s="4">
        <v>0</v>
      </c>
      <c r="N67" s="4">
        <f t="shared" si="11"/>
        <v>6500</v>
      </c>
      <c r="O67" s="8" t="s">
        <v>163</v>
      </c>
      <c r="P67">
        <f>VLOOKUP(B67,גיליון1!B:J,8,0)</f>
        <v>1</v>
      </c>
      <c r="Q67">
        <f>VLOOKUP(B67,גיליון1!B:J,9,0)</f>
        <v>7605</v>
      </c>
      <c r="R67">
        <f t="shared" ref="R67:R130" si="13">Q67/1.17</f>
        <v>6500</v>
      </c>
      <c r="S67" s="15">
        <f t="shared" ref="S67:S130" si="14">P67-I67</f>
        <v>1</v>
      </c>
      <c r="T67" s="15">
        <f t="shared" ref="T67:T130" si="15">R67-J67</f>
        <v>6500</v>
      </c>
    </row>
    <row r="68" spans="1:20" ht="165" x14ac:dyDescent="0.2">
      <c r="A68" s="2" t="s">
        <v>122</v>
      </c>
      <c r="B68" s="2" t="s">
        <v>164</v>
      </c>
      <c r="C68" s="2" t="s">
        <v>17</v>
      </c>
      <c r="D68" s="2" t="s">
        <v>18</v>
      </c>
      <c r="E68" s="2"/>
      <c r="F68" s="4">
        <v>6500</v>
      </c>
      <c r="G68" s="4">
        <v>0</v>
      </c>
      <c r="H68" s="4">
        <v>0</v>
      </c>
      <c r="I68" s="2">
        <v>0</v>
      </c>
      <c r="J68" s="4">
        <v>0</v>
      </c>
      <c r="K68" s="2"/>
      <c r="L68" s="4">
        <f t="shared" si="12"/>
        <v>6500</v>
      </c>
      <c r="M68" s="4">
        <f>IF(E68="כן", 0, SUM(G68+H68+J68))</f>
        <v>0</v>
      </c>
      <c r="N68" s="4">
        <f t="shared" si="11"/>
        <v>6500</v>
      </c>
      <c r="O68" s="8" t="s">
        <v>165</v>
      </c>
      <c r="P68">
        <f>VLOOKUP(B68,גיליון1!B:J,8,0)</f>
        <v>0</v>
      </c>
      <c r="Q68">
        <f>VLOOKUP(B68,גיליון1!B:J,9,0)</f>
        <v>0</v>
      </c>
      <c r="R68">
        <f t="shared" si="13"/>
        <v>0</v>
      </c>
      <c r="S68" s="15">
        <f t="shared" si="14"/>
        <v>0</v>
      </c>
      <c r="T68" s="15">
        <f t="shared" si="15"/>
        <v>0</v>
      </c>
    </row>
    <row r="69" spans="1:20" ht="135" x14ac:dyDescent="0.2">
      <c r="A69" s="2" t="s">
        <v>122</v>
      </c>
      <c r="B69" s="12" t="s">
        <v>166</v>
      </c>
      <c r="C69" s="2" t="s">
        <v>17</v>
      </c>
      <c r="D69" s="2" t="s">
        <v>18</v>
      </c>
      <c r="E69" s="2"/>
      <c r="F69" s="4">
        <v>10000</v>
      </c>
      <c r="G69" s="4">
        <v>3909.4017094017095</v>
      </c>
      <c r="H69" s="4">
        <v>0</v>
      </c>
      <c r="I69" s="2">
        <v>0</v>
      </c>
      <c r="J69" s="4">
        <v>0</v>
      </c>
      <c r="K69" s="2" t="s">
        <v>745</v>
      </c>
      <c r="L69" s="4">
        <v>0</v>
      </c>
      <c r="M69" s="4">
        <v>0</v>
      </c>
      <c r="N69" s="4">
        <f t="shared" si="11"/>
        <v>0</v>
      </c>
      <c r="O69" s="8" t="s">
        <v>167</v>
      </c>
      <c r="P69">
        <f>VLOOKUP(B69,גיליון1!B:J,8,0)</f>
        <v>0</v>
      </c>
      <c r="Q69">
        <f>VLOOKUP(B69,גיליון1!B:J,9,0)</f>
        <v>0</v>
      </c>
      <c r="R69">
        <f t="shared" si="13"/>
        <v>0</v>
      </c>
      <c r="S69" s="15">
        <f t="shared" si="14"/>
        <v>0</v>
      </c>
      <c r="T69" s="15">
        <f t="shared" si="15"/>
        <v>0</v>
      </c>
    </row>
    <row r="70" spans="1:20" ht="195" x14ac:dyDescent="0.2">
      <c r="A70" s="2" t="s">
        <v>122</v>
      </c>
      <c r="B70" s="12" t="s">
        <v>168</v>
      </c>
      <c r="C70" s="2" t="s">
        <v>59</v>
      </c>
      <c r="D70" s="2" t="s">
        <v>18</v>
      </c>
      <c r="E70" s="2"/>
      <c r="F70" s="4">
        <v>8500</v>
      </c>
      <c r="G70" s="4">
        <v>0</v>
      </c>
      <c r="H70" s="4">
        <v>0</v>
      </c>
      <c r="I70" s="2">
        <v>2</v>
      </c>
      <c r="J70" s="4">
        <v>17000</v>
      </c>
      <c r="K70" s="2"/>
      <c r="L70" s="4">
        <f t="shared" si="12"/>
        <v>8500</v>
      </c>
      <c r="M70" s="4"/>
      <c r="N70" s="4">
        <f t="shared" si="11"/>
        <v>8500</v>
      </c>
      <c r="O70" s="8" t="s">
        <v>169</v>
      </c>
      <c r="P70">
        <f>VLOOKUP(B70,גיליון1!B:J,8,0)</f>
        <v>2</v>
      </c>
      <c r="Q70">
        <f>VLOOKUP(B70,גיליון1!B:J,9,0)</f>
        <v>19890</v>
      </c>
      <c r="R70">
        <f t="shared" si="13"/>
        <v>17000</v>
      </c>
      <c r="S70" s="15">
        <f t="shared" si="14"/>
        <v>0</v>
      </c>
      <c r="T70" s="15">
        <f t="shared" si="15"/>
        <v>0</v>
      </c>
    </row>
    <row r="71" spans="1:20" ht="225" x14ac:dyDescent="0.2">
      <c r="A71" s="2" t="s">
        <v>122</v>
      </c>
      <c r="B71" s="2" t="s">
        <v>170</v>
      </c>
      <c r="C71" s="2" t="s">
        <v>17</v>
      </c>
      <c r="D71" s="2" t="s">
        <v>18</v>
      </c>
      <c r="E71" s="2"/>
      <c r="F71" s="4">
        <v>6175</v>
      </c>
      <c r="G71" s="4">
        <v>0</v>
      </c>
      <c r="H71" s="4">
        <v>0</v>
      </c>
      <c r="I71" s="2">
        <v>0</v>
      </c>
      <c r="J71" s="4">
        <v>0</v>
      </c>
      <c r="K71" s="2"/>
      <c r="L71" s="4">
        <f t="shared" si="12"/>
        <v>6175</v>
      </c>
      <c r="M71" s="4">
        <f>IF(E71="כן", 0, SUM(G71+H71+J71))</f>
        <v>0</v>
      </c>
      <c r="N71" s="4">
        <f t="shared" si="11"/>
        <v>6175</v>
      </c>
      <c r="O71" s="8" t="s">
        <v>171</v>
      </c>
      <c r="P71">
        <f>VLOOKUP(B71,גיליון1!B:J,8,0)</f>
        <v>0</v>
      </c>
      <c r="Q71">
        <f>VLOOKUP(B71,גיליון1!B:J,9,0)</f>
        <v>0</v>
      </c>
      <c r="R71">
        <f t="shared" si="13"/>
        <v>0</v>
      </c>
      <c r="S71" s="15">
        <f t="shared" si="14"/>
        <v>0</v>
      </c>
      <c r="T71" s="15">
        <f t="shared" si="15"/>
        <v>0</v>
      </c>
    </row>
    <row r="72" spans="1:20" ht="330" x14ac:dyDescent="0.2">
      <c r="A72" s="2" t="s">
        <v>122</v>
      </c>
      <c r="B72" s="12" t="s">
        <v>172</v>
      </c>
      <c r="C72" s="2" t="s">
        <v>39</v>
      </c>
      <c r="D72" s="2" t="s">
        <v>18</v>
      </c>
      <c r="E72" s="2"/>
      <c r="F72" s="4">
        <v>9500</v>
      </c>
      <c r="G72" s="4">
        <v>0</v>
      </c>
      <c r="H72" s="4">
        <v>0</v>
      </c>
      <c r="I72" s="12">
        <v>1</v>
      </c>
      <c r="J72" s="11">
        <v>9500</v>
      </c>
      <c r="K72" s="2" t="s">
        <v>714</v>
      </c>
      <c r="L72" s="4">
        <v>0</v>
      </c>
      <c r="M72" s="4">
        <v>0</v>
      </c>
      <c r="N72" s="4">
        <f t="shared" si="11"/>
        <v>0</v>
      </c>
      <c r="O72" s="8" t="s">
        <v>173</v>
      </c>
      <c r="P72">
        <f>VLOOKUP(B72,גיליון1!B:J,8,0)</f>
        <v>1</v>
      </c>
      <c r="Q72">
        <f>VLOOKUP(B72,גיליון1!B:J,9,0)</f>
        <v>11115</v>
      </c>
      <c r="R72">
        <f t="shared" si="13"/>
        <v>9500</v>
      </c>
      <c r="S72" s="15">
        <f t="shared" si="14"/>
        <v>0</v>
      </c>
      <c r="T72" s="15">
        <f t="shared" si="15"/>
        <v>0</v>
      </c>
    </row>
    <row r="73" spans="1:20" ht="225" x14ac:dyDescent="0.2">
      <c r="A73" s="2" t="s">
        <v>122</v>
      </c>
      <c r="B73" s="12" t="s">
        <v>174</v>
      </c>
      <c r="C73" s="2" t="s">
        <v>17</v>
      </c>
      <c r="D73" s="2" t="s">
        <v>18</v>
      </c>
      <c r="E73" s="2"/>
      <c r="F73" s="4">
        <v>8550</v>
      </c>
      <c r="G73" s="4">
        <v>0</v>
      </c>
      <c r="H73" s="4">
        <v>0</v>
      </c>
      <c r="I73" s="2">
        <v>0</v>
      </c>
      <c r="J73" s="4">
        <v>0</v>
      </c>
      <c r="K73" s="2" t="s">
        <v>712</v>
      </c>
      <c r="L73" s="4">
        <v>0</v>
      </c>
      <c r="M73" s="4">
        <f>IF(E73="כן", 0, SUM(G73+H73+J73))</f>
        <v>0</v>
      </c>
      <c r="N73" s="4">
        <f t="shared" si="11"/>
        <v>0</v>
      </c>
      <c r="O73" s="8" t="s">
        <v>175</v>
      </c>
      <c r="P73">
        <f>VLOOKUP(B73,גיליון1!B:J,8,0)</f>
        <v>0</v>
      </c>
      <c r="Q73">
        <f>VLOOKUP(B73,גיליון1!B:J,9,0)</f>
        <v>0</v>
      </c>
      <c r="R73">
        <f t="shared" si="13"/>
        <v>0</v>
      </c>
      <c r="S73" s="15">
        <f t="shared" si="14"/>
        <v>0</v>
      </c>
      <c r="T73" s="15">
        <f t="shared" si="15"/>
        <v>0</v>
      </c>
    </row>
    <row r="74" spans="1:20" ht="45" x14ac:dyDescent="0.2">
      <c r="A74" s="2" t="s">
        <v>122</v>
      </c>
      <c r="B74" s="2" t="s">
        <v>176</v>
      </c>
      <c r="C74" s="2" t="s">
        <v>17</v>
      </c>
      <c r="D74" s="2" t="s">
        <v>18</v>
      </c>
      <c r="E74" s="2"/>
      <c r="F74" s="4">
        <v>10000</v>
      </c>
      <c r="G74" s="4">
        <v>0</v>
      </c>
      <c r="H74" s="4">
        <v>0</v>
      </c>
      <c r="I74" s="2">
        <v>0</v>
      </c>
      <c r="J74" s="4">
        <v>0</v>
      </c>
      <c r="K74" s="2"/>
      <c r="L74" s="4">
        <f>IF(E74="כן",0,IF(I74&gt;3,0,F74))</f>
        <v>10000</v>
      </c>
      <c r="M74" s="4">
        <f>IF(E74="כן", 0, SUM(G74+H74+J74))</f>
        <v>0</v>
      </c>
      <c r="N74" s="4">
        <f t="shared" si="11"/>
        <v>10000</v>
      </c>
      <c r="O74" s="8" t="s">
        <v>177</v>
      </c>
      <c r="P74">
        <f>VLOOKUP(B74,גיליון1!B:J,8,0)</f>
        <v>0</v>
      </c>
      <c r="Q74">
        <f>VLOOKUP(B74,גיליון1!B:J,9,0)</f>
        <v>0</v>
      </c>
      <c r="R74">
        <f t="shared" si="13"/>
        <v>0</v>
      </c>
      <c r="S74" s="15">
        <f t="shared" si="14"/>
        <v>0</v>
      </c>
      <c r="T74" s="15">
        <f t="shared" si="15"/>
        <v>0</v>
      </c>
    </row>
    <row r="75" spans="1:20" ht="135" x14ac:dyDescent="0.2">
      <c r="A75" s="2" t="s">
        <v>122</v>
      </c>
      <c r="B75" s="2" t="s">
        <v>178</v>
      </c>
      <c r="C75" s="2" t="s">
        <v>25</v>
      </c>
      <c r="D75" s="2" t="s">
        <v>18</v>
      </c>
      <c r="E75" s="2"/>
      <c r="F75" s="4">
        <v>10000</v>
      </c>
      <c r="G75" s="4">
        <v>0</v>
      </c>
      <c r="H75" s="4">
        <v>0</v>
      </c>
      <c r="I75" s="2">
        <v>0</v>
      </c>
      <c r="J75" s="4">
        <v>0</v>
      </c>
      <c r="K75" s="2"/>
      <c r="L75" s="4">
        <f>IF(E75="כן",0,IF(I75&gt;3,0,F75))</f>
        <v>10000</v>
      </c>
      <c r="M75" s="4">
        <f>IF(E75="כן", 0, SUM(G75+H75+J75))</f>
        <v>0</v>
      </c>
      <c r="N75" s="4">
        <f t="shared" si="11"/>
        <v>10000</v>
      </c>
      <c r="O75" s="8" t="s">
        <v>179</v>
      </c>
      <c r="P75">
        <f>VLOOKUP(B75,גיליון1!B:J,8,0)</f>
        <v>0</v>
      </c>
      <c r="Q75">
        <f>VLOOKUP(B75,גיליון1!B:J,9,0)</f>
        <v>0</v>
      </c>
      <c r="R75">
        <f t="shared" si="13"/>
        <v>0</v>
      </c>
      <c r="S75" s="15">
        <f t="shared" si="14"/>
        <v>0</v>
      </c>
      <c r="T75" s="15">
        <f t="shared" si="15"/>
        <v>0</v>
      </c>
    </row>
    <row r="76" spans="1:20" ht="150" x14ac:dyDescent="0.2">
      <c r="A76" s="2" t="s">
        <v>122</v>
      </c>
      <c r="B76" s="2" t="s">
        <v>180</v>
      </c>
      <c r="C76" s="2" t="s">
        <v>22</v>
      </c>
      <c r="D76" s="2" t="s">
        <v>18</v>
      </c>
      <c r="E76" s="2"/>
      <c r="F76" s="4">
        <v>4000</v>
      </c>
      <c r="G76" s="4">
        <v>0</v>
      </c>
      <c r="H76" s="4">
        <v>0</v>
      </c>
      <c r="I76" s="2">
        <v>0</v>
      </c>
      <c r="J76" s="4">
        <v>0</v>
      </c>
      <c r="K76" s="2"/>
      <c r="L76" s="4">
        <f>IF(E76="כן",0,IF(I76&gt;3,0,F76))</f>
        <v>4000</v>
      </c>
      <c r="M76" s="4">
        <f>IF(E76="כן", 0, SUM(G76+H76+J76))</f>
        <v>0</v>
      </c>
      <c r="N76" s="4">
        <f t="shared" si="11"/>
        <v>4000</v>
      </c>
      <c r="O76" s="8" t="s">
        <v>181</v>
      </c>
      <c r="P76">
        <f>VLOOKUP(B76,גיליון1!B:J,8,0)</f>
        <v>0</v>
      </c>
      <c r="Q76">
        <f>VLOOKUP(B76,גיליון1!B:J,9,0)</f>
        <v>0</v>
      </c>
      <c r="R76">
        <f t="shared" si="13"/>
        <v>0</v>
      </c>
      <c r="S76" s="15">
        <f t="shared" si="14"/>
        <v>0</v>
      </c>
      <c r="T76" s="15">
        <f t="shared" si="15"/>
        <v>0</v>
      </c>
    </row>
    <row r="77" spans="1:20" ht="300" x14ac:dyDescent="0.2">
      <c r="A77" s="2" t="s">
        <v>122</v>
      </c>
      <c r="B77" s="12" t="s">
        <v>182</v>
      </c>
      <c r="C77" s="2"/>
      <c r="D77" s="2" t="s">
        <v>18</v>
      </c>
      <c r="E77" s="2"/>
      <c r="F77" s="4">
        <v>6500</v>
      </c>
      <c r="G77" s="4">
        <v>13872.649572649574</v>
      </c>
      <c r="H77" s="4">
        <v>0</v>
      </c>
      <c r="I77" s="2">
        <v>4</v>
      </c>
      <c r="J77" s="4">
        <v>26000</v>
      </c>
      <c r="K77" s="2" t="s">
        <v>746</v>
      </c>
      <c r="L77" s="4">
        <f>IF(E77="כן",0,IF(I77&gt;3,0,F77))</f>
        <v>0</v>
      </c>
      <c r="M77" s="4">
        <v>0</v>
      </c>
      <c r="N77" s="4">
        <f t="shared" si="11"/>
        <v>0</v>
      </c>
      <c r="O77" s="8" t="s">
        <v>183</v>
      </c>
      <c r="P77">
        <f>VLOOKUP(B77,גיליון1!B:J,8,0)</f>
        <v>4</v>
      </c>
      <c r="Q77">
        <f>VLOOKUP(B77,גיליון1!B:J,9,0)</f>
        <v>30420</v>
      </c>
      <c r="R77">
        <f t="shared" si="13"/>
        <v>26000</v>
      </c>
      <c r="S77" s="15">
        <f t="shared" si="14"/>
        <v>0</v>
      </c>
      <c r="T77" s="15">
        <f t="shared" si="15"/>
        <v>0</v>
      </c>
    </row>
    <row r="78" spans="1:20" ht="240" x14ac:dyDescent="0.2">
      <c r="A78" s="2" t="s">
        <v>122</v>
      </c>
      <c r="B78" s="2" t="s">
        <v>184</v>
      </c>
      <c r="C78" s="2" t="s">
        <v>17</v>
      </c>
      <c r="D78" s="2" t="s">
        <v>18</v>
      </c>
      <c r="E78" s="2"/>
      <c r="F78" s="4">
        <v>6500</v>
      </c>
      <c r="G78" s="4">
        <v>0</v>
      </c>
      <c r="H78" s="4">
        <v>0</v>
      </c>
      <c r="I78" s="2">
        <v>0</v>
      </c>
      <c r="J78" s="4">
        <v>0</v>
      </c>
      <c r="K78" s="2"/>
      <c r="L78" s="4">
        <f>IF(E78="כן",0,IF(I78&gt;3,0,F78))</f>
        <v>6500</v>
      </c>
      <c r="M78" s="4">
        <f>IF(E78="כן", 0, SUM(G78+H78+J78))</f>
        <v>0</v>
      </c>
      <c r="N78" s="4">
        <f t="shared" si="11"/>
        <v>6500</v>
      </c>
      <c r="O78" s="8" t="s">
        <v>185</v>
      </c>
      <c r="P78">
        <f>VLOOKUP(B78,גיליון1!B:J,8,0)</f>
        <v>0</v>
      </c>
      <c r="Q78">
        <f>VLOOKUP(B78,גיליון1!B:J,9,0)</f>
        <v>0</v>
      </c>
      <c r="R78">
        <f t="shared" si="13"/>
        <v>0</v>
      </c>
      <c r="S78" s="15">
        <f t="shared" si="14"/>
        <v>0</v>
      </c>
      <c r="T78" s="15">
        <f t="shared" si="15"/>
        <v>0</v>
      </c>
    </row>
    <row r="79" spans="1:20" ht="180" x14ac:dyDescent="0.2">
      <c r="A79" s="2" t="s">
        <v>122</v>
      </c>
      <c r="B79" s="12" t="s">
        <v>186</v>
      </c>
      <c r="C79" s="2" t="s">
        <v>17</v>
      </c>
      <c r="D79" s="2" t="s">
        <v>18</v>
      </c>
      <c r="E79" s="2"/>
      <c r="F79" s="4">
        <v>6500</v>
      </c>
      <c r="G79" s="4">
        <v>0</v>
      </c>
      <c r="H79" s="4">
        <v>0</v>
      </c>
      <c r="I79" s="2">
        <v>3</v>
      </c>
      <c r="J79" s="4">
        <v>19500</v>
      </c>
      <c r="K79" s="2" t="s">
        <v>715</v>
      </c>
      <c r="L79" s="4">
        <v>0</v>
      </c>
      <c r="M79" s="4">
        <v>0</v>
      </c>
      <c r="N79" s="4">
        <f t="shared" si="11"/>
        <v>0</v>
      </c>
      <c r="O79" s="8" t="s">
        <v>187</v>
      </c>
      <c r="P79">
        <f>VLOOKUP(B79,גיליון1!B:J,8,0)</f>
        <v>3</v>
      </c>
      <c r="Q79">
        <f>VLOOKUP(B79,גיליון1!B:J,9,0)</f>
        <v>22815</v>
      </c>
      <c r="R79">
        <f t="shared" si="13"/>
        <v>19500</v>
      </c>
      <c r="S79" s="15">
        <f t="shared" si="14"/>
        <v>0</v>
      </c>
      <c r="T79" s="15">
        <f t="shared" si="15"/>
        <v>0</v>
      </c>
    </row>
    <row r="80" spans="1:20" ht="255" x14ac:dyDescent="0.2">
      <c r="A80" s="2" t="s">
        <v>122</v>
      </c>
      <c r="B80" s="12" t="s">
        <v>188</v>
      </c>
      <c r="C80" s="2" t="s">
        <v>59</v>
      </c>
      <c r="D80" s="2" t="s">
        <v>18</v>
      </c>
      <c r="E80" s="2"/>
      <c r="F80" s="4">
        <v>4000</v>
      </c>
      <c r="G80" s="4">
        <v>52155.555555555562</v>
      </c>
      <c r="H80" s="4">
        <v>0</v>
      </c>
      <c r="I80" s="2">
        <v>0</v>
      </c>
      <c r="J80" s="4">
        <v>0</v>
      </c>
      <c r="K80" s="2" t="s">
        <v>189</v>
      </c>
      <c r="L80" s="4">
        <f>IF(E80="כן",0,IF(I80&gt;3,0,F80))</f>
        <v>4000</v>
      </c>
      <c r="M80" s="4">
        <v>0</v>
      </c>
      <c r="N80" s="4">
        <f t="shared" si="11"/>
        <v>4000</v>
      </c>
      <c r="O80" s="8" t="s">
        <v>190</v>
      </c>
      <c r="P80">
        <f>VLOOKUP(B80,גיליון1!B:J,8,0)</f>
        <v>0</v>
      </c>
      <c r="Q80">
        <f>VLOOKUP(B80,גיליון1!B:J,9,0)</f>
        <v>0</v>
      </c>
      <c r="R80">
        <f t="shared" si="13"/>
        <v>0</v>
      </c>
      <c r="S80" s="15">
        <f t="shared" si="14"/>
        <v>0</v>
      </c>
      <c r="T80" s="15">
        <f t="shared" si="15"/>
        <v>0</v>
      </c>
    </row>
    <row r="81" spans="1:20" ht="195" x14ac:dyDescent="0.2">
      <c r="A81" s="2" t="s">
        <v>122</v>
      </c>
      <c r="B81" s="12" t="s">
        <v>191</v>
      </c>
      <c r="C81" s="2" t="s">
        <v>17</v>
      </c>
      <c r="D81" s="2" t="s">
        <v>18</v>
      </c>
      <c r="E81" s="2"/>
      <c r="F81" s="4">
        <v>15500</v>
      </c>
      <c r="G81" s="4">
        <v>0</v>
      </c>
      <c r="H81" s="4">
        <v>0</v>
      </c>
      <c r="I81" s="2">
        <v>0</v>
      </c>
      <c r="J81" s="4">
        <v>0</v>
      </c>
      <c r="K81" s="2"/>
      <c r="L81" s="4">
        <v>0</v>
      </c>
      <c r="M81" s="4">
        <f>IF(E81="כן", 0, SUM(G81+H81+J81))</f>
        <v>0</v>
      </c>
      <c r="N81" s="4">
        <f t="shared" si="11"/>
        <v>0</v>
      </c>
      <c r="O81" s="8" t="s">
        <v>192</v>
      </c>
      <c r="P81">
        <f>VLOOKUP(B81,גיליון1!B:J,8,0)</f>
        <v>0</v>
      </c>
      <c r="Q81">
        <f>VLOOKUP(B81,גיליון1!B:J,9,0)</f>
        <v>0</v>
      </c>
      <c r="R81">
        <f t="shared" si="13"/>
        <v>0</v>
      </c>
      <c r="S81" s="15">
        <f t="shared" si="14"/>
        <v>0</v>
      </c>
      <c r="T81" s="15">
        <f t="shared" si="15"/>
        <v>0</v>
      </c>
    </row>
    <row r="82" spans="1:20" ht="255" x14ac:dyDescent="0.2">
      <c r="A82" s="2" t="s">
        <v>122</v>
      </c>
      <c r="B82" s="12" t="s">
        <v>193</v>
      </c>
      <c r="C82" s="2" t="s">
        <v>39</v>
      </c>
      <c r="D82" s="2" t="s">
        <v>18</v>
      </c>
      <c r="E82" s="2"/>
      <c r="F82" s="4">
        <v>4000</v>
      </c>
      <c r="G82" s="4">
        <v>19690.598290598293</v>
      </c>
      <c r="H82" s="4">
        <v>1500</v>
      </c>
      <c r="I82" s="14">
        <v>0</v>
      </c>
      <c r="J82" s="13">
        <v>0</v>
      </c>
      <c r="K82" s="2" t="s">
        <v>194</v>
      </c>
      <c r="L82" s="4">
        <f t="shared" ref="L82:L101" si="16">IF(E82="כן",0,IF(I82&gt;3,0,F82))</f>
        <v>4000</v>
      </c>
      <c r="M82" s="4"/>
      <c r="N82" s="4">
        <f t="shared" si="11"/>
        <v>4000</v>
      </c>
      <c r="O82" s="8" t="s">
        <v>195</v>
      </c>
      <c r="P82">
        <f>VLOOKUP(B82,גיליון1!B:J,8,0)</f>
        <v>0</v>
      </c>
      <c r="Q82">
        <f>VLOOKUP(B82,גיליון1!B:J,9,0)</f>
        <v>0</v>
      </c>
      <c r="R82">
        <f t="shared" si="13"/>
        <v>0</v>
      </c>
      <c r="S82" s="15">
        <f t="shared" si="14"/>
        <v>0</v>
      </c>
      <c r="T82" s="15">
        <f t="shared" si="15"/>
        <v>0</v>
      </c>
    </row>
    <row r="83" spans="1:20" ht="45" x14ac:dyDescent="0.2">
      <c r="A83" s="2" t="s">
        <v>122</v>
      </c>
      <c r="B83" s="2" t="s">
        <v>196</v>
      </c>
      <c r="C83" s="2" t="s">
        <v>17</v>
      </c>
      <c r="D83" s="2" t="s">
        <v>18</v>
      </c>
      <c r="E83" s="2"/>
      <c r="F83" s="4">
        <v>7250</v>
      </c>
      <c r="G83" s="4">
        <v>0</v>
      </c>
      <c r="H83" s="4">
        <v>0</v>
      </c>
      <c r="I83" s="2">
        <v>0</v>
      </c>
      <c r="J83" s="4">
        <v>0</v>
      </c>
      <c r="K83" s="2"/>
      <c r="L83" s="4">
        <f t="shared" si="16"/>
        <v>7250</v>
      </c>
      <c r="M83" s="4">
        <f>IF(E83="כן", 0, SUM(G83+H83+J83))</f>
        <v>0</v>
      </c>
      <c r="N83" s="4">
        <f t="shared" si="11"/>
        <v>7250</v>
      </c>
      <c r="O83" s="8" t="s">
        <v>197</v>
      </c>
      <c r="P83">
        <f>VLOOKUP(B83,גיליון1!B:J,8,0)</f>
        <v>0</v>
      </c>
      <c r="Q83">
        <f>VLOOKUP(B83,גיליון1!B:J,9,0)</f>
        <v>0</v>
      </c>
      <c r="R83">
        <f t="shared" si="13"/>
        <v>0</v>
      </c>
      <c r="S83" s="15">
        <f t="shared" si="14"/>
        <v>0</v>
      </c>
      <c r="T83" s="15">
        <f t="shared" si="15"/>
        <v>0</v>
      </c>
    </row>
    <row r="84" spans="1:20" ht="315" x14ac:dyDescent="0.2">
      <c r="A84" s="2" t="s">
        <v>122</v>
      </c>
      <c r="B84" s="12" t="s">
        <v>198</v>
      </c>
      <c r="C84" s="2" t="s">
        <v>17</v>
      </c>
      <c r="D84" s="2" t="s">
        <v>18</v>
      </c>
      <c r="E84" s="2"/>
      <c r="F84" s="4">
        <v>8000</v>
      </c>
      <c r="G84" s="4">
        <v>0</v>
      </c>
      <c r="H84" s="4">
        <v>0</v>
      </c>
      <c r="I84" s="2">
        <v>6</v>
      </c>
      <c r="J84" s="4">
        <v>48410.256410256414</v>
      </c>
      <c r="K84" s="2" t="s">
        <v>712</v>
      </c>
      <c r="L84" s="4">
        <f t="shared" si="16"/>
        <v>0</v>
      </c>
      <c r="M84" s="4">
        <v>0</v>
      </c>
      <c r="N84" s="4">
        <f t="shared" si="11"/>
        <v>0</v>
      </c>
      <c r="O84" s="8" t="s">
        <v>199</v>
      </c>
      <c r="P84">
        <f>VLOOKUP(B84,גיליון1!B:J,8,0)</f>
        <v>6</v>
      </c>
      <c r="Q84">
        <f>VLOOKUP(B84,גיליון1!B:J,9,0)</f>
        <v>56640</v>
      </c>
      <c r="R84">
        <f t="shared" si="13"/>
        <v>48410.256410256414</v>
      </c>
      <c r="S84" s="15">
        <f t="shared" si="14"/>
        <v>0</v>
      </c>
      <c r="T84" s="15">
        <f t="shared" si="15"/>
        <v>0</v>
      </c>
    </row>
    <row r="85" spans="1:20" ht="180" x14ac:dyDescent="0.2">
      <c r="A85" s="2" t="s">
        <v>122</v>
      </c>
      <c r="B85" s="12" t="s">
        <v>200</v>
      </c>
      <c r="C85" s="2" t="s">
        <v>17</v>
      </c>
      <c r="D85" s="2" t="s">
        <v>18</v>
      </c>
      <c r="E85" s="2"/>
      <c r="F85" s="4">
        <v>4000</v>
      </c>
      <c r="G85" s="4">
        <v>0</v>
      </c>
      <c r="H85" s="4">
        <v>0</v>
      </c>
      <c r="I85" s="2">
        <v>0</v>
      </c>
      <c r="J85" s="4">
        <v>0</v>
      </c>
      <c r="K85" s="2" t="s">
        <v>747</v>
      </c>
      <c r="L85" s="4">
        <v>0</v>
      </c>
      <c r="M85" s="4">
        <f>IF(E85="כן", 0, SUM(G85+H85+J85))</f>
        <v>0</v>
      </c>
      <c r="N85" s="4">
        <f t="shared" si="11"/>
        <v>0</v>
      </c>
      <c r="O85" s="8" t="s">
        <v>201</v>
      </c>
      <c r="P85">
        <f>VLOOKUP(B85,גיליון1!B:J,8,0)</f>
        <v>0</v>
      </c>
      <c r="Q85">
        <f>VLOOKUP(B85,גיליון1!B:J,9,0)</f>
        <v>0</v>
      </c>
      <c r="R85">
        <f t="shared" si="13"/>
        <v>0</v>
      </c>
      <c r="S85" s="15">
        <f t="shared" si="14"/>
        <v>0</v>
      </c>
      <c r="T85" s="15">
        <f t="shared" si="15"/>
        <v>0</v>
      </c>
    </row>
    <row r="86" spans="1:20" ht="225" x14ac:dyDescent="0.2">
      <c r="A86" s="2" t="s">
        <v>122</v>
      </c>
      <c r="B86" s="12" t="s">
        <v>202</v>
      </c>
      <c r="C86" s="2" t="s">
        <v>17</v>
      </c>
      <c r="D86" s="2" t="s">
        <v>18</v>
      </c>
      <c r="E86" s="2"/>
      <c r="F86" s="4">
        <v>5000</v>
      </c>
      <c r="G86" s="11">
        <v>14605.128205128207</v>
      </c>
      <c r="H86" s="4">
        <v>0</v>
      </c>
      <c r="I86" s="2">
        <v>0</v>
      </c>
      <c r="J86" s="4">
        <v>0</v>
      </c>
      <c r="K86" s="2" t="s">
        <v>78</v>
      </c>
      <c r="L86" s="4">
        <f t="shared" si="16"/>
        <v>5000</v>
      </c>
      <c r="M86" s="4">
        <f>IF(E86="כן", 0, SUM(G86+H86+J86))</f>
        <v>14605.128205128207</v>
      </c>
      <c r="N86" s="4">
        <f t="shared" si="11"/>
        <v>19605.128205128207</v>
      </c>
      <c r="O86" s="8" t="s">
        <v>203</v>
      </c>
      <c r="P86">
        <f>VLOOKUP(B86,גיליון1!B:J,8,0)</f>
        <v>0</v>
      </c>
      <c r="Q86">
        <f>VLOOKUP(B86,גיליון1!B:J,9,0)</f>
        <v>0</v>
      </c>
      <c r="R86">
        <f t="shared" si="13"/>
        <v>0</v>
      </c>
      <c r="S86" s="15">
        <f t="shared" si="14"/>
        <v>0</v>
      </c>
      <c r="T86" s="15">
        <f t="shared" si="15"/>
        <v>0</v>
      </c>
    </row>
    <row r="87" spans="1:20" ht="375" x14ac:dyDescent="0.2">
      <c r="A87" s="2" t="s">
        <v>122</v>
      </c>
      <c r="B87" s="2" t="s">
        <v>204</v>
      </c>
      <c r="C87" s="2"/>
      <c r="D87" s="2" t="s">
        <v>18</v>
      </c>
      <c r="E87" s="2"/>
      <c r="F87" s="4">
        <v>3000</v>
      </c>
      <c r="G87" s="4">
        <v>33621.367521367523</v>
      </c>
      <c r="H87" s="4">
        <v>0</v>
      </c>
      <c r="I87" s="2">
        <v>13</v>
      </c>
      <c r="J87" s="4">
        <v>39153.846153846156</v>
      </c>
      <c r="K87" s="2" t="s">
        <v>716</v>
      </c>
      <c r="L87" s="4">
        <f t="shared" si="16"/>
        <v>0</v>
      </c>
      <c r="M87" s="4">
        <v>0</v>
      </c>
      <c r="N87" s="4">
        <f t="shared" si="11"/>
        <v>0</v>
      </c>
      <c r="O87" s="8" t="s">
        <v>205</v>
      </c>
      <c r="P87">
        <f>VLOOKUP(B87,גיליון1!B:J,8,0)</f>
        <v>13</v>
      </c>
      <c r="Q87">
        <f>VLOOKUP(B87,גיליון1!B:J,9,0)</f>
        <v>45810</v>
      </c>
      <c r="R87">
        <f t="shared" si="13"/>
        <v>39153.846153846156</v>
      </c>
      <c r="S87" s="15">
        <f t="shared" si="14"/>
        <v>0</v>
      </c>
      <c r="T87" s="15">
        <f t="shared" si="15"/>
        <v>0</v>
      </c>
    </row>
    <row r="88" spans="1:20" ht="409.5" x14ac:dyDescent="0.2">
      <c r="A88" s="2" t="s">
        <v>122</v>
      </c>
      <c r="B88" s="2" t="s">
        <v>206</v>
      </c>
      <c r="C88" s="2"/>
      <c r="D88" s="2" t="s">
        <v>18</v>
      </c>
      <c r="E88" s="2" t="s">
        <v>207</v>
      </c>
      <c r="F88" s="4">
        <v>6500</v>
      </c>
      <c r="G88" s="4">
        <v>8786.3247863247871</v>
      </c>
      <c r="H88" s="4">
        <v>0</v>
      </c>
      <c r="I88" s="2">
        <v>0</v>
      </c>
      <c r="J88" s="4">
        <v>0</v>
      </c>
      <c r="K88" s="2" t="s">
        <v>208</v>
      </c>
      <c r="L88" s="4">
        <f t="shared" si="16"/>
        <v>0</v>
      </c>
      <c r="M88" s="4">
        <f>IF(E88="כן", 0, SUM(G88+H88+J88))</f>
        <v>0</v>
      </c>
      <c r="N88" s="4">
        <f t="shared" si="11"/>
        <v>0</v>
      </c>
      <c r="O88" s="8" t="s">
        <v>209</v>
      </c>
      <c r="P88">
        <f>VLOOKUP(B88,גיליון1!B:J,8,0)</f>
        <v>0</v>
      </c>
      <c r="Q88">
        <f>VLOOKUP(B88,גיליון1!B:J,9,0)</f>
        <v>0</v>
      </c>
      <c r="R88">
        <f t="shared" si="13"/>
        <v>0</v>
      </c>
      <c r="S88" s="15">
        <f t="shared" si="14"/>
        <v>0</v>
      </c>
      <c r="T88" s="15">
        <f t="shared" si="15"/>
        <v>0</v>
      </c>
    </row>
    <row r="89" spans="1:20" ht="135" x14ac:dyDescent="0.2">
      <c r="A89" s="2" t="s">
        <v>122</v>
      </c>
      <c r="B89" s="14" t="s">
        <v>210</v>
      </c>
      <c r="C89" s="2" t="s">
        <v>25</v>
      </c>
      <c r="D89" s="2" t="s">
        <v>18</v>
      </c>
      <c r="E89" s="2"/>
      <c r="F89" s="4">
        <v>6500</v>
      </c>
      <c r="G89" s="4">
        <v>0</v>
      </c>
      <c r="H89" s="4">
        <v>0</v>
      </c>
      <c r="I89" s="14">
        <v>0</v>
      </c>
      <c r="J89" s="13">
        <v>0</v>
      </c>
      <c r="K89" s="2"/>
      <c r="L89" s="4">
        <f t="shared" si="16"/>
        <v>6500</v>
      </c>
      <c r="M89" s="4">
        <v>0</v>
      </c>
      <c r="N89" s="4">
        <f t="shared" si="11"/>
        <v>6500</v>
      </c>
      <c r="O89" s="8" t="s">
        <v>211</v>
      </c>
      <c r="P89">
        <f>VLOOKUP(B89,גיליון1!B:J,8,0)</f>
        <v>0</v>
      </c>
      <c r="Q89">
        <f>VLOOKUP(B89,גיליון1!B:J,9,0)</f>
        <v>0</v>
      </c>
      <c r="R89">
        <f t="shared" si="13"/>
        <v>0</v>
      </c>
      <c r="S89" s="15">
        <f t="shared" si="14"/>
        <v>0</v>
      </c>
      <c r="T89" s="15">
        <f t="shared" si="15"/>
        <v>0</v>
      </c>
    </row>
    <row r="90" spans="1:20" ht="300" x14ac:dyDescent="0.2">
      <c r="A90" s="2" t="s">
        <v>122</v>
      </c>
      <c r="B90" s="2" t="s">
        <v>212</v>
      </c>
      <c r="C90" s="2" t="s">
        <v>22</v>
      </c>
      <c r="D90" s="2" t="s">
        <v>18</v>
      </c>
      <c r="E90" s="2"/>
      <c r="F90" s="4">
        <v>8500</v>
      </c>
      <c r="G90" s="4">
        <v>0</v>
      </c>
      <c r="H90" s="4">
        <v>0</v>
      </c>
      <c r="I90" s="2">
        <v>0</v>
      </c>
      <c r="J90" s="4">
        <v>0</v>
      </c>
      <c r="K90" s="2"/>
      <c r="L90" s="4">
        <v>0</v>
      </c>
      <c r="M90" s="4">
        <f>IF(E90="כן", 0, SUM(G90+H90+J90))</f>
        <v>0</v>
      </c>
      <c r="N90" s="4">
        <f t="shared" si="11"/>
        <v>0</v>
      </c>
      <c r="O90" s="8" t="s">
        <v>213</v>
      </c>
      <c r="P90">
        <f>VLOOKUP(B90,גיליון1!B:J,8,0)</f>
        <v>0</v>
      </c>
      <c r="Q90">
        <f>VLOOKUP(B90,גיליון1!B:J,9,0)</f>
        <v>0</v>
      </c>
      <c r="R90">
        <f t="shared" si="13"/>
        <v>0</v>
      </c>
      <c r="S90" s="15">
        <f t="shared" si="14"/>
        <v>0</v>
      </c>
      <c r="T90" s="15">
        <f t="shared" si="15"/>
        <v>0</v>
      </c>
    </row>
    <row r="91" spans="1:20" ht="240" x14ac:dyDescent="0.2">
      <c r="A91" s="2" t="s">
        <v>122</v>
      </c>
      <c r="B91" s="2" t="s">
        <v>214</v>
      </c>
      <c r="C91" s="2" t="s">
        <v>17</v>
      </c>
      <c r="D91" s="2" t="s">
        <v>18</v>
      </c>
      <c r="E91" s="2"/>
      <c r="F91" s="4">
        <v>6175</v>
      </c>
      <c r="G91" s="4">
        <v>0</v>
      </c>
      <c r="H91" s="4">
        <v>0</v>
      </c>
      <c r="I91" s="2">
        <v>0</v>
      </c>
      <c r="J91" s="4">
        <v>0</v>
      </c>
      <c r="K91" s="2"/>
      <c r="L91" s="4">
        <f t="shared" si="16"/>
        <v>6175</v>
      </c>
      <c r="M91" s="4">
        <f>IF(E91="כן", 0, SUM(G91+H91+J91))</f>
        <v>0</v>
      </c>
      <c r="N91" s="4">
        <f t="shared" si="11"/>
        <v>6175</v>
      </c>
      <c r="O91" s="8" t="s">
        <v>215</v>
      </c>
      <c r="P91">
        <f>VLOOKUP(B91,גיליון1!B:J,8,0)</f>
        <v>0</v>
      </c>
      <c r="Q91">
        <f>VLOOKUP(B91,גיליון1!B:J,9,0)</f>
        <v>0</v>
      </c>
      <c r="R91">
        <f t="shared" si="13"/>
        <v>0</v>
      </c>
      <c r="S91" s="15">
        <f t="shared" si="14"/>
        <v>0</v>
      </c>
      <c r="T91" s="15">
        <f t="shared" si="15"/>
        <v>0</v>
      </c>
    </row>
    <row r="92" spans="1:20" ht="60" x14ac:dyDescent="0.2">
      <c r="A92" s="2" t="s">
        <v>122</v>
      </c>
      <c r="B92" s="2" t="s">
        <v>216</v>
      </c>
      <c r="C92" s="2" t="s">
        <v>17</v>
      </c>
      <c r="D92" s="2" t="s">
        <v>18</v>
      </c>
      <c r="E92" s="2"/>
      <c r="F92" s="4">
        <v>5850</v>
      </c>
      <c r="G92" s="4">
        <v>0</v>
      </c>
      <c r="H92" s="4">
        <v>0</v>
      </c>
      <c r="I92" s="2">
        <v>0</v>
      </c>
      <c r="J92" s="4">
        <v>0</v>
      </c>
      <c r="K92" s="2"/>
      <c r="L92" s="4">
        <f t="shared" si="16"/>
        <v>5850</v>
      </c>
      <c r="M92" s="4">
        <f>IF(E92="כן", 0, SUM(G92+H92+J92))</f>
        <v>0</v>
      </c>
      <c r="N92" s="4">
        <f t="shared" si="11"/>
        <v>5850</v>
      </c>
      <c r="O92" s="8" t="s">
        <v>217</v>
      </c>
      <c r="P92">
        <f>VLOOKUP(B92,גיליון1!B:J,8,0)</f>
        <v>0</v>
      </c>
      <c r="Q92">
        <f>VLOOKUP(B92,גיליון1!B:J,9,0)</f>
        <v>0</v>
      </c>
      <c r="R92">
        <f t="shared" si="13"/>
        <v>0</v>
      </c>
      <c r="S92" s="15">
        <f t="shared" si="14"/>
        <v>0</v>
      </c>
      <c r="T92" s="15">
        <f t="shared" si="15"/>
        <v>0</v>
      </c>
    </row>
    <row r="93" spans="1:20" ht="345" x14ac:dyDescent="0.2">
      <c r="A93" s="2" t="s">
        <v>122</v>
      </c>
      <c r="B93" s="14" t="s">
        <v>218</v>
      </c>
      <c r="C93" s="2" t="s">
        <v>17</v>
      </c>
      <c r="D93" s="2" t="s">
        <v>42</v>
      </c>
      <c r="E93" s="2"/>
      <c r="F93" s="4">
        <v>0</v>
      </c>
      <c r="G93" s="4">
        <v>0</v>
      </c>
      <c r="H93" s="4">
        <v>0</v>
      </c>
      <c r="I93" s="2">
        <v>0</v>
      </c>
      <c r="J93" s="4">
        <v>0</v>
      </c>
      <c r="K93" s="2"/>
      <c r="L93" s="4">
        <f t="shared" si="16"/>
        <v>0</v>
      </c>
      <c r="M93" s="4">
        <v>14420</v>
      </c>
      <c r="N93" s="4">
        <f t="shared" si="11"/>
        <v>14420</v>
      </c>
      <c r="O93" s="8" t="s">
        <v>219</v>
      </c>
      <c r="P93">
        <f>VLOOKUP(B93,גיליון1!B:J,8,0)</f>
        <v>0</v>
      </c>
      <c r="Q93">
        <f>VLOOKUP(B93,גיליון1!B:J,9,0)</f>
        <v>0</v>
      </c>
      <c r="R93">
        <f t="shared" si="13"/>
        <v>0</v>
      </c>
      <c r="S93" s="15">
        <f t="shared" si="14"/>
        <v>0</v>
      </c>
      <c r="T93" s="15">
        <f t="shared" si="15"/>
        <v>0</v>
      </c>
    </row>
    <row r="94" spans="1:20" ht="105" x14ac:dyDescent="0.2">
      <c r="A94" s="2" t="s">
        <v>122</v>
      </c>
      <c r="B94" s="2" t="s">
        <v>220</v>
      </c>
      <c r="C94" s="2" t="s">
        <v>22</v>
      </c>
      <c r="D94" s="2" t="s">
        <v>18</v>
      </c>
      <c r="E94" s="2"/>
      <c r="F94" s="4">
        <v>6720</v>
      </c>
      <c r="G94" s="4">
        <v>0</v>
      </c>
      <c r="H94" s="4">
        <v>0</v>
      </c>
      <c r="I94" s="2">
        <v>0</v>
      </c>
      <c r="J94" s="4">
        <v>0</v>
      </c>
      <c r="K94" s="2"/>
      <c r="L94" s="4">
        <f t="shared" si="16"/>
        <v>6720</v>
      </c>
      <c r="M94" s="4">
        <f>IF(E94="כן", 0, SUM(G94+H94+J94))</f>
        <v>0</v>
      </c>
      <c r="N94" s="4">
        <f t="shared" si="11"/>
        <v>6720</v>
      </c>
      <c r="O94" s="8" t="s">
        <v>221</v>
      </c>
      <c r="P94">
        <f>VLOOKUP(B94,גיליון1!B:J,8,0)</f>
        <v>0</v>
      </c>
      <c r="Q94">
        <f>VLOOKUP(B94,גיליון1!B:J,9,0)</f>
        <v>0</v>
      </c>
      <c r="R94">
        <f t="shared" si="13"/>
        <v>0</v>
      </c>
      <c r="S94" s="15">
        <f t="shared" si="14"/>
        <v>0</v>
      </c>
      <c r="T94" s="15">
        <f t="shared" si="15"/>
        <v>0</v>
      </c>
    </row>
    <row r="95" spans="1:20" ht="150" x14ac:dyDescent="0.2">
      <c r="A95" s="2" t="s">
        <v>122</v>
      </c>
      <c r="B95" s="2" t="s">
        <v>222</v>
      </c>
      <c r="C95" s="2" t="s">
        <v>59</v>
      </c>
      <c r="D95" s="2" t="s">
        <v>18</v>
      </c>
      <c r="E95" s="2"/>
      <c r="F95" s="4">
        <v>4000</v>
      </c>
      <c r="G95" s="4">
        <v>0</v>
      </c>
      <c r="H95" s="4">
        <v>0</v>
      </c>
      <c r="I95" s="2">
        <v>0</v>
      </c>
      <c r="J95" s="4">
        <v>0</v>
      </c>
      <c r="K95" s="2"/>
      <c r="L95" s="4">
        <f t="shared" si="16"/>
        <v>4000</v>
      </c>
      <c r="M95" s="4">
        <f>IF(E95="כן", 0, SUM(G95+H95+J95))</f>
        <v>0</v>
      </c>
      <c r="N95" s="4">
        <f t="shared" si="11"/>
        <v>4000</v>
      </c>
      <c r="O95" s="8" t="s">
        <v>223</v>
      </c>
      <c r="P95">
        <f>VLOOKUP(B95,גיליון1!B:J,8,0)</f>
        <v>0</v>
      </c>
      <c r="Q95">
        <f>VLOOKUP(B95,גיליון1!B:J,9,0)</f>
        <v>0</v>
      </c>
      <c r="R95">
        <f t="shared" si="13"/>
        <v>0</v>
      </c>
      <c r="S95" s="15">
        <f t="shared" si="14"/>
        <v>0</v>
      </c>
      <c r="T95" s="15">
        <f t="shared" si="15"/>
        <v>0</v>
      </c>
    </row>
    <row r="96" spans="1:20" ht="180" x14ac:dyDescent="0.2">
      <c r="A96" s="2" t="s">
        <v>122</v>
      </c>
      <c r="B96" s="12" t="s">
        <v>224</v>
      </c>
      <c r="C96" s="2" t="s">
        <v>17</v>
      </c>
      <c r="D96" s="2" t="s">
        <v>18</v>
      </c>
      <c r="E96" s="2"/>
      <c r="F96" s="4">
        <v>6650</v>
      </c>
      <c r="G96" s="4">
        <v>0</v>
      </c>
      <c r="H96" s="4">
        <v>0</v>
      </c>
      <c r="I96" s="2">
        <v>0</v>
      </c>
      <c r="J96" s="4">
        <v>0</v>
      </c>
      <c r="K96" s="2" t="s">
        <v>748</v>
      </c>
      <c r="L96" s="4">
        <v>0</v>
      </c>
      <c r="M96" s="4">
        <f>IF(E96="כן", 0, SUM(G96+H96+J96))</f>
        <v>0</v>
      </c>
      <c r="N96" s="4">
        <f t="shared" si="11"/>
        <v>0</v>
      </c>
      <c r="O96" s="8" t="s">
        <v>225</v>
      </c>
      <c r="P96">
        <f>VLOOKUP(B96,גיליון1!B:J,8,0)</f>
        <v>0</v>
      </c>
      <c r="Q96">
        <f>VLOOKUP(B96,גיליון1!B:J,9,0)</f>
        <v>0</v>
      </c>
      <c r="R96">
        <f t="shared" si="13"/>
        <v>0</v>
      </c>
      <c r="S96" s="15">
        <f t="shared" si="14"/>
        <v>0</v>
      </c>
      <c r="T96" s="15">
        <f t="shared" si="15"/>
        <v>0</v>
      </c>
    </row>
    <row r="97" spans="1:20" ht="165" x14ac:dyDescent="0.2">
      <c r="A97" s="2" t="s">
        <v>122</v>
      </c>
      <c r="B97" s="2" t="s">
        <v>226</v>
      </c>
      <c r="C97" s="2" t="s">
        <v>17</v>
      </c>
      <c r="D97" s="2" t="s">
        <v>42</v>
      </c>
      <c r="E97" s="2"/>
      <c r="F97" s="4">
        <v>0</v>
      </c>
      <c r="G97" s="4">
        <v>0</v>
      </c>
      <c r="H97" s="4">
        <v>0</v>
      </c>
      <c r="I97" s="2">
        <v>0</v>
      </c>
      <c r="J97" s="4">
        <v>0</v>
      </c>
      <c r="K97" s="2"/>
      <c r="L97" s="4">
        <f t="shared" si="16"/>
        <v>0</v>
      </c>
      <c r="M97" s="4">
        <f>IF(E97="כן", 0, SUM(G97+H97+J97))</f>
        <v>0</v>
      </c>
      <c r="N97" s="4">
        <f t="shared" si="11"/>
        <v>0</v>
      </c>
      <c r="O97" s="8" t="s">
        <v>227</v>
      </c>
      <c r="P97">
        <f>VLOOKUP(B97,גיליון1!B:J,8,0)</f>
        <v>0</v>
      </c>
      <c r="Q97">
        <f>VLOOKUP(B97,גיליון1!B:J,9,0)</f>
        <v>0</v>
      </c>
      <c r="R97">
        <f t="shared" si="13"/>
        <v>0</v>
      </c>
      <c r="S97" s="15">
        <f t="shared" si="14"/>
        <v>0</v>
      </c>
      <c r="T97" s="15">
        <f t="shared" si="15"/>
        <v>0</v>
      </c>
    </row>
    <row r="98" spans="1:20" ht="330" x14ac:dyDescent="0.2">
      <c r="A98" s="2" t="s">
        <v>122</v>
      </c>
      <c r="B98" s="12" t="s">
        <v>228</v>
      </c>
      <c r="C98" s="2" t="s">
        <v>17</v>
      </c>
      <c r="D98" s="2" t="s">
        <v>18</v>
      </c>
      <c r="E98" s="2"/>
      <c r="F98" s="4">
        <v>6500</v>
      </c>
      <c r="G98" s="4">
        <v>0</v>
      </c>
      <c r="H98" s="4">
        <v>0</v>
      </c>
      <c r="I98" s="14">
        <v>6</v>
      </c>
      <c r="J98" s="13">
        <v>39667</v>
      </c>
      <c r="K98" s="2" t="s">
        <v>712</v>
      </c>
      <c r="L98" s="4">
        <f t="shared" si="16"/>
        <v>0</v>
      </c>
      <c r="M98" s="4">
        <v>0</v>
      </c>
      <c r="N98" s="4">
        <f t="shared" si="11"/>
        <v>0</v>
      </c>
      <c r="O98" s="8" t="s">
        <v>229</v>
      </c>
      <c r="P98">
        <f>VLOOKUP(B98,גיליון1!B:J,8,0)</f>
        <v>6</v>
      </c>
      <c r="Q98">
        <f>VLOOKUP(B98,גיליון1!B:J,9,0)</f>
        <v>46410</v>
      </c>
      <c r="R98">
        <f t="shared" si="13"/>
        <v>39666.666666666672</v>
      </c>
      <c r="S98" s="15">
        <f>P98-I98</f>
        <v>0</v>
      </c>
      <c r="T98" s="15">
        <f t="shared" si="15"/>
        <v>-0.33333333332848269</v>
      </c>
    </row>
    <row r="99" spans="1:20" ht="135" x14ac:dyDescent="0.2">
      <c r="A99" s="2" t="s">
        <v>122</v>
      </c>
      <c r="B99" s="2" t="s">
        <v>230</v>
      </c>
      <c r="C99" s="2" t="s">
        <v>25</v>
      </c>
      <c r="D99" s="2" t="s">
        <v>18</v>
      </c>
      <c r="E99" s="2"/>
      <c r="F99" s="4">
        <v>3325</v>
      </c>
      <c r="G99" s="4">
        <v>0</v>
      </c>
      <c r="H99" s="4">
        <v>0</v>
      </c>
      <c r="I99" s="2">
        <v>0</v>
      </c>
      <c r="J99" s="4">
        <v>0</v>
      </c>
      <c r="K99" s="2"/>
      <c r="L99" s="4">
        <f t="shared" si="16"/>
        <v>3325</v>
      </c>
      <c r="M99" s="4">
        <f>IF(E99="כן", 0, SUM(G99+H99+J99))</f>
        <v>0</v>
      </c>
      <c r="N99" s="4">
        <f t="shared" si="11"/>
        <v>3325</v>
      </c>
      <c r="O99" s="8" t="s">
        <v>231</v>
      </c>
      <c r="P99">
        <f>VLOOKUP(B99,גיליון1!B:J,8,0)</f>
        <v>0</v>
      </c>
      <c r="Q99">
        <f>VLOOKUP(B99,גיליון1!B:J,9,0)</f>
        <v>0</v>
      </c>
      <c r="R99">
        <f t="shared" si="13"/>
        <v>0</v>
      </c>
      <c r="S99" s="15">
        <f t="shared" si="14"/>
        <v>0</v>
      </c>
      <c r="T99" s="15">
        <f t="shared" si="15"/>
        <v>0</v>
      </c>
    </row>
    <row r="100" spans="1:20" ht="105" x14ac:dyDescent="0.2">
      <c r="A100" s="2" t="s">
        <v>122</v>
      </c>
      <c r="B100" s="2" t="s">
        <v>232</v>
      </c>
      <c r="C100" s="2" t="s">
        <v>17</v>
      </c>
      <c r="D100" s="2" t="s">
        <v>18</v>
      </c>
      <c r="E100" s="2"/>
      <c r="F100" s="4">
        <v>6500</v>
      </c>
      <c r="G100" s="4">
        <v>0</v>
      </c>
      <c r="H100" s="4">
        <v>0</v>
      </c>
      <c r="I100" s="2">
        <v>0</v>
      </c>
      <c r="J100" s="4">
        <v>0</v>
      </c>
      <c r="K100" s="2"/>
      <c r="L100" s="4">
        <f t="shared" si="16"/>
        <v>6500</v>
      </c>
      <c r="M100" s="4">
        <f>IF(E100="כן", 0, SUM(G100+H100+J100))</f>
        <v>0</v>
      </c>
      <c r="N100" s="4">
        <f t="shared" si="11"/>
        <v>6500</v>
      </c>
      <c r="O100" s="8" t="s">
        <v>233</v>
      </c>
      <c r="P100">
        <f>VLOOKUP(B100,גיליון1!B:J,8,0)</f>
        <v>0</v>
      </c>
      <c r="Q100">
        <f>VLOOKUP(B100,גיליון1!B:J,9,0)</f>
        <v>0</v>
      </c>
      <c r="R100">
        <f t="shared" si="13"/>
        <v>0</v>
      </c>
      <c r="S100" s="15">
        <f t="shared" si="14"/>
        <v>0</v>
      </c>
      <c r="T100" s="15">
        <f t="shared" si="15"/>
        <v>0</v>
      </c>
    </row>
    <row r="101" spans="1:20" ht="120" x14ac:dyDescent="0.2">
      <c r="A101" s="2" t="s">
        <v>122</v>
      </c>
      <c r="B101" s="2" t="s">
        <v>234</v>
      </c>
      <c r="C101" s="2" t="s">
        <v>59</v>
      </c>
      <c r="D101" s="2" t="s">
        <v>18</v>
      </c>
      <c r="E101" s="2"/>
      <c r="F101" s="4">
        <v>4400</v>
      </c>
      <c r="G101" s="4">
        <v>0</v>
      </c>
      <c r="H101" s="4">
        <v>0</v>
      </c>
      <c r="I101" s="2">
        <v>0</v>
      </c>
      <c r="J101" s="4">
        <v>0</v>
      </c>
      <c r="K101" s="2"/>
      <c r="L101" s="4">
        <f t="shared" si="16"/>
        <v>4400</v>
      </c>
      <c r="M101" s="4">
        <f>IF(E101="כן", 0, SUM(G101+H101+J101))</f>
        <v>0</v>
      </c>
      <c r="N101" s="4">
        <f t="shared" si="11"/>
        <v>4400</v>
      </c>
      <c r="O101" s="8" t="s">
        <v>235</v>
      </c>
      <c r="P101">
        <f>VLOOKUP(B101,גיליון1!B:J,8,0)</f>
        <v>0</v>
      </c>
      <c r="Q101">
        <f>VLOOKUP(B101,גיליון1!B:J,9,0)</f>
        <v>0</v>
      </c>
      <c r="R101">
        <f t="shared" si="13"/>
        <v>0</v>
      </c>
      <c r="S101" s="15">
        <f t="shared" si="14"/>
        <v>0</v>
      </c>
      <c r="T101" s="15">
        <f t="shared" si="15"/>
        <v>0</v>
      </c>
    </row>
    <row r="102" spans="1:20" ht="345" x14ac:dyDescent="0.2">
      <c r="A102" s="2" t="s">
        <v>122</v>
      </c>
      <c r="B102" s="12" t="s">
        <v>236</v>
      </c>
      <c r="C102" s="2" t="s">
        <v>39</v>
      </c>
      <c r="D102" s="2" t="s">
        <v>109</v>
      </c>
      <c r="E102" s="2"/>
      <c r="F102" s="4">
        <v>12000</v>
      </c>
      <c r="G102" s="4">
        <v>0</v>
      </c>
      <c r="H102" s="4">
        <v>0</v>
      </c>
      <c r="I102" s="14">
        <v>0</v>
      </c>
      <c r="J102" s="13">
        <v>0</v>
      </c>
      <c r="K102" s="2"/>
      <c r="L102" s="4">
        <v>4000</v>
      </c>
      <c r="M102" s="4">
        <f>IF(E102="כן", 0, SUM(G102+H102+J102))</f>
        <v>0</v>
      </c>
      <c r="N102" s="4">
        <f t="shared" si="11"/>
        <v>4000</v>
      </c>
      <c r="O102" s="8" t="s">
        <v>237</v>
      </c>
      <c r="P102">
        <f>VLOOKUP(B102,גיליון1!B:J,8,0)</f>
        <v>1</v>
      </c>
      <c r="Q102">
        <f>VLOOKUP(B102,גיליון1!B:J,9,0)</f>
        <v>4680</v>
      </c>
      <c r="R102">
        <f t="shared" si="13"/>
        <v>4000.0000000000005</v>
      </c>
      <c r="S102" s="15">
        <f t="shared" si="14"/>
        <v>1</v>
      </c>
      <c r="T102" s="15">
        <f t="shared" si="15"/>
        <v>4000.0000000000005</v>
      </c>
    </row>
    <row r="103" spans="1:20" ht="90" x14ac:dyDescent="0.2">
      <c r="A103" s="2" t="s">
        <v>122</v>
      </c>
      <c r="B103" s="2" t="s">
        <v>238</v>
      </c>
      <c r="C103" s="2" t="s">
        <v>17</v>
      </c>
      <c r="D103" s="2" t="s">
        <v>18</v>
      </c>
      <c r="E103" s="2"/>
      <c r="F103" s="4">
        <v>5000</v>
      </c>
      <c r="G103" s="4">
        <v>0</v>
      </c>
      <c r="H103" s="4">
        <v>0</v>
      </c>
      <c r="I103" s="2">
        <v>0</v>
      </c>
      <c r="J103" s="4">
        <v>0</v>
      </c>
      <c r="K103" s="2"/>
      <c r="L103" s="4">
        <f>IF(E103="כן",0,IF(I103&gt;3,0,F103))</f>
        <v>5000</v>
      </c>
      <c r="M103" s="4">
        <f>IF(E103="כן", 0, SUM(G103+H103+J103))</f>
        <v>0</v>
      </c>
      <c r="N103" s="4">
        <f t="shared" si="11"/>
        <v>5000</v>
      </c>
      <c r="O103" s="8" t="s">
        <v>239</v>
      </c>
      <c r="P103">
        <f>VLOOKUP(B103,גיליון1!B:J,8,0)</f>
        <v>0</v>
      </c>
      <c r="Q103">
        <f>VLOOKUP(B103,גיליון1!B:J,9,0)</f>
        <v>0</v>
      </c>
      <c r="R103">
        <f t="shared" si="13"/>
        <v>0</v>
      </c>
      <c r="S103" s="15">
        <f t="shared" si="14"/>
        <v>0</v>
      </c>
      <c r="T103" s="15">
        <f t="shared" si="15"/>
        <v>0</v>
      </c>
    </row>
    <row r="104" spans="1:20" ht="165" x14ac:dyDescent="0.2">
      <c r="A104" s="2" t="s">
        <v>122</v>
      </c>
      <c r="B104" s="12" t="s">
        <v>240</v>
      </c>
      <c r="C104" s="2" t="s">
        <v>59</v>
      </c>
      <c r="D104" s="2" t="s">
        <v>18</v>
      </c>
      <c r="E104" s="2"/>
      <c r="F104" s="4">
        <v>5000</v>
      </c>
      <c r="G104" s="4">
        <v>0</v>
      </c>
      <c r="H104" s="13">
        <v>0</v>
      </c>
      <c r="I104" s="14">
        <v>0</v>
      </c>
      <c r="J104" s="13">
        <v>0</v>
      </c>
      <c r="K104" s="14" t="s">
        <v>717</v>
      </c>
      <c r="L104" s="4">
        <v>0</v>
      </c>
      <c r="M104" s="4">
        <v>0</v>
      </c>
      <c r="N104" s="4">
        <f t="shared" si="11"/>
        <v>0</v>
      </c>
      <c r="O104" s="8" t="s">
        <v>242</v>
      </c>
      <c r="P104">
        <f>VLOOKUP(B104,גיליון1!B:J,8,0)</f>
        <v>0</v>
      </c>
      <c r="Q104">
        <f>VLOOKUP(B104,גיליון1!B:J,9,0)</f>
        <v>0</v>
      </c>
      <c r="R104">
        <f t="shared" si="13"/>
        <v>0</v>
      </c>
      <c r="S104" s="15">
        <f t="shared" si="14"/>
        <v>0</v>
      </c>
      <c r="T104" s="15">
        <f t="shared" si="15"/>
        <v>0</v>
      </c>
    </row>
    <row r="105" spans="1:20" ht="409.5" x14ac:dyDescent="0.2">
      <c r="A105" s="2" t="s">
        <v>122</v>
      </c>
      <c r="B105" s="2" t="s">
        <v>243</v>
      </c>
      <c r="C105" s="2" t="s">
        <v>17</v>
      </c>
      <c r="D105" s="2" t="s">
        <v>18</v>
      </c>
      <c r="E105" s="2"/>
      <c r="F105" s="4">
        <v>9500</v>
      </c>
      <c r="G105" s="4">
        <v>0</v>
      </c>
      <c r="H105" s="4">
        <v>0</v>
      </c>
      <c r="I105" s="2">
        <v>0</v>
      </c>
      <c r="J105" s="4">
        <v>0</v>
      </c>
      <c r="K105" s="2" t="s">
        <v>715</v>
      </c>
      <c r="L105" s="4">
        <v>0</v>
      </c>
      <c r="M105" s="4">
        <f>IF(E105="כן", 0, SUM(G105+H105+J105))</f>
        <v>0</v>
      </c>
      <c r="N105" s="4">
        <f t="shared" si="11"/>
        <v>0</v>
      </c>
      <c r="O105" s="8" t="s">
        <v>244</v>
      </c>
      <c r="P105">
        <f>VLOOKUP(B105,גיליון1!B:J,8,0)</f>
        <v>0</v>
      </c>
      <c r="Q105">
        <f>VLOOKUP(B105,גיליון1!B:J,9,0)</f>
        <v>0</v>
      </c>
      <c r="R105">
        <f t="shared" si="13"/>
        <v>0</v>
      </c>
      <c r="S105" s="15">
        <f t="shared" si="14"/>
        <v>0</v>
      </c>
      <c r="T105" s="15">
        <f t="shared" si="15"/>
        <v>0</v>
      </c>
    </row>
    <row r="106" spans="1:20" ht="45" x14ac:dyDescent="0.2">
      <c r="A106" s="2" t="s">
        <v>122</v>
      </c>
      <c r="B106" s="2" t="s">
        <v>245</v>
      </c>
      <c r="C106" s="2" t="s">
        <v>17</v>
      </c>
      <c r="D106" s="2" t="s">
        <v>18</v>
      </c>
      <c r="E106" s="2"/>
      <c r="F106" s="4">
        <v>8500</v>
      </c>
      <c r="G106" s="4">
        <v>0</v>
      </c>
      <c r="H106" s="4">
        <v>0</v>
      </c>
      <c r="I106" s="2">
        <v>0</v>
      </c>
      <c r="J106" s="4">
        <v>0</v>
      </c>
      <c r="K106" s="2"/>
      <c r="L106" s="4">
        <f>IF(E106="כן",0,IF(I106&gt;3,0,F106))</f>
        <v>8500</v>
      </c>
      <c r="M106" s="4">
        <f>IF(E106="כן", 0, SUM(G106+H106+J106))</f>
        <v>0</v>
      </c>
      <c r="N106" s="4">
        <f t="shared" si="11"/>
        <v>8500</v>
      </c>
      <c r="O106" s="8" t="s">
        <v>246</v>
      </c>
      <c r="P106">
        <f>VLOOKUP(B106,גיליון1!B:J,8,0)</f>
        <v>0</v>
      </c>
      <c r="Q106">
        <f>VLOOKUP(B106,גיליון1!B:J,9,0)</f>
        <v>0</v>
      </c>
      <c r="R106">
        <f t="shared" si="13"/>
        <v>0</v>
      </c>
      <c r="S106" s="15">
        <f t="shared" si="14"/>
        <v>0</v>
      </c>
      <c r="T106" s="15">
        <f t="shared" si="15"/>
        <v>0</v>
      </c>
    </row>
    <row r="107" spans="1:20" ht="225" x14ac:dyDescent="0.2">
      <c r="A107" s="2" t="s">
        <v>122</v>
      </c>
      <c r="B107" s="2" t="s">
        <v>247</v>
      </c>
      <c r="C107" s="2" t="s">
        <v>17</v>
      </c>
      <c r="D107" s="2" t="s">
        <v>18</v>
      </c>
      <c r="E107" s="2"/>
      <c r="F107" s="4">
        <v>6000</v>
      </c>
      <c r="G107" s="4">
        <v>0</v>
      </c>
      <c r="H107" s="4">
        <v>0</v>
      </c>
      <c r="I107" s="2">
        <v>0</v>
      </c>
      <c r="J107" s="4">
        <v>0</v>
      </c>
      <c r="K107" s="2"/>
      <c r="L107" s="4">
        <f>IF(E107="כן",0,IF(I107&gt;3,0,F107))</f>
        <v>6000</v>
      </c>
      <c r="M107" s="4">
        <f>IF(E107="כן", 0, SUM(G107+H107+J107))</f>
        <v>0</v>
      </c>
      <c r="N107" s="4">
        <f t="shared" si="11"/>
        <v>6000</v>
      </c>
      <c r="O107" s="8" t="s">
        <v>248</v>
      </c>
      <c r="P107">
        <f>VLOOKUP(B107,גיליון1!B:J,8,0)</f>
        <v>0</v>
      </c>
      <c r="Q107">
        <f>VLOOKUP(B107,גיליון1!B:J,9,0)</f>
        <v>0</v>
      </c>
      <c r="R107">
        <f t="shared" si="13"/>
        <v>0</v>
      </c>
      <c r="S107" s="15">
        <f t="shared" si="14"/>
        <v>0</v>
      </c>
      <c r="T107" s="15">
        <f t="shared" si="15"/>
        <v>0</v>
      </c>
    </row>
    <row r="108" spans="1:20" ht="150" x14ac:dyDescent="0.2">
      <c r="A108" s="2" t="s">
        <v>122</v>
      </c>
      <c r="B108" s="14" t="s">
        <v>249</v>
      </c>
      <c r="C108" s="2" t="s">
        <v>17</v>
      </c>
      <c r="D108" s="2" t="s">
        <v>18</v>
      </c>
      <c r="E108" s="2"/>
      <c r="F108" s="4">
        <v>10000</v>
      </c>
      <c r="G108" s="4">
        <v>0</v>
      </c>
      <c r="H108" s="4">
        <v>0</v>
      </c>
      <c r="I108" s="14">
        <v>1</v>
      </c>
      <c r="J108" s="13">
        <v>10000</v>
      </c>
      <c r="K108" s="14" t="s">
        <v>710</v>
      </c>
      <c r="L108" s="4">
        <f>IF(E108="כן",0,IF(I108&gt;3,0,F108))</f>
        <v>10000</v>
      </c>
      <c r="M108" s="4">
        <f>IF(E108="כן", 0, SUM(G108+H108+J108))</f>
        <v>10000</v>
      </c>
      <c r="N108" s="4">
        <f t="shared" si="11"/>
        <v>20000</v>
      </c>
      <c r="O108" s="8" t="s">
        <v>250</v>
      </c>
      <c r="P108">
        <f>VLOOKUP(B108,גיליון1!B:J,8,0)</f>
        <v>1</v>
      </c>
      <c r="Q108">
        <f>VLOOKUP(B108,גיליון1!B:J,9,0)</f>
        <v>11700</v>
      </c>
      <c r="R108">
        <f t="shared" si="13"/>
        <v>10000</v>
      </c>
      <c r="S108" s="15">
        <f t="shared" si="14"/>
        <v>0</v>
      </c>
      <c r="T108" s="15">
        <f t="shared" si="15"/>
        <v>0</v>
      </c>
    </row>
    <row r="109" spans="1:20" ht="75" x14ac:dyDescent="0.2">
      <c r="A109" s="2" t="s">
        <v>122</v>
      </c>
      <c r="B109" s="2" t="s">
        <v>251</v>
      </c>
      <c r="C109" s="2" t="s">
        <v>17</v>
      </c>
      <c r="D109" s="2" t="s">
        <v>18</v>
      </c>
      <c r="E109" s="2"/>
      <c r="F109" s="4">
        <v>8500</v>
      </c>
      <c r="G109" s="4">
        <v>0</v>
      </c>
      <c r="H109" s="4">
        <v>0</v>
      </c>
      <c r="I109" s="2">
        <v>0</v>
      </c>
      <c r="J109" s="4">
        <v>0</v>
      </c>
      <c r="K109" s="2"/>
      <c r="L109" s="4">
        <f>IF(E109="כן",0,IF(I109&gt;3,0,F109))</f>
        <v>8500</v>
      </c>
      <c r="M109" s="4">
        <f>IF(E109="כן", 0, SUM(G109+H109+J109))</f>
        <v>0</v>
      </c>
      <c r="N109" s="4">
        <f t="shared" si="11"/>
        <v>8500</v>
      </c>
      <c r="O109" s="8" t="s">
        <v>252</v>
      </c>
      <c r="P109">
        <f>VLOOKUP(B109,גיליון1!B:J,8,0)</f>
        <v>0</v>
      </c>
      <c r="Q109">
        <f>VLOOKUP(B109,גיליון1!B:J,9,0)</f>
        <v>0</v>
      </c>
      <c r="R109">
        <f t="shared" si="13"/>
        <v>0</v>
      </c>
      <c r="S109" s="15">
        <f t="shared" si="14"/>
        <v>0</v>
      </c>
      <c r="T109" s="15">
        <f t="shared" si="15"/>
        <v>0</v>
      </c>
    </row>
    <row r="110" spans="1:20" ht="47.25" x14ac:dyDescent="0.2">
      <c r="A110" s="3" t="s">
        <v>122</v>
      </c>
      <c r="B110" s="3" t="s">
        <v>253</v>
      </c>
      <c r="C110" s="3"/>
      <c r="D110" s="3"/>
      <c r="E110" s="3"/>
      <c r="F110" s="6">
        <f>SUM(F48:F109)</f>
        <v>453791</v>
      </c>
      <c r="G110" s="6">
        <v>169118.80341880344</v>
      </c>
      <c r="H110" s="6">
        <v>3699.1452991452993</v>
      </c>
      <c r="I110" s="3"/>
      <c r="J110" s="5">
        <v>261163.24786324787</v>
      </c>
      <c r="K110" s="3"/>
      <c r="L110" s="6">
        <f>SUM(L48:L109)</f>
        <v>325591</v>
      </c>
      <c r="M110" s="6">
        <f>SUM(M48:M109)</f>
        <v>61957.606837606843</v>
      </c>
      <c r="N110" s="6">
        <f>SUM(N48:N109)</f>
        <v>387548.60683760681</v>
      </c>
      <c r="O110" s="9"/>
      <c r="P110">
        <f>VLOOKUP(B110,גיליון1!B:J,8,0)</f>
        <v>0</v>
      </c>
      <c r="Q110">
        <f>VLOOKUP(B110,גיליון1!B:J,9,0)</f>
        <v>273971</v>
      </c>
      <c r="R110">
        <f t="shared" si="13"/>
        <v>234163.24786324787</v>
      </c>
      <c r="S110" s="15">
        <f t="shared" si="14"/>
        <v>0</v>
      </c>
      <c r="T110" s="15">
        <f t="shared" si="15"/>
        <v>-27000</v>
      </c>
    </row>
    <row r="111" spans="1:20" ht="225" x14ac:dyDescent="0.2">
      <c r="A111" s="2" t="s">
        <v>254</v>
      </c>
      <c r="B111" s="2" t="s">
        <v>255</v>
      </c>
      <c r="C111" s="2" t="s">
        <v>17</v>
      </c>
      <c r="D111" s="2" t="s">
        <v>18</v>
      </c>
      <c r="E111" s="2"/>
      <c r="F111" s="4">
        <v>5000</v>
      </c>
      <c r="G111" s="4">
        <v>0</v>
      </c>
      <c r="H111" s="4">
        <v>0</v>
      </c>
      <c r="I111" s="2">
        <v>0</v>
      </c>
      <c r="J111" s="4">
        <v>0</v>
      </c>
      <c r="K111" s="2"/>
      <c r="L111" s="4">
        <f t="shared" ref="L111:L124" si="17">IF(E111="כן",0,IF(I111&gt;3,0,F111))</f>
        <v>5000</v>
      </c>
      <c r="M111" s="4">
        <f t="shared" ref="M111:M128" si="18">IF(E111="כן", 0, SUM(G111+H111+J111))</f>
        <v>0</v>
      </c>
      <c r="N111" s="4">
        <f t="shared" ref="N111:N151" si="19">SUM(M111+L111)</f>
        <v>5000</v>
      </c>
      <c r="O111" s="8" t="s">
        <v>256</v>
      </c>
      <c r="P111">
        <f>VLOOKUP(B111,גיליון1!B:J,8,0)</f>
        <v>0</v>
      </c>
      <c r="Q111">
        <f>VLOOKUP(B111,גיליון1!B:J,9,0)</f>
        <v>0</v>
      </c>
      <c r="R111">
        <f t="shared" si="13"/>
        <v>0</v>
      </c>
      <c r="S111" s="15">
        <f t="shared" si="14"/>
        <v>0</v>
      </c>
      <c r="T111" s="15">
        <f t="shared" si="15"/>
        <v>0</v>
      </c>
    </row>
    <row r="112" spans="1:20" ht="210" x14ac:dyDescent="0.2">
      <c r="A112" s="2" t="s">
        <v>254</v>
      </c>
      <c r="B112" s="2" t="s">
        <v>257</v>
      </c>
      <c r="C112" s="2" t="s">
        <v>17</v>
      </c>
      <c r="D112" s="2" t="s">
        <v>18</v>
      </c>
      <c r="E112" s="2"/>
      <c r="F112" s="4">
        <v>5000</v>
      </c>
      <c r="G112" s="4">
        <v>0</v>
      </c>
      <c r="H112" s="4">
        <v>0</v>
      </c>
      <c r="I112" s="2">
        <v>0</v>
      </c>
      <c r="J112" s="4">
        <v>0</v>
      </c>
      <c r="K112" s="2"/>
      <c r="L112" s="4">
        <f t="shared" si="17"/>
        <v>5000</v>
      </c>
      <c r="M112" s="4">
        <f t="shared" si="18"/>
        <v>0</v>
      </c>
      <c r="N112" s="4">
        <f t="shared" si="19"/>
        <v>5000</v>
      </c>
      <c r="O112" s="8" t="s">
        <v>258</v>
      </c>
      <c r="P112">
        <f>VLOOKUP(B112,גיליון1!B:J,8,0)</f>
        <v>0</v>
      </c>
      <c r="Q112">
        <f>VLOOKUP(B112,גיליון1!B:J,9,0)</f>
        <v>0</v>
      </c>
      <c r="R112">
        <f t="shared" si="13"/>
        <v>0</v>
      </c>
      <c r="S112" s="15">
        <f t="shared" si="14"/>
        <v>0</v>
      </c>
      <c r="T112" s="15">
        <f t="shared" si="15"/>
        <v>0</v>
      </c>
    </row>
    <row r="113" spans="1:20" ht="409.5" x14ac:dyDescent="0.2">
      <c r="A113" s="2" t="s">
        <v>254</v>
      </c>
      <c r="B113" s="2" t="s">
        <v>259</v>
      </c>
      <c r="C113" s="2" t="s">
        <v>17</v>
      </c>
      <c r="D113" s="2" t="s">
        <v>42</v>
      </c>
      <c r="E113" s="2"/>
      <c r="F113" s="4">
        <v>0</v>
      </c>
      <c r="G113" s="4">
        <v>0</v>
      </c>
      <c r="H113" s="4">
        <v>0</v>
      </c>
      <c r="I113" s="2">
        <v>0</v>
      </c>
      <c r="J113" s="4">
        <v>0</v>
      </c>
      <c r="K113" s="2"/>
      <c r="L113" s="4">
        <f t="shared" si="17"/>
        <v>0</v>
      </c>
      <c r="M113" s="4">
        <f t="shared" si="18"/>
        <v>0</v>
      </c>
      <c r="N113" s="4">
        <f t="shared" si="19"/>
        <v>0</v>
      </c>
      <c r="O113" s="8" t="s">
        <v>260</v>
      </c>
      <c r="P113">
        <f>VLOOKUP(B113,גיליון1!B:J,8,0)</f>
        <v>0</v>
      </c>
      <c r="Q113">
        <f>VLOOKUP(B113,גיליון1!B:J,9,0)</f>
        <v>0</v>
      </c>
      <c r="R113">
        <f t="shared" si="13"/>
        <v>0</v>
      </c>
      <c r="S113" s="15">
        <f t="shared" si="14"/>
        <v>0</v>
      </c>
      <c r="T113" s="15">
        <f t="shared" si="15"/>
        <v>0</v>
      </c>
    </row>
    <row r="114" spans="1:20" ht="180" x14ac:dyDescent="0.2">
      <c r="A114" s="2" t="s">
        <v>254</v>
      </c>
      <c r="B114" s="2" t="s">
        <v>261</v>
      </c>
      <c r="C114" s="2" t="s">
        <v>17</v>
      </c>
      <c r="D114" s="2" t="s">
        <v>42</v>
      </c>
      <c r="E114" s="2"/>
      <c r="F114" s="4">
        <v>0</v>
      </c>
      <c r="G114" s="4">
        <v>0</v>
      </c>
      <c r="H114" s="4">
        <v>0</v>
      </c>
      <c r="I114" s="2">
        <v>0</v>
      </c>
      <c r="J114" s="4">
        <v>0</v>
      </c>
      <c r="K114" s="2"/>
      <c r="L114" s="4">
        <f t="shared" si="17"/>
        <v>0</v>
      </c>
      <c r="M114" s="4">
        <f t="shared" si="18"/>
        <v>0</v>
      </c>
      <c r="N114" s="4">
        <f t="shared" si="19"/>
        <v>0</v>
      </c>
      <c r="O114" s="8" t="s">
        <v>262</v>
      </c>
      <c r="P114">
        <f>VLOOKUP(B114,גיליון1!B:J,8,0)</f>
        <v>0</v>
      </c>
      <c r="Q114">
        <f>VLOOKUP(B114,גיליון1!B:J,9,0)</f>
        <v>0</v>
      </c>
      <c r="R114">
        <f t="shared" si="13"/>
        <v>0</v>
      </c>
      <c r="S114" s="15">
        <f t="shared" si="14"/>
        <v>0</v>
      </c>
      <c r="T114" s="15">
        <f t="shared" si="15"/>
        <v>0</v>
      </c>
    </row>
    <row r="115" spans="1:20" ht="45" x14ac:dyDescent="0.2">
      <c r="A115" s="2" t="s">
        <v>254</v>
      </c>
      <c r="B115" s="2" t="s">
        <v>263</v>
      </c>
      <c r="C115" s="2" t="s">
        <v>17</v>
      </c>
      <c r="D115" s="2" t="s">
        <v>18</v>
      </c>
      <c r="E115" s="2"/>
      <c r="F115" s="4">
        <v>8000</v>
      </c>
      <c r="G115" s="4">
        <v>0</v>
      </c>
      <c r="H115" s="4">
        <v>0</v>
      </c>
      <c r="I115" s="2">
        <v>0</v>
      </c>
      <c r="J115" s="4">
        <v>0</v>
      </c>
      <c r="K115" s="2"/>
      <c r="L115" s="4">
        <f t="shared" si="17"/>
        <v>8000</v>
      </c>
      <c r="M115" s="4">
        <f t="shared" si="18"/>
        <v>0</v>
      </c>
      <c r="N115" s="4">
        <f t="shared" si="19"/>
        <v>8000</v>
      </c>
      <c r="O115" s="8" t="s">
        <v>264</v>
      </c>
      <c r="P115">
        <f>VLOOKUP(B115,גיליון1!B:J,8,0)</f>
        <v>0</v>
      </c>
      <c r="Q115">
        <f>VLOOKUP(B115,גיליון1!B:J,9,0)</f>
        <v>0</v>
      </c>
      <c r="R115">
        <f t="shared" si="13"/>
        <v>0</v>
      </c>
      <c r="S115" s="15">
        <f t="shared" si="14"/>
        <v>0</v>
      </c>
      <c r="T115" s="15">
        <f t="shared" si="15"/>
        <v>0</v>
      </c>
    </row>
    <row r="116" spans="1:20" ht="165" x14ac:dyDescent="0.2">
      <c r="A116" s="2" t="s">
        <v>254</v>
      </c>
      <c r="B116" s="2" t="s">
        <v>265</v>
      </c>
      <c r="C116" s="2" t="s">
        <v>17</v>
      </c>
      <c r="D116" s="2" t="s">
        <v>18</v>
      </c>
      <c r="E116" s="2"/>
      <c r="F116" s="4">
        <v>3600</v>
      </c>
      <c r="G116" s="4">
        <v>0</v>
      </c>
      <c r="H116" s="4">
        <v>0</v>
      </c>
      <c r="I116" s="2">
        <v>0</v>
      </c>
      <c r="J116" s="4">
        <v>0</v>
      </c>
      <c r="K116" s="2"/>
      <c r="L116" s="4">
        <f t="shared" si="17"/>
        <v>3600</v>
      </c>
      <c r="M116" s="4">
        <f t="shared" si="18"/>
        <v>0</v>
      </c>
      <c r="N116" s="4">
        <f t="shared" si="19"/>
        <v>3600</v>
      </c>
      <c r="O116" s="8" t="s">
        <v>266</v>
      </c>
      <c r="P116">
        <f>VLOOKUP(B116,גיליון1!B:J,8,0)</f>
        <v>0</v>
      </c>
      <c r="Q116">
        <f>VLOOKUP(B116,גיליון1!B:J,9,0)</f>
        <v>0</v>
      </c>
      <c r="R116">
        <f t="shared" si="13"/>
        <v>0</v>
      </c>
      <c r="S116" s="15">
        <f t="shared" si="14"/>
        <v>0</v>
      </c>
      <c r="T116" s="15">
        <f t="shared" si="15"/>
        <v>0</v>
      </c>
    </row>
    <row r="117" spans="1:20" ht="150" x14ac:dyDescent="0.2">
      <c r="A117" s="2" t="s">
        <v>254</v>
      </c>
      <c r="B117" s="2" t="s">
        <v>267</v>
      </c>
      <c r="C117" s="2" t="s">
        <v>25</v>
      </c>
      <c r="D117" s="2" t="s">
        <v>18</v>
      </c>
      <c r="E117" s="2"/>
      <c r="F117" s="4">
        <v>10000</v>
      </c>
      <c r="G117" s="4">
        <v>0</v>
      </c>
      <c r="H117" s="4">
        <v>0</v>
      </c>
      <c r="I117" s="2">
        <v>0</v>
      </c>
      <c r="J117" s="4">
        <v>0</v>
      </c>
      <c r="K117" s="2"/>
      <c r="L117" s="4">
        <f t="shared" si="17"/>
        <v>10000</v>
      </c>
      <c r="M117" s="4">
        <f t="shared" si="18"/>
        <v>0</v>
      </c>
      <c r="N117" s="4">
        <f t="shared" si="19"/>
        <v>10000</v>
      </c>
      <c r="O117" s="8" t="s">
        <v>268</v>
      </c>
      <c r="P117">
        <f>VLOOKUP(B117,גיליון1!B:J,8,0)</f>
        <v>0</v>
      </c>
      <c r="Q117">
        <f>VLOOKUP(B117,גיליון1!B:J,9,0)</f>
        <v>0</v>
      </c>
      <c r="R117">
        <f t="shared" si="13"/>
        <v>0</v>
      </c>
      <c r="S117" s="15">
        <f t="shared" si="14"/>
        <v>0</v>
      </c>
      <c r="T117" s="15">
        <f t="shared" si="15"/>
        <v>0</v>
      </c>
    </row>
    <row r="118" spans="1:20" ht="360" x14ac:dyDescent="0.2">
      <c r="A118" s="2" t="s">
        <v>254</v>
      </c>
      <c r="B118" s="12" t="s">
        <v>269</v>
      </c>
      <c r="C118" s="2" t="s">
        <v>17</v>
      </c>
      <c r="D118" s="2" t="s">
        <v>18</v>
      </c>
      <c r="E118" s="2"/>
      <c r="F118" s="4">
        <v>14250</v>
      </c>
      <c r="G118" s="4">
        <v>0</v>
      </c>
      <c r="H118" s="4">
        <v>0</v>
      </c>
      <c r="I118" s="2">
        <v>0</v>
      </c>
      <c r="J118" s="4">
        <v>0</v>
      </c>
      <c r="K118" s="2"/>
      <c r="L118" s="4">
        <v>0</v>
      </c>
      <c r="M118" s="4">
        <f t="shared" si="18"/>
        <v>0</v>
      </c>
      <c r="N118" s="4">
        <f t="shared" si="19"/>
        <v>0</v>
      </c>
      <c r="O118" s="8" t="s">
        <v>270</v>
      </c>
      <c r="P118">
        <f>VLOOKUP(B118,גיליון1!B:J,8,0)</f>
        <v>0</v>
      </c>
      <c r="Q118">
        <f>VLOOKUP(B118,גיליון1!B:J,9,0)</f>
        <v>0</v>
      </c>
      <c r="R118">
        <f t="shared" si="13"/>
        <v>0</v>
      </c>
      <c r="S118" s="15">
        <f t="shared" si="14"/>
        <v>0</v>
      </c>
      <c r="T118" s="15">
        <f t="shared" si="15"/>
        <v>0</v>
      </c>
    </row>
    <row r="119" spans="1:20" ht="75" x14ac:dyDescent="0.2">
      <c r="A119" s="2" t="s">
        <v>254</v>
      </c>
      <c r="B119" s="2" t="s">
        <v>271</v>
      </c>
      <c r="C119" s="2" t="s">
        <v>17</v>
      </c>
      <c r="D119" s="2" t="s">
        <v>18</v>
      </c>
      <c r="E119" s="2"/>
      <c r="F119" s="4">
        <v>6500</v>
      </c>
      <c r="G119" s="4">
        <v>0</v>
      </c>
      <c r="H119" s="4">
        <v>0</v>
      </c>
      <c r="I119" s="2">
        <v>0</v>
      </c>
      <c r="J119" s="4">
        <v>0</v>
      </c>
      <c r="K119" s="2"/>
      <c r="L119" s="4">
        <f t="shared" si="17"/>
        <v>6500</v>
      </c>
      <c r="M119" s="4">
        <f t="shared" si="18"/>
        <v>0</v>
      </c>
      <c r="N119" s="4">
        <f t="shared" si="19"/>
        <v>6500</v>
      </c>
      <c r="O119" s="8" t="s">
        <v>272</v>
      </c>
      <c r="P119">
        <f>VLOOKUP(B119,גיליון1!B:J,8,0)</f>
        <v>0</v>
      </c>
      <c r="Q119">
        <f>VLOOKUP(B119,גיליון1!B:J,9,0)</f>
        <v>0</v>
      </c>
      <c r="R119">
        <f t="shared" si="13"/>
        <v>0</v>
      </c>
      <c r="S119" s="15">
        <f t="shared" si="14"/>
        <v>0</v>
      </c>
      <c r="T119" s="15">
        <f t="shared" si="15"/>
        <v>0</v>
      </c>
    </row>
    <row r="120" spans="1:20" ht="60" x14ac:dyDescent="0.2">
      <c r="A120" s="2" t="s">
        <v>254</v>
      </c>
      <c r="B120" s="2" t="s">
        <v>273</v>
      </c>
      <c r="C120" s="2" t="s">
        <v>17</v>
      </c>
      <c r="D120" s="2" t="s">
        <v>18</v>
      </c>
      <c r="E120" s="2"/>
      <c r="F120" s="4">
        <v>4000</v>
      </c>
      <c r="G120" s="4">
        <v>0</v>
      </c>
      <c r="H120" s="4">
        <v>0</v>
      </c>
      <c r="I120" s="2">
        <v>0</v>
      </c>
      <c r="J120" s="4">
        <v>0</v>
      </c>
      <c r="K120" s="2"/>
      <c r="L120" s="4">
        <f t="shared" si="17"/>
        <v>4000</v>
      </c>
      <c r="M120" s="4">
        <f t="shared" si="18"/>
        <v>0</v>
      </c>
      <c r="N120" s="4">
        <f t="shared" si="19"/>
        <v>4000</v>
      </c>
      <c r="O120" s="8" t="s">
        <v>274</v>
      </c>
      <c r="P120">
        <f>VLOOKUP(B120,גיליון1!B:J,8,0)</f>
        <v>0</v>
      </c>
      <c r="Q120">
        <f>VLOOKUP(B120,גיליון1!B:J,9,0)</f>
        <v>0</v>
      </c>
      <c r="R120">
        <f t="shared" si="13"/>
        <v>0</v>
      </c>
      <c r="S120" s="15">
        <f t="shared" si="14"/>
        <v>0</v>
      </c>
      <c r="T120" s="15">
        <f t="shared" si="15"/>
        <v>0</v>
      </c>
    </row>
    <row r="121" spans="1:20" ht="45" x14ac:dyDescent="0.2">
      <c r="A121" s="2" t="s">
        <v>254</v>
      </c>
      <c r="B121" s="2" t="s">
        <v>275</v>
      </c>
      <c r="C121" s="2" t="s">
        <v>17</v>
      </c>
      <c r="D121" s="2" t="s">
        <v>18</v>
      </c>
      <c r="E121" s="2"/>
      <c r="F121" s="4">
        <v>4000</v>
      </c>
      <c r="G121" s="4">
        <v>0</v>
      </c>
      <c r="H121" s="4">
        <v>0</v>
      </c>
      <c r="I121" s="2">
        <v>0</v>
      </c>
      <c r="J121" s="4">
        <v>0</v>
      </c>
      <c r="K121" s="2"/>
      <c r="L121" s="4">
        <f t="shared" si="17"/>
        <v>4000</v>
      </c>
      <c r="M121" s="4">
        <f t="shared" si="18"/>
        <v>0</v>
      </c>
      <c r="N121" s="4">
        <f t="shared" si="19"/>
        <v>4000</v>
      </c>
      <c r="O121" s="8" t="s">
        <v>276</v>
      </c>
      <c r="P121">
        <f>VLOOKUP(B121,גיליון1!B:J,8,0)</f>
        <v>0</v>
      </c>
      <c r="Q121">
        <f>VLOOKUP(B121,גיליון1!B:J,9,0)</f>
        <v>0</v>
      </c>
      <c r="R121">
        <f t="shared" si="13"/>
        <v>0</v>
      </c>
      <c r="S121" s="15">
        <f t="shared" si="14"/>
        <v>0</v>
      </c>
      <c r="T121" s="15">
        <f t="shared" si="15"/>
        <v>0</v>
      </c>
    </row>
    <row r="122" spans="1:20" ht="180" x14ac:dyDescent="0.2">
      <c r="A122" s="2" t="s">
        <v>254</v>
      </c>
      <c r="B122" s="2" t="s">
        <v>277</v>
      </c>
      <c r="C122" s="2" t="s">
        <v>17</v>
      </c>
      <c r="D122" s="2" t="s">
        <v>18</v>
      </c>
      <c r="E122" s="2"/>
      <c r="F122" s="4">
        <v>6500</v>
      </c>
      <c r="G122" s="4">
        <v>0</v>
      </c>
      <c r="H122" s="4">
        <v>0</v>
      </c>
      <c r="I122" s="2">
        <v>0</v>
      </c>
      <c r="J122" s="4">
        <v>0</v>
      </c>
      <c r="K122" s="2"/>
      <c r="L122" s="4">
        <f t="shared" si="17"/>
        <v>6500</v>
      </c>
      <c r="M122" s="4">
        <f t="shared" si="18"/>
        <v>0</v>
      </c>
      <c r="N122" s="4">
        <f t="shared" si="19"/>
        <v>6500</v>
      </c>
      <c r="O122" s="8" t="s">
        <v>278</v>
      </c>
      <c r="P122">
        <f>VLOOKUP(B122,גיליון1!B:J,8,0)</f>
        <v>0</v>
      </c>
      <c r="Q122">
        <f>VLOOKUP(B122,גיליון1!B:J,9,0)</f>
        <v>0</v>
      </c>
      <c r="R122">
        <f t="shared" si="13"/>
        <v>0</v>
      </c>
      <c r="S122" s="15">
        <f t="shared" si="14"/>
        <v>0</v>
      </c>
      <c r="T122" s="15">
        <f t="shared" si="15"/>
        <v>0</v>
      </c>
    </row>
    <row r="123" spans="1:20" ht="45" x14ac:dyDescent="0.2">
      <c r="A123" s="2" t="s">
        <v>254</v>
      </c>
      <c r="B123" s="2" t="s">
        <v>279</v>
      </c>
      <c r="C123" s="2" t="s">
        <v>17</v>
      </c>
      <c r="D123" s="2" t="s">
        <v>18</v>
      </c>
      <c r="E123" s="2"/>
      <c r="F123" s="4">
        <v>10000</v>
      </c>
      <c r="G123" s="4">
        <v>0</v>
      </c>
      <c r="H123" s="4">
        <v>0</v>
      </c>
      <c r="I123" s="2">
        <v>0</v>
      </c>
      <c r="J123" s="4">
        <v>0</v>
      </c>
      <c r="K123" s="2"/>
      <c r="L123" s="4">
        <f t="shared" si="17"/>
        <v>10000</v>
      </c>
      <c r="M123" s="4">
        <f t="shared" si="18"/>
        <v>0</v>
      </c>
      <c r="N123" s="4">
        <f t="shared" si="19"/>
        <v>10000</v>
      </c>
      <c r="O123" s="8" t="s">
        <v>280</v>
      </c>
      <c r="P123">
        <f>VLOOKUP(B123,גיליון1!B:J,8,0)</f>
        <v>0</v>
      </c>
      <c r="Q123">
        <f>VLOOKUP(B123,גיליון1!B:J,9,0)</f>
        <v>0</v>
      </c>
      <c r="R123">
        <f t="shared" si="13"/>
        <v>0</v>
      </c>
      <c r="S123" s="15">
        <f t="shared" si="14"/>
        <v>0</v>
      </c>
      <c r="T123" s="15">
        <f t="shared" si="15"/>
        <v>0</v>
      </c>
    </row>
    <row r="124" spans="1:20" ht="270" x14ac:dyDescent="0.2">
      <c r="A124" s="2" t="s">
        <v>254</v>
      </c>
      <c r="B124" s="2" t="s">
        <v>281</v>
      </c>
      <c r="C124" s="2" t="s">
        <v>25</v>
      </c>
      <c r="D124" s="2" t="s">
        <v>18</v>
      </c>
      <c r="E124" s="2"/>
      <c r="F124" s="4">
        <v>12800</v>
      </c>
      <c r="G124" s="4">
        <v>0</v>
      </c>
      <c r="H124" s="4">
        <v>0</v>
      </c>
      <c r="I124" s="2">
        <v>0</v>
      </c>
      <c r="J124" s="4">
        <v>12800</v>
      </c>
      <c r="K124" s="2"/>
      <c r="L124" s="4">
        <f t="shared" si="17"/>
        <v>12800</v>
      </c>
      <c r="M124" s="4">
        <f t="shared" si="18"/>
        <v>12800</v>
      </c>
      <c r="N124" s="4">
        <f t="shared" si="19"/>
        <v>25600</v>
      </c>
      <c r="O124" s="8" t="s">
        <v>282</v>
      </c>
      <c r="P124">
        <f>VLOOKUP(B124,גיליון1!B:J,8,0)</f>
        <v>0</v>
      </c>
      <c r="Q124">
        <f>VLOOKUP(B124,גיליון1!B:J,9,0)</f>
        <v>0</v>
      </c>
      <c r="R124">
        <f t="shared" si="13"/>
        <v>0</v>
      </c>
      <c r="S124" s="15">
        <f t="shared" si="14"/>
        <v>0</v>
      </c>
      <c r="T124" s="15">
        <f t="shared" si="15"/>
        <v>-12800</v>
      </c>
    </row>
    <row r="125" spans="1:20" ht="285" x14ac:dyDescent="0.2">
      <c r="A125" s="2" t="s">
        <v>254</v>
      </c>
      <c r="B125" s="12" t="s">
        <v>283</v>
      </c>
      <c r="C125" s="2" t="s">
        <v>17</v>
      </c>
      <c r="D125" s="2" t="s">
        <v>18</v>
      </c>
      <c r="E125" s="2"/>
      <c r="F125" s="4">
        <v>7300</v>
      </c>
      <c r="G125" s="4">
        <v>0</v>
      </c>
      <c r="H125" s="4">
        <v>0</v>
      </c>
      <c r="I125" s="2">
        <v>0</v>
      </c>
      <c r="J125" s="4">
        <v>0</v>
      </c>
      <c r="K125" s="2" t="s">
        <v>712</v>
      </c>
      <c r="L125" s="4">
        <v>0</v>
      </c>
      <c r="M125" s="4">
        <f t="shared" si="18"/>
        <v>0</v>
      </c>
      <c r="N125" s="4">
        <f t="shared" si="19"/>
        <v>0</v>
      </c>
      <c r="O125" s="8" t="s">
        <v>284</v>
      </c>
      <c r="P125">
        <f>VLOOKUP(B125,גיליון1!B:J,8,0)</f>
        <v>0</v>
      </c>
      <c r="Q125">
        <f>VLOOKUP(B125,גיליון1!B:J,9,0)</f>
        <v>0</v>
      </c>
      <c r="R125">
        <f t="shared" si="13"/>
        <v>0</v>
      </c>
      <c r="S125" s="15">
        <f t="shared" si="14"/>
        <v>0</v>
      </c>
      <c r="T125" s="15">
        <f t="shared" si="15"/>
        <v>0</v>
      </c>
    </row>
    <row r="126" spans="1:20" ht="210" x14ac:dyDescent="0.2">
      <c r="A126" s="2" t="s">
        <v>254</v>
      </c>
      <c r="B126" s="2" t="s">
        <v>285</v>
      </c>
      <c r="C126" s="2" t="s">
        <v>17</v>
      </c>
      <c r="D126" s="2" t="s">
        <v>42</v>
      </c>
      <c r="E126" s="2"/>
      <c r="F126" s="4">
        <v>0</v>
      </c>
      <c r="G126" s="4">
        <v>0</v>
      </c>
      <c r="H126" s="4">
        <v>0</v>
      </c>
      <c r="I126" s="2">
        <v>0</v>
      </c>
      <c r="J126" s="4">
        <v>0</v>
      </c>
      <c r="K126" s="2"/>
      <c r="L126" s="4">
        <f>IF(E126="כן",0,IF(I126&gt;3,0,F126))</f>
        <v>0</v>
      </c>
      <c r="M126" s="4">
        <f t="shared" si="18"/>
        <v>0</v>
      </c>
      <c r="N126" s="4">
        <f t="shared" si="19"/>
        <v>0</v>
      </c>
      <c r="O126" s="8" t="s">
        <v>286</v>
      </c>
      <c r="P126">
        <f>VLOOKUP(B126,גיליון1!B:J,8,0)</f>
        <v>0</v>
      </c>
      <c r="Q126">
        <f>VLOOKUP(B126,גיליון1!B:J,9,0)</f>
        <v>0</v>
      </c>
      <c r="R126">
        <f t="shared" si="13"/>
        <v>0</v>
      </c>
      <c r="S126" s="15">
        <f t="shared" si="14"/>
        <v>0</v>
      </c>
      <c r="T126" s="15">
        <f t="shared" si="15"/>
        <v>0</v>
      </c>
    </row>
    <row r="127" spans="1:20" ht="300" x14ac:dyDescent="0.2">
      <c r="A127" s="2" t="s">
        <v>254</v>
      </c>
      <c r="B127" s="14" t="s">
        <v>287</v>
      </c>
      <c r="C127" s="2" t="s">
        <v>25</v>
      </c>
      <c r="D127" s="2" t="s">
        <v>18</v>
      </c>
      <c r="E127" s="2"/>
      <c r="F127" s="4">
        <v>12500</v>
      </c>
      <c r="G127" s="4">
        <v>0</v>
      </c>
      <c r="H127" s="4">
        <v>1736.7521367521369</v>
      </c>
      <c r="I127" s="2">
        <v>0</v>
      </c>
      <c r="J127" s="4">
        <v>0</v>
      </c>
      <c r="K127" s="2" t="s">
        <v>288</v>
      </c>
      <c r="L127" s="4">
        <f>IF(E127="כן",0,IF(I127&gt;3,0,F127))</f>
        <v>12500</v>
      </c>
      <c r="M127" s="4">
        <f t="shared" si="18"/>
        <v>1736.7521367521369</v>
      </c>
      <c r="N127" s="4">
        <f t="shared" si="19"/>
        <v>14236.752136752137</v>
      </c>
      <c r="O127" s="8" t="s">
        <v>289</v>
      </c>
      <c r="P127">
        <f>VLOOKUP(B127,גיליון1!B:J,8,0)</f>
        <v>0</v>
      </c>
      <c r="Q127">
        <f>VLOOKUP(B127,גיליון1!B:J,9,0)</f>
        <v>0</v>
      </c>
      <c r="R127">
        <f t="shared" si="13"/>
        <v>0</v>
      </c>
      <c r="S127" s="15">
        <f t="shared" si="14"/>
        <v>0</v>
      </c>
      <c r="T127" s="15">
        <f t="shared" si="15"/>
        <v>0</v>
      </c>
    </row>
    <row r="128" spans="1:20" ht="225" x14ac:dyDescent="0.2">
      <c r="A128" s="2" t="s">
        <v>254</v>
      </c>
      <c r="B128" s="2" t="s">
        <v>290</v>
      </c>
      <c r="C128" s="2" t="s">
        <v>17</v>
      </c>
      <c r="D128" s="2" t="s">
        <v>18</v>
      </c>
      <c r="E128" s="2" t="s">
        <v>207</v>
      </c>
      <c r="F128" s="4">
        <v>15500</v>
      </c>
      <c r="G128" s="4">
        <v>0</v>
      </c>
      <c r="H128" s="4">
        <v>0</v>
      </c>
      <c r="I128" s="2">
        <v>0</v>
      </c>
      <c r="J128" s="4">
        <v>0</v>
      </c>
      <c r="K128" s="2" t="s">
        <v>291</v>
      </c>
      <c r="L128" s="4">
        <f>IF(E128="כן",0,IF(I128&gt;3,0,F128))</f>
        <v>0</v>
      </c>
      <c r="M128" s="4">
        <f t="shared" si="18"/>
        <v>0</v>
      </c>
      <c r="N128" s="4">
        <f t="shared" si="19"/>
        <v>0</v>
      </c>
      <c r="O128" s="8" t="s">
        <v>292</v>
      </c>
      <c r="P128">
        <f>VLOOKUP(B128,גיליון1!B:J,8,0)</f>
        <v>0</v>
      </c>
      <c r="Q128">
        <f>VLOOKUP(B128,גיליון1!B:J,9,0)</f>
        <v>0</v>
      </c>
      <c r="R128">
        <f t="shared" si="13"/>
        <v>0</v>
      </c>
      <c r="S128" s="15">
        <f t="shared" si="14"/>
        <v>0</v>
      </c>
      <c r="T128" s="15">
        <f t="shared" si="15"/>
        <v>0</v>
      </c>
    </row>
    <row r="129" spans="1:20" ht="409.5" x14ac:dyDescent="0.2">
      <c r="A129" s="2" t="s">
        <v>254</v>
      </c>
      <c r="B129" s="12" t="s">
        <v>293</v>
      </c>
      <c r="C129" s="2" t="s">
        <v>39</v>
      </c>
      <c r="D129" s="2" t="s">
        <v>18</v>
      </c>
      <c r="E129" s="2"/>
      <c r="F129" s="4">
        <v>6700</v>
      </c>
      <c r="G129" s="4">
        <v>10082.051282051283</v>
      </c>
      <c r="H129" s="4">
        <v>0</v>
      </c>
      <c r="I129" s="2">
        <v>5</v>
      </c>
      <c r="J129" s="4">
        <v>33500</v>
      </c>
      <c r="K129" s="2" t="s">
        <v>78</v>
      </c>
      <c r="L129" s="4">
        <f>IF(E129="כן",0,IF(I129&gt;3,0,F129))</f>
        <v>0</v>
      </c>
      <c r="M129" s="4">
        <v>0</v>
      </c>
      <c r="N129" s="4">
        <f t="shared" si="19"/>
        <v>0</v>
      </c>
      <c r="O129" s="8" t="s">
        <v>294</v>
      </c>
      <c r="P129">
        <f>VLOOKUP(B129,גיליון1!B:J,8,0)</f>
        <v>5</v>
      </c>
      <c r="Q129">
        <f>VLOOKUP(B129,גיליון1!B:J,9,0)</f>
        <v>39195</v>
      </c>
      <c r="R129">
        <f t="shared" si="13"/>
        <v>33500</v>
      </c>
      <c r="S129" s="15">
        <f t="shared" si="14"/>
        <v>0</v>
      </c>
      <c r="T129" s="15">
        <f t="shared" si="15"/>
        <v>0</v>
      </c>
    </row>
    <row r="130" spans="1:20" ht="195" x14ac:dyDescent="0.2">
      <c r="A130" s="2" t="s">
        <v>254</v>
      </c>
      <c r="B130" s="12" t="s">
        <v>295</v>
      </c>
      <c r="C130" s="2" t="s">
        <v>25</v>
      </c>
      <c r="D130" s="2" t="s">
        <v>18</v>
      </c>
      <c r="E130" s="2"/>
      <c r="F130" s="4">
        <v>7000</v>
      </c>
      <c r="G130" s="4">
        <v>0</v>
      </c>
      <c r="H130" s="4">
        <v>0</v>
      </c>
      <c r="I130" s="2">
        <v>1</v>
      </c>
      <c r="J130" s="4">
        <v>7000</v>
      </c>
      <c r="K130" s="2"/>
      <c r="L130" s="4">
        <f>IF(E130="כן",0,IF(I130&gt;3,0,F130))</f>
        <v>7000</v>
      </c>
      <c r="M130" s="4">
        <v>0</v>
      </c>
      <c r="N130" s="4">
        <f t="shared" si="19"/>
        <v>7000</v>
      </c>
      <c r="O130" s="8" t="s">
        <v>296</v>
      </c>
      <c r="P130">
        <f>VLOOKUP(B130,גיליון1!B:J,8,0)</f>
        <v>1</v>
      </c>
      <c r="Q130">
        <f>VLOOKUP(B130,גיליון1!B:J,9,0)</f>
        <v>8190</v>
      </c>
      <c r="R130">
        <f t="shared" si="13"/>
        <v>7000</v>
      </c>
      <c r="S130" s="15">
        <f t="shared" si="14"/>
        <v>0</v>
      </c>
      <c r="T130" s="15">
        <f t="shared" si="15"/>
        <v>0</v>
      </c>
    </row>
    <row r="131" spans="1:20" ht="195" x14ac:dyDescent="0.2">
      <c r="A131" s="2" t="s">
        <v>254</v>
      </c>
      <c r="B131" s="2" t="s">
        <v>297</v>
      </c>
      <c r="C131" s="2" t="s">
        <v>17</v>
      </c>
      <c r="D131" s="2" t="s">
        <v>18</v>
      </c>
      <c r="E131" s="2"/>
      <c r="F131" s="4">
        <v>7000</v>
      </c>
      <c r="G131" s="4">
        <v>0</v>
      </c>
      <c r="H131" s="4">
        <v>0</v>
      </c>
      <c r="I131" s="2">
        <v>2</v>
      </c>
      <c r="J131" s="4">
        <v>14119.658119658121</v>
      </c>
      <c r="K131" s="2"/>
      <c r="L131" s="4">
        <v>0</v>
      </c>
      <c r="M131" s="4">
        <v>0</v>
      </c>
      <c r="N131" s="4">
        <f t="shared" si="19"/>
        <v>0</v>
      </c>
      <c r="O131" s="8" t="s">
        <v>298</v>
      </c>
      <c r="P131">
        <f>VLOOKUP(B131,גיליון1!B:J,8,0)</f>
        <v>2</v>
      </c>
      <c r="Q131">
        <f>VLOOKUP(B131,גיליון1!B:J,9,0)</f>
        <v>16520</v>
      </c>
      <c r="R131">
        <f t="shared" ref="R131:R193" si="20">Q131/1.17</f>
        <v>14119.658119658121</v>
      </c>
      <c r="S131" s="15">
        <f t="shared" ref="S131:S193" si="21">P131-I131</f>
        <v>0</v>
      </c>
      <c r="T131" s="15">
        <f t="shared" ref="T131:T193" si="22">R131-J131</f>
        <v>0</v>
      </c>
    </row>
    <row r="132" spans="1:20" ht="135" x14ac:dyDescent="0.2">
      <c r="A132" s="2" t="s">
        <v>254</v>
      </c>
      <c r="B132" s="14" t="s">
        <v>299</v>
      </c>
      <c r="C132" s="2" t="s">
        <v>39</v>
      </c>
      <c r="D132" s="2" t="s">
        <v>18</v>
      </c>
      <c r="E132" s="2"/>
      <c r="F132" s="4">
        <v>9500</v>
      </c>
      <c r="G132" s="4">
        <v>0</v>
      </c>
      <c r="H132" s="4">
        <v>0</v>
      </c>
      <c r="I132" s="2">
        <v>0</v>
      </c>
      <c r="J132" s="4">
        <v>0</v>
      </c>
      <c r="K132" s="2"/>
      <c r="L132" s="4">
        <f t="shared" ref="L132:L151" si="23">IF(E132="כן",0,IF(I132&gt;3,0,F132))</f>
        <v>9500</v>
      </c>
      <c r="M132" s="4">
        <f>IF(E132="כן", 0, SUM(G132+H132+J132))</f>
        <v>0</v>
      </c>
      <c r="N132" s="4">
        <f t="shared" si="19"/>
        <v>9500</v>
      </c>
      <c r="O132" s="8" t="s">
        <v>300</v>
      </c>
      <c r="P132">
        <f>VLOOKUP(B132,גיליון1!B:J,8,0)</f>
        <v>0</v>
      </c>
      <c r="Q132">
        <f>VLOOKUP(B132,גיליון1!B:J,9,0)</f>
        <v>0</v>
      </c>
      <c r="R132">
        <f t="shared" si="20"/>
        <v>0</v>
      </c>
      <c r="S132" s="15">
        <f t="shared" si="21"/>
        <v>0</v>
      </c>
      <c r="T132" s="15">
        <f t="shared" si="22"/>
        <v>0</v>
      </c>
    </row>
    <row r="133" spans="1:20" ht="120" x14ac:dyDescent="0.2">
      <c r="A133" s="2" t="s">
        <v>254</v>
      </c>
      <c r="B133" s="12" t="s">
        <v>301</v>
      </c>
      <c r="C133" s="2" t="s">
        <v>17</v>
      </c>
      <c r="D133" s="2" t="s">
        <v>18</v>
      </c>
      <c r="E133" s="2"/>
      <c r="F133" s="4">
        <v>12500</v>
      </c>
      <c r="G133" s="4">
        <v>0</v>
      </c>
      <c r="H133" s="4">
        <v>0</v>
      </c>
      <c r="I133" s="2">
        <v>0</v>
      </c>
      <c r="J133" s="4">
        <v>0</v>
      </c>
      <c r="K133" s="2"/>
      <c r="L133" s="4">
        <f t="shared" si="23"/>
        <v>12500</v>
      </c>
      <c r="M133" s="4">
        <f>IF(E133="כן", 0, SUM(G133+H133+J133))</f>
        <v>0</v>
      </c>
      <c r="N133" s="4">
        <f t="shared" si="19"/>
        <v>12500</v>
      </c>
      <c r="O133" s="8" t="s">
        <v>302</v>
      </c>
      <c r="P133">
        <f>VLOOKUP(B133,גיליון1!B:J,8,0)</f>
        <v>0</v>
      </c>
      <c r="Q133">
        <f>VLOOKUP(B133,גיליון1!B:J,9,0)</f>
        <v>0</v>
      </c>
      <c r="R133">
        <f t="shared" si="20"/>
        <v>0</v>
      </c>
      <c r="S133" s="15">
        <f t="shared" si="21"/>
        <v>0</v>
      </c>
      <c r="T133" s="15">
        <f t="shared" si="22"/>
        <v>0</v>
      </c>
    </row>
    <row r="134" spans="1:20" ht="345" x14ac:dyDescent="0.2">
      <c r="A134" s="2" t="s">
        <v>254</v>
      </c>
      <c r="B134" s="12" t="s">
        <v>303</v>
      </c>
      <c r="C134" s="2" t="s">
        <v>17</v>
      </c>
      <c r="D134" s="2" t="s">
        <v>18</v>
      </c>
      <c r="E134" s="2"/>
      <c r="F134" s="4">
        <v>8500</v>
      </c>
      <c r="G134" s="4">
        <v>0</v>
      </c>
      <c r="H134" s="4">
        <v>0</v>
      </c>
      <c r="I134" s="2">
        <v>0</v>
      </c>
      <c r="J134" s="4">
        <v>0</v>
      </c>
      <c r="K134" s="2" t="s">
        <v>762</v>
      </c>
      <c r="L134" s="4">
        <v>0</v>
      </c>
      <c r="M134" s="4">
        <v>0</v>
      </c>
      <c r="N134" s="4">
        <f t="shared" si="19"/>
        <v>0</v>
      </c>
      <c r="O134" s="8" t="s">
        <v>304</v>
      </c>
      <c r="P134">
        <f>VLOOKUP(B134,גיליון1!B:J,8,0)</f>
        <v>0</v>
      </c>
      <c r="Q134">
        <f>VLOOKUP(B134,גיליון1!B:J,9,0)</f>
        <v>0</v>
      </c>
      <c r="R134">
        <f t="shared" si="20"/>
        <v>0</v>
      </c>
      <c r="S134" s="15">
        <f t="shared" si="21"/>
        <v>0</v>
      </c>
      <c r="T134" s="15">
        <f t="shared" si="22"/>
        <v>0</v>
      </c>
    </row>
    <row r="135" spans="1:20" ht="195" x14ac:dyDescent="0.2">
      <c r="A135" s="2" t="s">
        <v>254</v>
      </c>
      <c r="B135" s="12" t="s">
        <v>305</v>
      </c>
      <c r="C135" s="2" t="s">
        <v>17</v>
      </c>
      <c r="D135" s="2" t="s">
        <v>18</v>
      </c>
      <c r="E135" s="2"/>
      <c r="F135" s="4">
        <v>6500</v>
      </c>
      <c r="G135" s="4">
        <v>0</v>
      </c>
      <c r="H135" s="4">
        <v>0</v>
      </c>
      <c r="I135" s="2">
        <v>0</v>
      </c>
      <c r="J135" s="4">
        <v>0</v>
      </c>
      <c r="K135" s="12" t="s">
        <v>719</v>
      </c>
      <c r="L135" s="4">
        <f t="shared" si="23"/>
        <v>6500</v>
      </c>
      <c r="M135" s="4">
        <v>500</v>
      </c>
      <c r="N135" s="4">
        <f t="shared" si="19"/>
        <v>7000</v>
      </c>
      <c r="O135" s="8" t="s">
        <v>306</v>
      </c>
      <c r="P135">
        <f>VLOOKUP(B135,גיליון1!B:J,8,0)</f>
        <v>0</v>
      </c>
      <c r="Q135">
        <f>VLOOKUP(B135,גיליון1!B:J,9,0)</f>
        <v>0</v>
      </c>
      <c r="R135">
        <f t="shared" si="20"/>
        <v>0</v>
      </c>
      <c r="S135" s="15">
        <f t="shared" si="21"/>
        <v>0</v>
      </c>
      <c r="T135" s="15">
        <f t="shared" si="22"/>
        <v>0</v>
      </c>
    </row>
    <row r="136" spans="1:20" ht="180" x14ac:dyDescent="0.2">
      <c r="A136" s="2" t="s">
        <v>254</v>
      </c>
      <c r="B136" s="2" t="s">
        <v>307</v>
      </c>
      <c r="C136" s="2" t="s">
        <v>59</v>
      </c>
      <c r="D136" s="2" t="s">
        <v>18</v>
      </c>
      <c r="E136" s="2"/>
      <c r="F136" s="4">
        <v>10000</v>
      </c>
      <c r="G136" s="4">
        <v>0</v>
      </c>
      <c r="H136" s="4">
        <v>0</v>
      </c>
      <c r="I136" s="2">
        <v>10</v>
      </c>
      <c r="J136" s="4">
        <v>100000</v>
      </c>
      <c r="K136" s="2" t="s">
        <v>712</v>
      </c>
      <c r="L136" s="4">
        <f t="shared" si="23"/>
        <v>0</v>
      </c>
      <c r="M136" s="4">
        <v>0</v>
      </c>
      <c r="N136" s="4">
        <f t="shared" si="19"/>
        <v>0</v>
      </c>
      <c r="O136" s="8" t="s">
        <v>308</v>
      </c>
      <c r="P136">
        <f>VLOOKUP(B136,גיליון1!B:J,8,0)</f>
        <v>10</v>
      </c>
      <c r="Q136">
        <f>VLOOKUP(B136,גיליון1!B:J,9,0)</f>
        <v>117000</v>
      </c>
      <c r="R136">
        <f t="shared" si="20"/>
        <v>100000</v>
      </c>
      <c r="S136" s="15">
        <f t="shared" si="21"/>
        <v>0</v>
      </c>
      <c r="T136" s="15">
        <f t="shared" si="22"/>
        <v>0</v>
      </c>
    </row>
    <row r="137" spans="1:20" ht="120" x14ac:dyDescent="0.2">
      <c r="A137" s="2" t="s">
        <v>254</v>
      </c>
      <c r="B137" s="2" t="s">
        <v>309</v>
      </c>
      <c r="C137" s="2" t="s">
        <v>22</v>
      </c>
      <c r="D137" s="2" t="s">
        <v>18</v>
      </c>
      <c r="E137" s="2"/>
      <c r="F137" s="4">
        <v>8500</v>
      </c>
      <c r="G137" s="4">
        <v>0</v>
      </c>
      <c r="H137" s="4">
        <v>0</v>
      </c>
      <c r="I137" s="2">
        <v>0</v>
      </c>
      <c r="J137" s="4">
        <v>0</v>
      </c>
      <c r="K137" s="2"/>
      <c r="L137" s="4">
        <f t="shared" si="23"/>
        <v>8500</v>
      </c>
      <c r="M137" s="4">
        <f>IF(E137="כן", 0, SUM(G137+H137+J137))</f>
        <v>0</v>
      </c>
      <c r="N137" s="4">
        <f t="shared" si="19"/>
        <v>8500</v>
      </c>
      <c r="O137" s="8" t="s">
        <v>310</v>
      </c>
      <c r="P137">
        <f>VLOOKUP(B137,גיליון1!B:J,8,0)</f>
        <v>0</v>
      </c>
      <c r="Q137">
        <f>VLOOKUP(B137,גיליון1!B:J,9,0)</f>
        <v>0</v>
      </c>
      <c r="R137">
        <f t="shared" si="20"/>
        <v>0</v>
      </c>
      <c r="S137" s="15">
        <f t="shared" si="21"/>
        <v>0</v>
      </c>
      <c r="T137" s="15">
        <f t="shared" si="22"/>
        <v>0</v>
      </c>
    </row>
    <row r="138" spans="1:20" ht="165" x14ac:dyDescent="0.2">
      <c r="A138" s="2" t="s">
        <v>254</v>
      </c>
      <c r="B138" s="2" t="s">
        <v>311</v>
      </c>
      <c r="C138" s="2" t="s">
        <v>17</v>
      </c>
      <c r="D138" s="2" t="s">
        <v>18</v>
      </c>
      <c r="E138" s="2"/>
      <c r="F138" s="4">
        <v>6500</v>
      </c>
      <c r="G138" s="4">
        <v>0</v>
      </c>
      <c r="H138" s="4">
        <v>0</v>
      </c>
      <c r="I138" s="2">
        <v>0</v>
      </c>
      <c r="J138" s="4">
        <v>0</v>
      </c>
      <c r="K138" s="2"/>
      <c r="L138" s="4">
        <f t="shared" si="23"/>
        <v>6500</v>
      </c>
      <c r="M138" s="4">
        <f>IF(E138="כן", 0, SUM(G138+H138+J138))</f>
        <v>0</v>
      </c>
      <c r="N138" s="4">
        <f t="shared" si="19"/>
        <v>6500</v>
      </c>
      <c r="O138" s="8" t="s">
        <v>312</v>
      </c>
      <c r="P138">
        <f>VLOOKUP(B138,גיליון1!B:J,8,0)</f>
        <v>0</v>
      </c>
      <c r="Q138">
        <f>VLOOKUP(B138,גיליון1!B:J,9,0)</f>
        <v>0</v>
      </c>
      <c r="R138">
        <f t="shared" si="20"/>
        <v>0</v>
      </c>
      <c r="S138" s="15">
        <f t="shared" si="21"/>
        <v>0</v>
      </c>
      <c r="T138" s="15">
        <f t="shared" si="22"/>
        <v>0</v>
      </c>
    </row>
    <row r="139" spans="1:20" ht="75" x14ac:dyDescent="0.2">
      <c r="A139" s="2" t="s">
        <v>254</v>
      </c>
      <c r="B139" s="2" t="s">
        <v>313</v>
      </c>
      <c r="C139" s="2" t="s">
        <v>17</v>
      </c>
      <c r="D139" s="2" t="s">
        <v>18</v>
      </c>
      <c r="E139" s="2"/>
      <c r="F139" s="4">
        <v>14250</v>
      </c>
      <c r="G139" s="4">
        <v>0</v>
      </c>
      <c r="H139" s="4">
        <v>0</v>
      </c>
      <c r="I139" s="2">
        <v>0</v>
      </c>
      <c r="J139" s="4">
        <v>0</v>
      </c>
      <c r="K139" s="2"/>
      <c r="L139" s="4">
        <f t="shared" si="23"/>
        <v>14250</v>
      </c>
      <c r="M139" s="4">
        <f>IF(E139="כן", 0, SUM(G139+H139+J139))</f>
        <v>0</v>
      </c>
      <c r="N139" s="4">
        <f t="shared" si="19"/>
        <v>14250</v>
      </c>
      <c r="O139" s="8" t="s">
        <v>314</v>
      </c>
      <c r="P139">
        <f>VLOOKUP(B139,גיליון1!B:J,8,0)</f>
        <v>0</v>
      </c>
      <c r="Q139">
        <f>VLOOKUP(B139,גיליון1!B:J,9,0)</f>
        <v>0</v>
      </c>
      <c r="R139">
        <f t="shared" si="20"/>
        <v>0</v>
      </c>
      <c r="S139" s="15">
        <f t="shared" si="21"/>
        <v>0</v>
      </c>
      <c r="T139" s="15">
        <f t="shared" si="22"/>
        <v>0</v>
      </c>
    </row>
    <row r="140" spans="1:20" ht="165" x14ac:dyDescent="0.2">
      <c r="A140" s="2" t="s">
        <v>254</v>
      </c>
      <c r="B140" s="2" t="s">
        <v>315</v>
      </c>
      <c r="C140" s="2" t="s">
        <v>17</v>
      </c>
      <c r="D140" s="2" t="s">
        <v>18</v>
      </c>
      <c r="E140" s="2"/>
      <c r="F140" s="4">
        <v>11000</v>
      </c>
      <c r="G140" s="4">
        <v>0</v>
      </c>
      <c r="H140" s="4">
        <v>0</v>
      </c>
      <c r="I140" s="2">
        <v>0</v>
      </c>
      <c r="J140" s="4">
        <v>0</v>
      </c>
      <c r="K140" s="2"/>
      <c r="L140" s="4">
        <f t="shared" si="23"/>
        <v>11000</v>
      </c>
      <c r="M140" s="4">
        <f>IF(E140="כן", 0, SUM(G140+H140+J140))</f>
        <v>0</v>
      </c>
      <c r="N140" s="4">
        <f t="shared" si="19"/>
        <v>11000</v>
      </c>
      <c r="O140" s="8" t="s">
        <v>316</v>
      </c>
      <c r="P140">
        <f>VLOOKUP(B140,גיליון1!B:J,8,0)</f>
        <v>0</v>
      </c>
      <c r="Q140">
        <f>VLOOKUP(B140,גיליון1!B:J,9,0)</f>
        <v>0</v>
      </c>
      <c r="R140">
        <f t="shared" si="20"/>
        <v>0</v>
      </c>
      <c r="S140" s="15">
        <f t="shared" si="21"/>
        <v>0</v>
      </c>
      <c r="T140" s="15">
        <f t="shared" si="22"/>
        <v>0</v>
      </c>
    </row>
    <row r="141" spans="1:20" ht="120" x14ac:dyDescent="0.2">
      <c r="A141" s="2" t="s">
        <v>254</v>
      </c>
      <c r="B141" s="14" t="s">
        <v>317</v>
      </c>
      <c r="C141" s="2" t="s">
        <v>22</v>
      </c>
      <c r="D141" s="2" t="s">
        <v>18</v>
      </c>
      <c r="E141" s="2"/>
      <c r="F141" s="4">
        <v>10000</v>
      </c>
      <c r="G141" s="4">
        <v>8041</v>
      </c>
      <c r="H141" s="4">
        <v>0</v>
      </c>
      <c r="I141" s="2">
        <v>0</v>
      </c>
      <c r="J141" s="4">
        <v>0</v>
      </c>
      <c r="K141" s="14" t="s">
        <v>718</v>
      </c>
      <c r="L141" s="4">
        <f t="shared" si="23"/>
        <v>10000</v>
      </c>
      <c r="M141" s="4">
        <f>IF(E141="כן", 0, SUM(G141+H141+J141))</f>
        <v>8041</v>
      </c>
      <c r="N141" s="4">
        <f t="shared" si="19"/>
        <v>18041</v>
      </c>
      <c r="O141" s="8" t="s">
        <v>318</v>
      </c>
      <c r="P141">
        <f>VLOOKUP(B141,גיליון1!B:J,8,0)</f>
        <v>0</v>
      </c>
      <c r="Q141">
        <f>VLOOKUP(B141,גיליון1!B:J,9,0)</f>
        <v>0</v>
      </c>
      <c r="R141">
        <f t="shared" si="20"/>
        <v>0</v>
      </c>
      <c r="S141" s="15">
        <f t="shared" si="21"/>
        <v>0</v>
      </c>
      <c r="T141" s="15">
        <f t="shared" si="22"/>
        <v>0</v>
      </c>
    </row>
    <row r="142" spans="1:20" ht="315" x14ac:dyDescent="0.2">
      <c r="A142" s="2" t="s">
        <v>254</v>
      </c>
      <c r="B142" s="2" t="s">
        <v>319</v>
      </c>
      <c r="C142" s="2" t="s">
        <v>25</v>
      </c>
      <c r="D142" s="2" t="s">
        <v>18</v>
      </c>
      <c r="E142" s="2"/>
      <c r="F142" s="4">
        <v>9900</v>
      </c>
      <c r="G142" s="4">
        <v>0</v>
      </c>
      <c r="H142" s="4">
        <v>0</v>
      </c>
      <c r="I142" s="2">
        <v>0</v>
      </c>
      <c r="J142" s="4">
        <v>0</v>
      </c>
      <c r="K142" s="2"/>
      <c r="L142" s="4">
        <f t="shared" si="23"/>
        <v>9900</v>
      </c>
      <c r="M142" s="4">
        <f t="shared" ref="M142:M151" si="24">IF(E142="כן", 0, SUM(G142+H142+J142))</f>
        <v>0</v>
      </c>
      <c r="N142" s="4">
        <f t="shared" si="19"/>
        <v>9900</v>
      </c>
      <c r="O142" s="8" t="s">
        <v>320</v>
      </c>
      <c r="P142">
        <f>VLOOKUP(B142,גיליון1!B:J,8,0)</f>
        <v>0</v>
      </c>
      <c r="Q142">
        <f>VLOOKUP(B142,גיליון1!B:J,9,0)</f>
        <v>0</v>
      </c>
      <c r="R142">
        <f t="shared" si="20"/>
        <v>0</v>
      </c>
      <c r="S142" s="15">
        <f t="shared" si="21"/>
        <v>0</v>
      </c>
      <c r="T142" s="15">
        <f t="shared" si="22"/>
        <v>0</v>
      </c>
    </row>
    <row r="143" spans="1:20" ht="60" x14ac:dyDescent="0.2">
      <c r="A143" s="2" t="s">
        <v>254</v>
      </c>
      <c r="B143" s="2" t="s">
        <v>321</v>
      </c>
      <c r="C143" s="2" t="s">
        <v>17</v>
      </c>
      <c r="D143" s="2" t="s">
        <v>18</v>
      </c>
      <c r="E143" s="2"/>
      <c r="F143" s="4">
        <v>7000</v>
      </c>
      <c r="G143" s="4">
        <v>0</v>
      </c>
      <c r="H143" s="4">
        <v>0</v>
      </c>
      <c r="I143" s="2">
        <v>0</v>
      </c>
      <c r="J143" s="4">
        <v>0</v>
      </c>
      <c r="K143" s="2"/>
      <c r="L143" s="4">
        <f t="shared" si="23"/>
        <v>7000</v>
      </c>
      <c r="M143" s="4">
        <f t="shared" si="24"/>
        <v>0</v>
      </c>
      <c r="N143" s="4">
        <f t="shared" si="19"/>
        <v>7000</v>
      </c>
      <c r="O143" s="8" t="s">
        <v>322</v>
      </c>
      <c r="P143">
        <f>VLOOKUP(B143,גיליון1!B:J,8,0)</f>
        <v>0</v>
      </c>
      <c r="Q143">
        <f>VLOOKUP(B143,גיליון1!B:J,9,0)</f>
        <v>0</v>
      </c>
      <c r="R143">
        <f t="shared" si="20"/>
        <v>0</v>
      </c>
      <c r="S143" s="15">
        <f t="shared" si="21"/>
        <v>0</v>
      </c>
      <c r="T143" s="15">
        <f t="shared" si="22"/>
        <v>0</v>
      </c>
    </row>
    <row r="144" spans="1:20" ht="285" x14ac:dyDescent="0.2">
      <c r="A144" s="2" t="s">
        <v>254</v>
      </c>
      <c r="B144" s="2" t="s">
        <v>323</v>
      </c>
      <c r="C144" s="2" t="s">
        <v>17</v>
      </c>
      <c r="D144" s="2" t="s">
        <v>18</v>
      </c>
      <c r="E144" s="2"/>
      <c r="F144" s="4">
        <v>6500</v>
      </c>
      <c r="G144" s="4">
        <v>0</v>
      </c>
      <c r="H144" s="4">
        <v>0</v>
      </c>
      <c r="I144" s="2">
        <v>0</v>
      </c>
      <c r="J144" s="4">
        <v>0</v>
      </c>
      <c r="K144" s="2"/>
      <c r="L144" s="4">
        <f t="shared" si="23"/>
        <v>6500</v>
      </c>
      <c r="M144" s="4">
        <f t="shared" si="24"/>
        <v>0</v>
      </c>
      <c r="N144" s="4">
        <f t="shared" si="19"/>
        <v>6500</v>
      </c>
      <c r="O144" s="8" t="s">
        <v>324</v>
      </c>
      <c r="P144">
        <f>VLOOKUP(B144,גיליון1!B:J,8,0)</f>
        <v>0</v>
      </c>
      <c r="Q144">
        <f>VLOOKUP(B144,גיליון1!B:J,9,0)</f>
        <v>0</v>
      </c>
      <c r="R144">
        <f t="shared" si="20"/>
        <v>0</v>
      </c>
      <c r="S144" s="15">
        <f t="shared" si="21"/>
        <v>0</v>
      </c>
      <c r="T144" s="15">
        <f t="shared" si="22"/>
        <v>0</v>
      </c>
    </row>
    <row r="145" spans="1:20" ht="285" x14ac:dyDescent="0.2">
      <c r="A145" s="2" t="s">
        <v>254</v>
      </c>
      <c r="B145" s="2" t="s">
        <v>325</v>
      </c>
      <c r="C145" s="2" t="s">
        <v>17</v>
      </c>
      <c r="D145" s="2" t="s">
        <v>18</v>
      </c>
      <c r="E145" s="2"/>
      <c r="F145" s="4">
        <v>6000</v>
      </c>
      <c r="G145" s="4">
        <v>0</v>
      </c>
      <c r="H145" s="4">
        <v>0</v>
      </c>
      <c r="I145" s="2">
        <v>0</v>
      </c>
      <c r="J145" s="4">
        <v>0</v>
      </c>
      <c r="K145" s="2"/>
      <c r="L145" s="4">
        <f t="shared" si="23"/>
        <v>6000</v>
      </c>
      <c r="M145" s="4">
        <f t="shared" si="24"/>
        <v>0</v>
      </c>
      <c r="N145" s="4">
        <f t="shared" si="19"/>
        <v>6000</v>
      </c>
      <c r="O145" s="8" t="s">
        <v>326</v>
      </c>
      <c r="P145">
        <f>VLOOKUP(B145,גיליון1!B:J,8,0)</f>
        <v>0</v>
      </c>
      <c r="Q145">
        <f>VLOOKUP(B145,גיליון1!B:J,9,0)</f>
        <v>0</v>
      </c>
      <c r="R145">
        <f t="shared" si="20"/>
        <v>0</v>
      </c>
      <c r="S145" s="15">
        <f t="shared" si="21"/>
        <v>0</v>
      </c>
      <c r="T145" s="15">
        <f t="shared" si="22"/>
        <v>0</v>
      </c>
    </row>
    <row r="146" spans="1:20" ht="60" x14ac:dyDescent="0.2">
      <c r="A146" s="2" t="s">
        <v>254</v>
      </c>
      <c r="B146" s="2" t="s">
        <v>327</v>
      </c>
      <c r="C146" s="2" t="s">
        <v>17</v>
      </c>
      <c r="D146" s="2" t="s">
        <v>18</v>
      </c>
      <c r="E146" s="2"/>
      <c r="F146" s="4">
        <v>10000</v>
      </c>
      <c r="G146" s="4">
        <v>0</v>
      </c>
      <c r="H146" s="4">
        <v>0</v>
      </c>
      <c r="I146" s="2">
        <v>0</v>
      </c>
      <c r="J146" s="4">
        <v>0</v>
      </c>
      <c r="K146" s="2"/>
      <c r="L146" s="4">
        <f t="shared" si="23"/>
        <v>10000</v>
      </c>
      <c r="M146" s="4">
        <f t="shared" si="24"/>
        <v>0</v>
      </c>
      <c r="N146" s="4">
        <f t="shared" si="19"/>
        <v>10000</v>
      </c>
      <c r="O146" s="8" t="s">
        <v>328</v>
      </c>
      <c r="P146">
        <f>VLOOKUP(B146,גיליון1!B:J,8,0)</f>
        <v>0</v>
      </c>
      <c r="Q146">
        <f>VLOOKUP(B146,גיליון1!B:J,9,0)</f>
        <v>0</v>
      </c>
      <c r="R146">
        <f t="shared" si="20"/>
        <v>0</v>
      </c>
      <c r="S146" s="15">
        <f t="shared" si="21"/>
        <v>0</v>
      </c>
      <c r="T146" s="15">
        <f t="shared" si="22"/>
        <v>0</v>
      </c>
    </row>
    <row r="147" spans="1:20" ht="150" x14ac:dyDescent="0.2">
      <c r="A147" s="2" t="s">
        <v>254</v>
      </c>
      <c r="B147" s="2" t="s">
        <v>329</v>
      </c>
      <c r="C147" s="2" t="s">
        <v>17</v>
      </c>
      <c r="D147" s="2" t="s">
        <v>18</v>
      </c>
      <c r="E147" s="2"/>
      <c r="F147" s="4">
        <v>10000</v>
      </c>
      <c r="G147" s="4">
        <v>0</v>
      </c>
      <c r="H147" s="4">
        <v>0</v>
      </c>
      <c r="I147" s="2">
        <v>0</v>
      </c>
      <c r="J147" s="4">
        <v>0</v>
      </c>
      <c r="K147" s="2"/>
      <c r="L147" s="4">
        <f t="shared" si="23"/>
        <v>10000</v>
      </c>
      <c r="M147" s="4">
        <f t="shared" si="24"/>
        <v>0</v>
      </c>
      <c r="N147" s="4">
        <f t="shared" si="19"/>
        <v>10000</v>
      </c>
      <c r="O147" s="8" t="s">
        <v>330</v>
      </c>
      <c r="P147">
        <f>VLOOKUP(B147,גיליון1!B:J,8,0)</f>
        <v>0</v>
      </c>
      <c r="Q147">
        <f>VLOOKUP(B147,גיליון1!B:J,9,0)</f>
        <v>0</v>
      </c>
      <c r="R147">
        <f t="shared" si="20"/>
        <v>0</v>
      </c>
      <c r="S147" s="15">
        <f t="shared" si="21"/>
        <v>0</v>
      </c>
      <c r="T147" s="15">
        <f t="shared" si="22"/>
        <v>0</v>
      </c>
    </row>
    <row r="148" spans="1:20" ht="150" x14ac:dyDescent="0.2">
      <c r="A148" s="2" t="s">
        <v>254</v>
      </c>
      <c r="B148" s="2" t="s">
        <v>331</v>
      </c>
      <c r="C148" s="2" t="s">
        <v>17</v>
      </c>
      <c r="D148" s="2" t="s">
        <v>18</v>
      </c>
      <c r="E148" s="2"/>
      <c r="F148" s="4">
        <v>10000</v>
      </c>
      <c r="G148" s="4">
        <v>0</v>
      </c>
      <c r="H148" s="4">
        <v>0</v>
      </c>
      <c r="I148" s="2">
        <v>0</v>
      </c>
      <c r="J148" s="4">
        <v>0</v>
      </c>
      <c r="K148" s="2"/>
      <c r="L148" s="4">
        <f t="shared" si="23"/>
        <v>10000</v>
      </c>
      <c r="M148" s="4">
        <f t="shared" si="24"/>
        <v>0</v>
      </c>
      <c r="N148" s="4">
        <f t="shared" si="19"/>
        <v>10000</v>
      </c>
      <c r="O148" s="8" t="s">
        <v>332</v>
      </c>
      <c r="P148">
        <f>VLOOKUP(B148,גיליון1!B:J,8,0)</f>
        <v>0</v>
      </c>
      <c r="Q148">
        <f>VLOOKUP(B148,גיליון1!B:J,9,0)</f>
        <v>0</v>
      </c>
      <c r="R148">
        <f t="shared" si="20"/>
        <v>0</v>
      </c>
      <c r="S148" s="15">
        <f t="shared" si="21"/>
        <v>0</v>
      </c>
      <c r="T148" s="15">
        <f t="shared" si="22"/>
        <v>0</v>
      </c>
    </row>
    <row r="149" spans="1:20" ht="165" x14ac:dyDescent="0.2">
      <c r="A149" s="2" t="s">
        <v>254</v>
      </c>
      <c r="B149" s="2" t="s">
        <v>333</v>
      </c>
      <c r="C149" s="2"/>
      <c r="D149" s="2" t="s">
        <v>18</v>
      </c>
      <c r="E149" s="2"/>
      <c r="F149" s="4">
        <v>8500</v>
      </c>
      <c r="G149" s="4">
        <v>0</v>
      </c>
      <c r="H149" s="4">
        <v>0</v>
      </c>
      <c r="I149" s="2">
        <v>0</v>
      </c>
      <c r="J149" s="4">
        <v>0</v>
      </c>
      <c r="K149" s="2"/>
      <c r="L149" s="4">
        <f t="shared" si="23"/>
        <v>8500</v>
      </c>
      <c r="M149" s="4">
        <f t="shared" si="24"/>
        <v>0</v>
      </c>
      <c r="N149" s="4">
        <f t="shared" si="19"/>
        <v>8500</v>
      </c>
      <c r="O149" s="8" t="s">
        <v>334</v>
      </c>
      <c r="P149">
        <f>VLOOKUP(B149,גיליון1!B:J,8,0)</f>
        <v>0</v>
      </c>
      <c r="Q149">
        <f>VLOOKUP(B149,גיליון1!B:J,9,0)</f>
        <v>0</v>
      </c>
      <c r="R149">
        <f t="shared" si="20"/>
        <v>0</v>
      </c>
      <c r="S149" s="15">
        <f t="shared" si="21"/>
        <v>0</v>
      </c>
      <c r="T149" s="15">
        <f t="shared" si="22"/>
        <v>0</v>
      </c>
    </row>
    <row r="150" spans="1:20" ht="409.5" x14ac:dyDescent="0.2">
      <c r="A150" s="2" t="s">
        <v>254</v>
      </c>
      <c r="B150" s="2" t="s">
        <v>335</v>
      </c>
      <c r="C150" s="2" t="s">
        <v>17</v>
      </c>
      <c r="D150" s="2" t="s">
        <v>18</v>
      </c>
      <c r="E150" s="2"/>
      <c r="F150" s="4">
        <v>5000</v>
      </c>
      <c r="G150" s="4">
        <v>0</v>
      </c>
      <c r="H150" s="4">
        <v>0</v>
      </c>
      <c r="I150" s="2">
        <v>0</v>
      </c>
      <c r="J150" s="4">
        <v>0</v>
      </c>
      <c r="K150" s="2"/>
      <c r="L150" s="4">
        <f t="shared" si="23"/>
        <v>5000</v>
      </c>
      <c r="M150" s="4">
        <f t="shared" si="24"/>
        <v>0</v>
      </c>
      <c r="N150" s="4">
        <f t="shared" si="19"/>
        <v>5000</v>
      </c>
      <c r="O150" s="8" t="s">
        <v>336</v>
      </c>
      <c r="P150">
        <f>VLOOKUP(B150,גיליון1!B:J,8,0)</f>
        <v>0</v>
      </c>
      <c r="Q150">
        <f>VLOOKUP(B150,גיליון1!B:J,9,0)</f>
        <v>0</v>
      </c>
      <c r="R150">
        <f t="shared" si="20"/>
        <v>0</v>
      </c>
      <c r="S150" s="15">
        <f t="shared" si="21"/>
        <v>0</v>
      </c>
      <c r="T150" s="15">
        <f t="shared" si="22"/>
        <v>0</v>
      </c>
    </row>
    <row r="151" spans="1:20" ht="345" x14ac:dyDescent="0.2">
      <c r="A151" s="2" t="s">
        <v>254</v>
      </c>
      <c r="B151" s="12" t="s">
        <v>337</v>
      </c>
      <c r="C151" s="2" t="s">
        <v>39</v>
      </c>
      <c r="D151" s="2" t="s">
        <v>18</v>
      </c>
      <c r="E151" s="2"/>
      <c r="F151" s="4">
        <v>6000</v>
      </c>
      <c r="G151" s="4">
        <v>0</v>
      </c>
      <c r="H151" s="4">
        <v>0</v>
      </c>
      <c r="I151" s="2">
        <v>1</v>
      </c>
      <c r="J151" s="4">
        <v>6000</v>
      </c>
      <c r="K151" s="2"/>
      <c r="L151" s="4">
        <f t="shared" si="23"/>
        <v>6000</v>
      </c>
      <c r="M151" s="4">
        <f t="shared" si="24"/>
        <v>6000</v>
      </c>
      <c r="N151" s="4">
        <f t="shared" si="19"/>
        <v>12000</v>
      </c>
      <c r="O151" s="8" t="s">
        <v>338</v>
      </c>
      <c r="P151">
        <f>VLOOKUP(B151,גיליון1!B:J,8,0)</f>
        <v>1</v>
      </c>
      <c r="Q151">
        <f>VLOOKUP(B151,גיליון1!B:J,9,0)</f>
        <v>7020</v>
      </c>
      <c r="R151">
        <f t="shared" si="20"/>
        <v>6000</v>
      </c>
      <c r="S151" s="15">
        <f t="shared" si="21"/>
        <v>0</v>
      </c>
      <c r="T151" s="15">
        <f t="shared" si="22"/>
        <v>0</v>
      </c>
    </row>
    <row r="152" spans="1:20" ht="31.5" x14ac:dyDescent="0.2">
      <c r="A152" s="3" t="s">
        <v>254</v>
      </c>
      <c r="B152" s="3" t="s">
        <v>339</v>
      </c>
      <c r="C152" s="3"/>
      <c r="D152" s="3"/>
      <c r="E152" s="3"/>
      <c r="F152" s="6">
        <f>SUM(F111:F151)</f>
        <v>321800</v>
      </c>
      <c r="G152" s="6">
        <v>10082.051282051283</v>
      </c>
      <c r="H152" s="6">
        <v>1736.7521367521369</v>
      </c>
      <c r="I152" s="3"/>
      <c r="J152" s="5">
        <v>160619.65811965812</v>
      </c>
      <c r="K152" s="3"/>
      <c r="L152" s="6">
        <f>SUM(L111:L151)</f>
        <v>252550</v>
      </c>
      <c r="M152" s="6">
        <f>SUM(M111:M151)</f>
        <v>29077.752136752137</v>
      </c>
      <c r="N152" s="6">
        <f>SUM(N111:N151)</f>
        <v>281627.75213675213</v>
      </c>
      <c r="O152" s="9"/>
      <c r="P152">
        <f>VLOOKUP(B152,גיליון1!B:J,8,0)</f>
        <v>0</v>
      </c>
      <c r="Q152">
        <f>VLOOKUP(B152,גיליון1!B:J,9,0)</f>
        <v>187925</v>
      </c>
      <c r="R152">
        <f t="shared" si="20"/>
        <v>160619.65811965812</v>
      </c>
      <c r="S152" s="15">
        <f t="shared" si="21"/>
        <v>0</v>
      </c>
      <c r="T152" s="15">
        <f t="shared" si="22"/>
        <v>0</v>
      </c>
    </row>
    <row r="153" spans="1:20" ht="409.5" x14ac:dyDescent="0.2">
      <c r="A153" s="2" t="s">
        <v>340</v>
      </c>
      <c r="B153" s="2" t="s">
        <v>341</v>
      </c>
      <c r="C153" s="2" t="s">
        <v>17</v>
      </c>
      <c r="D153" s="2" t="s">
        <v>18</v>
      </c>
      <c r="E153" s="2"/>
      <c r="F153" s="4">
        <v>6500</v>
      </c>
      <c r="G153" s="4">
        <v>0</v>
      </c>
      <c r="H153" s="4">
        <v>0</v>
      </c>
      <c r="I153" s="2">
        <v>1</v>
      </c>
      <c r="J153" s="4">
        <v>6500</v>
      </c>
      <c r="K153" s="2"/>
      <c r="L153" s="4">
        <f t="shared" ref="L153:L159" si="25">IF(E153="כן",0,IF(I153&gt;3,0,F153))</f>
        <v>6500</v>
      </c>
      <c r="M153" s="4">
        <f t="shared" ref="M153:M164" si="26">IF(E153="כן", 0, SUM(G153+H153+J153))</f>
        <v>6500</v>
      </c>
      <c r="N153" s="4">
        <f t="shared" ref="N153:N195" si="27">SUM(M153+L153)</f>
        <v>13000</v>
      </c>
      <c r="O153" s="8" t="s">
        <v>342</v>
      </c>
      <c r="P153">
        <f>VLOOKUP(B153,גיליון1!B:J,8,0)</f>
        <v>1</v>
      </c>
      <c r="Q153">
        <f>VLOOKUP(B153,גיליון1!B:J,9,0)</f>
        <v>7605</v>
      </c>
      <c r="R153">
        <f t="shared" si="20"/>
        <v>6500</v>
      </c>
      <c r="S153" s="15">
        <f t="shared" si="21"/>
        <v>0</v>
      </c>
      <c r="T153" s="15">
        <f t="shared" si="22"/>
        <v>0</v>
      </c>
    </row>
    <row r="154" spans="1:20" ht="75" x14ac:dyDescent="0.2">
      <c r="A154" s="2" t="s">
        <v>340</v>
      </c>
      <c r="B154" s="2" t="s">
        <v>343</v>
      </c>
      <c r="C154" s="2" t="s">
        <v>17</v>
      </c>
      <c r="D154" s="2" t="s">
        <v>18</v>
      </c>
      <c r="E154" s="2"/>
      <c r="F154" s="4">
        <v>8500</v>
      </c>
      <c r="G154" s="4">
        <v>0</v>
      </c>
      <c r="H154" s="4">
        <v>0</v>
      </c>
      <c r="I154" s="2">
        <v>0</v>
      </c>
      <c r="J154" s="4">
        <v>0</v>
      </c>
      <c r="K154" s="2"/>
      <c r="L154" s="4">
        <f t="shared" si="25"/>
        <v>8500</v>
      </c>
      <c r="M154" s="4">
        <f t="shared" si="26"/>
        <v>0</v>
      </c>
      <c r="N154" s="4">
        <f t="shared" si="27"/>
        <v>8500</v>
      </c>
      <c r="O154" s="8" t="s">
        <v>344</v>
      </c>
      <c r="P154">
        <f>VLOOKUP(B154,גיליון1!B:J,8,0)</f>
        <v>0</v>
      </c>
      <c r="Q154">
        <f>VLOOKUP(B154,גיליון1!B:J,9,0)</f>
        <v>0</v>
      </c>
      <c r="R154">
        <f t="shared" si="20"/>
        <v>0</v>
      </c>
      <c r="S154" s="15">
        <f t="shared" si="21"/>
        <v>0</v>
      </c>
      <c r="T154" s="15">
        <f t="shared" si="22"/>
        <v>0</v>
      </c>
    </row>
    <row r="155" spans="1:20" ht="150" x14ac:dyDescent="0.2">
      <c r="A155" s="2" t="s">
        <v>340</v>
      </c>
      <c r="B155" s="2" t="s">
        <v>345</v>
      </c>
      <c r="C155" s="2" t="s">
        <v>17</v>
      </c>
      <c r="D155" s="2" t="s">
        <v>18</v>
      </c>
      <c r="E155" s="2"/>
      <c r="F155" s="4">
        <v>12500</v>
      </c>
      <c r="G155" s="4">
        <v>0</v>
      </c>
      <c r="H155" s="4">
        <v>0</v>
      </c>
      <c r="I155" s="2">
        <v>0</v>
      </c>
      <c r="J155" s="4">
        <v>0</v>
      </c>
      <c r="K155" s="2"/>
      <c r="L155" s="4">
        <f t="shared" si="25"/>
        <v>12500</v>
      </c>
      <c r="M155" s="4">
        <f t="shared" si="26"/>
        <v>0</v>
      </c>
      <c r="N155" s="4">
        <f t="shared" si="27"/>
        <v>12500</v>
      </c>
      <c r="O155" s="8" t="s">
        <v>346</v>
      </c>
      <c r="P155">
        <f>VLOOKUP(B155,גיליון1!B:J,8,0)</f>
        <v>0</v>
      </c>
      <c r="Q155">
        <f>VLOOKUP(B155,גיליון1!B:J,9,0)</f>
        <v>0</v>
      </c>
      <c r="R155">
        <f t="shared" si="20"/>
        <v>0</v>
      </c>
      <c r="S155" s="15">
        <f t="shared" si="21"/>
        <v>0</v>
      </c>
      <c r="T155" s="15">
        <f t="shared" si="22"/>
        <v>0</v>
      </c>
    </row>
    <row r="156" spans="1:20" ht="195" x14ac:dyDescent="0.2">
      <c r="A156" s="2" t="s">
        <v>340</v>
      </c>
      <c r="B156" s="2" t="s">
        <v>347</v>
      </c>
      <c r="C156" s="2" t="s">
        <v>39</v>
      </c>
      <c r="D156" s="2" t="s">
        <v>18</v>
      </c>
      <c r="E156" s="2"/>
      <c r="F156" s="4">
        <v>10000</v>
      </c>
      <c r="G156" s="4">
        <v>0</v>
      </c>
      <c r="H156" s="4">
        <v>0</v>
      </c>
      <c r="I156" s="2">
        <v>1</v>
      </c>
      <c r="J156" s="4">
        <v>10000</v>
      </c>
      <c r="K156" s="2"/>
      <c r="L156" s="4">
        <f t="shared" si="25"/>
        <v>10000</v>
      </c>
      <c r="M156" s="4">
        <f t="shared" si="26"/>
        <v>10000</v>
      </c>
      <c r="N156" s="4">
        <f t="shared" si="27"/>
        <v>20000</v>
      </c>
      <c r="O156" s="8" t="s">
        <v>348</v>
      </c>
      <c r="P156">
        <f>VLOOKUP(B156,גיליון1!B:J,8,0)</f>
        <v>1</v>
      </c>
      <c r="Q156">
        <f>VLOOKUP(B156,גיליון1!B:J,9,0)</f>
        <v>11700</v>
      </c>
      <c r="R156">
        <f t="shared" si="20"/>
        <v>10000</v>
      </c>
      <c r="S156" s="15">
        <f t="shared" si="21"/>
        <v>0</v>
      </c>
      <c r="T156" s="15">
        <f t="shared" si="22"/>
        <v>0</v>
      </c>
    </row>
    <row r="157" spans="1:20" ht="150" x14ac:dyDescent="0.2">
      <c r="A157" s="2" t="s">
        <v>340</v>
      </c>
      <c r="B157" s="2" t="s">
        <v>349</v>
      </c>
      <c r="C157" s="2" t="s">
        <v>17</v>
      </c>
      <c r="D157" s="2" t="s">
        <v>18</v>
      </c>
      <c r="E157" s="2"/>
      <c r="F157" s="4">
        <v>8040</v>
      </c>
      <c r="G157" s="4">
        <v>0</v>
      </c>
      <c r="H157" s="4">
        <v>0</v>
      </c>
      <c r="I157" s="2">
        <v>0</v>
      </c>
      <c r="J157" s="4">
        <v>0</v>
      </c>
      <c r="K157" s="2"/>
      <c r="L157" s="4">
        <f t="shared" si="25"/>
        <v>8040</v>
      </c>
      <c r="M157" s="4">
        <f t="shared" si="26"/>
        <v>0</v>
      </c>
      <c r="N157" s="4">
        <f t="shared" si="27"/>
        <v>8040</v>
      </c>
      <c r="O157" s="8" t="s">
        <v>350</v>
      </c>
      <c r="P157">
        <f>VLOOKUP(B157,גיליון1!B:J,8,0)</f>
        <v>0</v>
      </c>
      <c r="Q157">
        <f>VLOOKUP(B157,גיליון1!B:J,9,0)</f>
        <v>0</v>
      </c>
      <c r="R157">
        <f t="shared" si="20"/>
        <v>0</v>
      </c>
      <c r="S157" s="15">
        <f t="shared" si="21"/>
        <v>0</v>
      </c>
      <c r="T157" s="15">
        <f t="shared" si="22"/>
        <v>0</v>
      </c>
    </row>
    <row r="158" spans="1:20" ht="150" x14ac:dyDescent="0.2">
      <c r="A158" s="2" t="s">
        <v>340</v>
      </c>
      <c r="B158" s="2" t="s">
        <v>352</v>
      </c>
      <c r="C158" s="2" t="s">
        <v>17</v>
      </c>
      <c r="D158" s="2" t="s">
        <v>18</v>
      </c>
      <c r="E158" s="2"/>
      <c r="F158" s="4">
        <v>15500</v>
      </c>
      <c r="G158" s="4">
        <v>0</v>
      </c>
      <c r="H158" s="4">
        <v>0</v>
      </c>
      <c r="I158" s="2">
        <v>0</v>
      </c>
      <c r="J158" s="4">
        <v>0</v>
      </c>
      <c r="K158" s="2"/>
      <c r="L158" s="4">
        <f t="shared" si="25"/>
        <v>15500</v>
      </c>
      <c r="M158" s="4">
        <f t="shared" si="26"/>
        <v>0</v>
      </c>
      <c r="N158" s="4">
        <f t="shared" si="27"/>
        <v>15500</v>
      </c>
      <c r="O158" s="8" t="s">
        <v>353</v>
      </c>
      <c r="P158">
        <f>VLOOKUP(B158,גיליון1!B:J,8,0)</f>
        <v>0</v>
      </c>
      <c r="Q158">
        <f>VLOOKUP(B158,גיליון1!B:J,9,0)</f>
        <v>0</v>
      </c>
      <c r="R158">
        <f t="shared" si="20"/>
        <v>0</v>
      </c>
      <c r="S158" s="15">
        <f t="shared" si="21"/>
        <v>0</v>
      </c>
      <c r="T158" s="15">
        <f t="shared" si="22"/>
        <v>0</v>
      </c>
    </row>
    <row r="159" spans="1:20" ht="75" x14ac:dyDescent="0.2">
      <c r="A159" s="2" t="s">
        <v>340</v>
      </c>
      <c r="B159" s="2" t="s">
        <v>354</v>
      </c>
      <c r="C159" s="2" t="s">
        <v>17</v>
      </c>
      <c r="D159" s="2" t="s">
        <v>18</v>
      </c>
      <c r="E159" s="2"/>
      <c r="F159" s="4">
        <v>6500</v>
      </c>
      <c r="G159" s="4">
        <v>0</v>
      </c>
      <c r="H159" s="4">
        <v>0</v>
      </c>
      <c r="I159" s="2">
        <v>0</v>
      </c>
      <c r="J159" s="4">
        <v>0</v>
      </c>
      <c r="K159" s="2"/>
      <c r="L159" s="4">
        <f t="shared" si="25"/>
        <v>6500</v>
      </c>
      <c r="M159" s="4">
        <f t="shared" si="26"/>
        <v>0</v>
      </c>
      <c r="N159" s="4">
        <f t="shared" si="27"/>
        <v>6500</v>
      </c>
      <c r="O159" s="8" t="s">
        <v>355</v>
      </c>
      <c r="P159">
        <f>VLOOKUP(B159,גיליון1!B:J,8,0)</f>
        <v>0</v>
      </c>
      <c r="Q159">
        <f>VLOOKUP(B159,גיליון1!B:J,9,0)</f>
        <v>0</v>
      </c>
      <c r="R159">
        <f t="shared" si="20"/>
        <v>0</v>
      </c>
      <c r="S159" s="15">
        <f t="shared" si="21"/>
        <v>0</v>
      </c>
      <c r="T159" s="15">
        <f t="shared" si="22"/>
        <v>0</v>
      </c>
    </row>
    <row r="160" spans="1:20" ht="255" x14ac:dyDescent="0.2">
      <c r="A160" s="2" t="s">
        <v>340</v>
      </c>
      <c r="B160" s="12" t="s">
        <v>356</v>
      </c>
      <c r="C160" s="2" t="s">
        <v>17</v>
      </c>
      <c r="D160" s="2" t="s">
        <v>18</v>
      </c>
      <c r="E160" s="2"/>
      <c r="F160" s="4">
        <v>7500</v>
      </c>
      <c r="G160" s="4">
        <v>0</v>
      </c>
      <c r="H160" s="4">
        <v>0</v>
      </c>
      <c r="I160" s="2">
        <v>0</v>
      </c>
      <c r="J160" s="4">
        <v>0</v>
      </c>
      <c r="K160" s="4" t="s">
        <v>751</v>
      </c>
      <c r="L160" s="18">
        <v>0</v>
      </c>
      <c r="M160" s="4">
        <f t="shared" si="26"/>
        <v>0</v>
      </c>
      <c r="N160" s="4">
        <f>SUM(M160+M160)</f>
        <v>0</v>
      </c>
      <c r="O160" s="8" t="s">
        <v>357</v>
      </c>
      <c r="P160">
        <f>VLOOKUP(B160,גיליון1!B:J,8,0)</f>
        <v>0</v>
      </c>
      <c r="Q160">
        <f>VLOOKUP(B160,גיליון1!B:J,9,0)</f>
        <v>0</v>
      </c>
      <c r="R160">
        <f t="shared" si="20"/>
        <v>0</v>
      </c>
      <c r="S160" s="15">
        <f t="shared" si="21"/>
        <v>0</v>
      </c>
      <c r="T160" s="15">
        <f t="shared" si="22"/>
        <v>0</v>
      </c>
    </row>
    <row r="161" spans="1:20" ht="240" x14ac:dyDescent="0.2">
      <c r="A161" s="2" t="s">
        <v>340</v>
      </c>
      <c r="B161" s="2" t="s">
        <v>358</v>
      </c>
      <c r="C161" s="2" t="s">
        <v>17</v>
      </c>
      <c r="D161" s="2" t="s">
        <v>42</v>
      </c>
      <c r="E161" s="2"/>
      <c r="F161" s="4">
        <v>0</v>
      </c>
      <c r="G161" s="4">
        <v>0</v>
      </c>
      <c r="H161" s="4">
        <v>0</v>
      </c>
      <c r="I161" s="2">
        <v>0</v>
      </c>
      <c r="J161" s="4">
        <v>0</v>
      </c>
      <c r="K161" s="2"/>
      <c r="L161" s="4">
        <f>IF(E161="כן",0,IF(I161&gt;3,0,F161))</f>
        <v>0</v>
      </c>
      <c r="M161" s="4">
        <f t="shared" si="26"/>
        <v>0</v>
      </c>
      <c r="N161" s="4">
        <f t="shared" si="27"/>
        <v>0</v>
      </c>
      <c r="O161" s="8" t="s">
        <v>359</v>
      </c>
      <c r="P161">
        <f>VLOOKUP(B161,גיליון1!B:J,8,0)</f>
        <v>0</v>
      </c>
      <c r="Q161">
        <f>VLOOKUP(B161,גיליון1!B:J,9,0)</f>
        <v>0</v>
      </c>
      <c r="R161">
        <f t="shared" si="20"/>
        <v>0</v>
      </c>
      <c r="S161" s="15">
        <f t="shared" si="21"/>
        <v>0</v>
      </c>
      <c r="T161" s="15">
        <f t="shared" si="22"/>
        <v>0</v>
      </c>
    </row>
    <row r="162" spans="1:20" ht="285" x14ac:dyDescent="0.2">
      <c r="A162" s="2" t="s">
        <v>340</v>
      </c>
      <c r="B162" s="12" t="s">
        <v>360</v>
      </c>
      <c r="C162" s="2" t="s">
        <v>17</v>
      </c>
      <c r="D162" s="2" t="s">
        <v>18</v>
      </c>
      <c r="E162" s="2"/>
      <c r="F162" s="4">
        <v>12500</v>
      </c>
      <c r="G162" s="4">
        <v>0</v>
      </c>
      <c r="H162" s="4">
        <v>11552.136752136752</v>
      </c>
      <c r="I162" s="2">
        <v>2</v>
      </c>
      <c r="J162" s="4">
        <v>25213.675213675215</v>
      </c>
      <c r="K162" s="2" t="s">
        <v>361</v>
      </c>
      <c r="L162" s="4">
        <v>0</v>
      </c>
      <c r="M162" s="4">
        <v>0</v>
      </c>
      <c r="N162" s="4">
        <f t="shared" si="27"/>
        <v>0</v>
      </c>
      <c r="O162" s="8" t="s">
        <v>362</v>
      </c>
      <c r="P162">
        <f>VLOOKUP(B162,גיליון1!B:J,8,0)</f>
        <v>2</v>
      </c>
      <c r="Q162">
        <f>VLOOKUP(B162,גיליון1!B:J,9,0)</f>
        <v>29500</v>
      </c>
      <c r="R162">
        <f t="shared" si="20"/>
        <v>25213.675213675215</v>
      </c>
      <c r="S162" s="15">
        <f t="shared" si="21"/>
        <v>0</v>
      </c>
      <c r="T162" s="15">
        <f t="shared" si="22"/>
        <v>0</v>
      </c>
    </row>
    <row r="163" spans="1:20" ht="409.5" x14ac:dyDescent="0.2">
      <c r="A163" s="2" t="s">
        <v>340</v>
      </c>
      <c r="B163" s="12" t="s">
        <v>363</v>
      </c>
      <c r="C163" s="2" t="s">
        <v>17</v>
      </c>
      <c r="D163" s="2" t="s">
        <v>18</v>
      </c>
      <c r="E163" s="2"/>
      <c r="F163" s="4">
        <v>8500</v>
      </c>
      <c r="G163" s="4">
        <v>0</v>
      </c>
      <c r="H163" s="11">
        <v>189.74358974358975</v>
      </c>
      <c r="I163" s="2">
        <v>3</v>
      </c>
      <c r="J163" s="4">
        <v>26532</v>
      </c>
      <c r="K163" s="2" t="s">
        <v>766</v>
      </c>
      <c r="L163" s="4">
        <v>0</v>
      </c>
      <c r="M163" s="13">
        <f>IF(E163="כן", 0, SUM(G163+H163+J163))-190</f>
        <v>26531.74358974359</v>
      </c>
      <c r="N163" s="4">
        <f t="shared" si="27"/>
        <v>26531.74358974359</v>
      </c>
      <c r="O163" s="8" t="s">
        <v>365</v>
      </c>
      <c r="P163">
        <f>VLOOKUP(B163,גיליון1!B:J,8,0)</f>
        <v>3</v>
      </c>
      <c r="Q163">
        <f>VLOOKUP(B163,גיליון1!B:J,9,0)</f>
        <v>29835</v>
      </c>
      <c r="R163">
        <f t="shared" si="20"/>
        <v>25500</v>
      </c>
      <c r="S163" s="15">
        <f t="shared" si="21"/>
        <v>0</v>
      </c>
      <c r="T163" s="15">
        <f t="shared" si="22"/>
        <v>-1032</v>
      </c>
    </row>
    <row r="164" spans="1:20" ht="225" x14ac:dyDescent="0.2">
      <c r="A164" s="2" t="s">
        <v>340</v>
      </c>
      <c r="B164" s="14" t="s">
        <v>366</v>
      </c>
      <c r="C164" s="2" t="s">
        <v>17</v>
      </c>
      <c r="D164" s="2" t="s">
        <v>18</v>
      </c>
      <c r="E164" s="2"/>
      <c r="F164" s="4">
        <v>10000</v>
      </c>
      <c r="G164" s="4">
        <v>0</v>
      </c>
      <c r="H164" s="4">
        <v>0</v>
      </c>
      <c r="I164" s="2">
        <v>0</v>
      </c>
      <c r="J164" s="4">
        <v>0</v>
      </c>
      <c r="K164" s="2" t="s">
        <v>749</v>
      </c>
      <c r="L164" s="4">
        <v>0</v>
      </c>
      <c r="M164" s="4">
        <f t="shared" si="26"/>
        <v>0</v>
      </c>
      <c r="N164" s="4">
        <f t="shared" si="27"/>
        <v>0</v>
      </c>
      <c r="O164" s="8" t="s">
        <v>367</v>
      </c>
      <c r="P164">
        <f>VLOOKUP(B164,גיליון1!B:J,8,0)</f>
        <v>0</v>
      </c>
      <c r="Q164">
        <f>VLOOKUP(B164,גיליון1!B:J,9,0)</f>
        <v>0</v>
      </c>
      <c r="R164">
        <f t="shared" si="20"/>
        <v>0</v>
      </c>
      <c r="S164" s="15">
        <f t="shared" si="21"/>
        <v>0</v>
      </c>
      <c r="T164" s="15">
        <f t="shared" si="22"/>
        <v>0</v>
      </c>
    </row>
    <row r="165" spans="1:20" ht="60" x14ac:dyDescent="0.2">
      <c r="A165" s="2" t="s">
        <v>340</v>
      </c>
      <c r="B165" s="14" t="s">
        <v>368</v>
      </c>
      <c r="C165" s="2" t="s">
        <v>25</v>
      </c>
      <c r="D165" s="2" t="s">
        <v>18</v>
      </c>
      <c r="E165" s="2"/>
      <c r="F165" s="4">
        <v>5000</v>
      </c>
      <c r="G165" s="4">
        <v>0</v>
      </c>
      <c r="H165" s="4">
        <v>0</v>
      </c>
      <c r="I165" s="14">
        <v>0</v>
      </c>
      <c r="J165" s="13">
        <v>0</v>
      </c>
      <c r="K165" s="2"/>
      <c r="L165" s="4">
        <f t="shared" ref="L165:L172" si="28">IF(E165="כן",0,IF(I165&gt;3,0,F165))</f>
        <v>5000</v>
      </c>
      <c r="M165" s="4">
        <v>0</v>
      </c>
      <c r="N165" s="4">
        <f t="shared" si="27"/>
        <v>5000</v>
      </c>
      <c r="O165" s="8" t="s">
        <v>369</v>
      </c>
      <c r="P165">
        <f>VLOOKUP(B165,גיליון1!B:J,8,0)</f>
        <v>0</v>
      </c>
      <c r="Q165">
        <f>VLOOKUP(B165,גיליון1!B:J,9,0)</f>
        <v>0</v>
      </c>
      <c r="R165">
        <f t="shared" si="20"/>
        <v>0</v>
      </c>
      <c r="S165" s="15">
        <f t="shared" si="21"/>
        <v>0</v>
      </c>
      <c r="T165" s="15">
        <f t="shared" si="22"/>
        <v>0</v>
      </c>
    </row>
    <row r="166" spans="1:20" ht="409.5" x14ac:dyDescent="0.2">
      <c r="A166" s="2" t="s">
        <v>340</v>
      </c>
      <c r="B166" s="2" t="s">
        <v>370</v>
      </c>
      <c r="C166" s="2" t="s">
        <v>17</v>
      </c>
      <c r="D166" s="2" t="s">
        <v>18</v>
      </c>
      <c r="E166" s="2"/>
      <c r="F166" s="4">
        <v>8000</v>
      </c>
      <c r="G166" s="4">
        <v>0</v>
      </c>
      <c r="H166" s="4">
        <v>0</v>
      </c>
      <c r="I166" s="2">
        <v>0</v>
      </c>
      <c r="J166" s="4">
        <v>0</v>
      </c>
      <c r="K166" s="2"/>
      <c r="L166" s="4">
        <f t="shared" si="28"/>
        <v>8000</v>
      </c>
      <c r="M166" s="4">
        <f>IF(E166="כן", 0, SUM(G166+H166+J166))</f>
        <v>0</v>
      </c>
      <c r="N166" s="4">
        <f t="shared" si="27"/>
        <v>8000</v>
      </c>
      <c r="O166" s="8" t="s">
        <v>371</v>
      </c>
      <c r="P166">
        <f>VLOOKUP(B166,גיליון1!B:J,8,0)</f>
        <v>0</v>
      </c>
      <c r="Q166">
        <f>VLOOKUP(B166,גיליון1!B:J,9,0)</f>
        <v>0</v>
      </c>
      <c r="R166">
        <f t="shared" si="20"/>
        <v>0</v>
      </c>
      <c r="S166" s="15">
        <f t="shared" si="21"/>
        <v>0</v>
      </c>
      <c r="T166" s="15">
        <f t="shared" si="22"/>
        <v>0</v>
      </c>
    </row>
    <row r="167" spans="1:20" ht="409.5" x14ac:dyDescent="0.2">
      <c r="A167" s="2" t="s">
        <v>340</v>
      </c>
      <c r="B167" s="12" t="s">
        <v>372</v>
      </c>
      <c r="C167" s="2" t="s">
        <v>17</v>
      </c>
      <c r="D167" s="2" t="s">
        <v>18</v>
      </c>
      <c r="E167" s="2"/>
      <c r="F167" s="4">
        <v>6500</v>
      </c>
      <c r="G167" s="4">
        <v>0</v>
      </c>
      <c r="H167" s="4">
        <v>0</v>
      </c>
      <c r="I167" s="12">
        <v>2</v>
      </c>
      <c r="J167" s="11">
        <f>19500-6500</f>
        <v>13000</v>
      </c>
      <c r="K167" s="2"/>
      <c r="L167" s="4">
        <f t="shared" si="28"/>
        <v>6500</v>
      </c>
      <c r="M167" s="4">
        <f>IF(E167="כן", 0, SUM(G167+H167+J167))</f>
        <v>13000</v>
      </c>
      <c r="N167" s="4">
        <f t="shared" si="27"/>
        <v>19500</v>
      </c>
      <c r="O167" s="8" t="s">
        <v>373</v>
      </c>
      <c r="P167">
        <f>VLOOKUP(B167,גיליון1!B:J,8,0)</f>
        <v>3</v>
      </c>
      <c r="Q167">
        <f>VLOOKUP(B167,גיליון1!B:J,9,0)</f>
        <v>22815</v>
      </c>
      <c r="R167">
        <f t="shared" si="20"/>
        <v>19500</v>
      </c>
      <c r="S167" s="15">
        <f t="shared" si="21"/>
        <v>1</v>
      </c>
      <c r="T167" s="15">
        <f t="shared" si="22"/>
        <v>6500</v>
      </c>
    </row>
    <row r="168" spans="1:20" ht="180" x14ac:dyDescent="0.2">
      <c r="A168" s="2" t="s">
        <v>340</v>
      </c>
      <c r="B168" s="12" t="s">
        <v>374</v>
      </c>
      <c r="C168" s="2" t="s">
        <v>25</v>
      </c>
      <c r="D168" s="2" t="s">
        <v>18</v>
      </c>
      <c r="E168" s="2"/>
      <c r="F168" s="4">
        <v>4700</v>
      </c>
      <c r="G168" s="4">
        <v>225179.48717948719</v>
      </c>
      <c r="H168" s="4">
        <v>0</v>
      </c>
      <c r="I168" s="2">
        <v>0</v>
      </c>
      <c r="J168" s="4">
        <v>0</v>
      </c>
      <c r="K168" s="2" t="s">
        <v>375</v>
      </c>
      <c r="L168" s="4">
        <f t="shared" si="28"/>
        <v>4700</v>
      </c>
      <c r="M168" s="11">
        <f>60000-17000</f>
        <v>43000</v>
      </c>
      <c r="N168" s="4">
        <f t="shared" si="27"/>
        <v>47700</v>
      </c>
      <c r="O168" s="8" t="s">
        <v>376</v>
      </c>
      <c r="P168">
        <f>VLOOKUP(B168,גיליון1!B:J,8,0)</f>
        <v>0</v>
      </c>
      <c r="Q168">
        <f>VLOOKUP(B168,גיליון1!B:J,9,0)</f>
        <v>0</v>
      </c>
      <c r="R168">
        <f t="shared" si="20"/>
        <v>0</v>
      </c>
      <c r="S168" s="15">
        <f t="shared" si="21"/>
        <v>0</v>
      </c>
      <c r="T168" s="15">
        <f t="shared" si="22"/>
        <v>0</v>
      </c>
    </row>
    <row r="169" spans="1:20" ht="150" x14ac:dyDescent="0.2">
      <c r="A169" s="2" t="s">
        <v>340</v>
      </c>
      <c r="B169" s="14" t="s">
        <v>377</v>
      </c>
      <c r="C169" s="2" t="s">
        <v>59</v>
      </c>
      <c r="D169" s="2" t="s">
        <v>18</v>
      </c>
      <c r="E169" s="2"/>
      <c r="F169" s="4">
        <v>7650</v>
      </c>
      <c r="G169" s="4">
        <v>22050.427350427351</v>
      </c>
      <c r="H169" s="4">
        <v>0</v>
      </c>
      <c r="I169" s="2">
        <v>0</v>
      </c>
      <c r="J169" s="4">
        <v>0</v>
      </c>
      <c r="K169" s="2" t="s">
        <v>378</v>
      </c>
      <c r="L169" s="4">
        <v>0</v>
      </c>
      <c r="M169" s="4"/>
      <c r="N169" s="4">
        <f t="shared" si="27"/>
        <v>0</v>
      </c>
      <c r="O169" s="8" t="s">
        <v>379</v>
      </c>
      <c r="P169">
        <f>VLOOKUP(B169,גיליון1!B:J,8,0)</f>
        <v>0</v>
      </c>
      <c r="Q169">
        <f>VLOOKUP(B169,גיליון1!B:J,9,0)</f>
        <v>0</v>
      </c>
      <c r="R169">
        <f t="shared" si="20"/>
        <v>0</v>
      </c>
      <c r="S169" s="15">
        <f t="shared" si="21"/>
        <v>0</v>
      </c>
      <c r="T169" s="15">
        <f t="shared" si="22"/>
        <v>0</v>
      </c>
    </row>
    <row r="170" spans="1:20" ht="409.5" x14ac:dyDescent="0.2">
      <c r="A170" s="2" t="s">
        <v>340</v>
      </c>
      <c r="B170" s="14" t="s">
        <v>380</v>
      </c>
      <c r="C170" s="2" t="s">
        <v>59</v>
      </c>
      <c r="D170" s="2" t="s">
        <v>18</v>
      </c>
      <c r="E170" s="2"/>
      <c r="F170" s="4">
        <v>5500</v>
      </c>
      <c r="G170" s="4">
        <v>0</v>
      </c>
      <c r="H170" s="4">
        <v>0</v>
      </c>
      <c r="I170" s="2">
        <v>0</v>
      </c>
      <c r="J170" s="4">
        <v>0</v>
      </c>
      <c r="K170" s="2" t="s">
        <v>767</v>
      </c>
      <c r="L170" s="4">
        <v>5500</v>
      </c>
      <c r="M170" s="4">
        <f>IF(E170="כן", 0, SUM(G170+H170+J170))</f>
        <v>0</v>
      </c>
      <c r="N170" s="4">
        <f t="shared" si="27"/>
        <v>5500</v>
      </c>
      <c r="O170" s="8" t="s">
        <v>381</v>
      </c>
      <c r="P170">
        <f>VLOOKUP(B170,גיליון1!B:J,8,0)</f>
        <v>0</v>
      </c>
      <c r="Q170">
        <f>VLOOKUP(B170,גיליון1!B:J,9,0)</f>
        <v>0</v>
      </c>
      <c r="R170">
        <f t="shared" si="20"/>
        <v>0</v>
      </c>
      <c r="S170" s="15">
        <f t="shared" si="21"/>
        <v>0</v>
      </c>
      <c r="T170" s="15">
        <f t="shared" si="22"/>
        <v>0</v>
      </c>
    </row>
    <row r="171" spans="1:20" ht="210" x14ac:dyDescent="0.2">
      <c r="A171" s="2" t="s">
        <v>340</v>
      </c>
      <c r="B171" s="12" t="s">
        <v>382</v>
      </c>
      <c r="C171" s="2" t="s">
        <v>17</v>
      </c>
      <c r="D171" s="2" t="s">
        <v>18</v>
      </c>
      <c r="E171" s="2"/>
      <c r="F171" s="4">
        <v>9500</v>
      </c>
      <c r="G171" s="4">
        <v>0</v>
      </c>
      <c r="H171" s="11">
        <v>500</v>
      </c>
      <c r="I171" s="2">
        <v>0</v>
      </c>
      <c r="J171" s="4">
        <v>0</v>
      </c>
      <c r="K171" s="2" t="s">
        <v>768</v>
      </c>
      <c r="L171" s="4">
        <f t="shared" si="28"/>
        <v>9500</v>
      </c>
      <c r="M171" s="4">
        <v>0</v>
      </c>
      <c r="N171" s="4">
        <f t="shared" si="27"/>
        <v>9500</v>
      </c>
      <c r="O171" s="8" t="s">
        <v>383</v>
      </c>
      <c r="P171">
        <f>VLOOKUP(B171,גיליון1!B:J,8,0)</f>
        <v>0</v>
      </c>
      <c r="Q171">
        <f>VLOOKUP(B171,גיליון1!B:J,9,0)</f>
        <v>0</v>
      </c>
      <c r="R171">
        <f t="shared" si="20"/>
        <v>0</v>
      </c>
      <c r="S171" s="15">
        <f t="shared" si="21"/>
        <v>0</v>
      </c>
      <c r="T171" s="15">
        <f t="shared" si="22"/>
        <v>0</v>
      </c>
    </row>
    <row r="172" spans="1:20" ht="240" x14ac:dyDescent="0.2">
      <c r="A172" s="2" t="s">
        <v>340</v>
      </c>
      <c r="B172" s="14" t="s">
        <v>384</v>
      </c>
      <c r="C172" s="14" t="s">
        <v>17</v>
      </c>
      <c r="D172" s="14" t="s">
        <v>18</v>
      </c>
      <c r="E172" s="14"/>
      <c r="F172" s="13">
        <v>4248</v>
      </c>
      <c r="G172" s="13">
        <v>0</v>
      </c>
      <c r="H172" s="13">
        <v>0</v>
      </c>
      <c r="I172" s="14">
        <v>6</v>
      </c>
      <c r="J172" s="13">
        <v>4439.3162393162393</v>
      </c>
      <c r="K172" s="14"/>
      <c r="L172" s="13">
        <f t="shared" si="28"/>
        <v>0</v>
      </c>
      <c r="M172" s="13">
        <v>4684</v>
      </c>
      <c r="N172" s="13">
        <f t="shared" si="27"/>
        <v>4684</v>
      </c>
      <c r="O172" s="8" t="s">
        <v>385</v>
      </c>
      <c r="P172">
        <f>VLOOKUP(B172,גיליון1!B:J,8,0)</f>
        <v>6</v>
      </c>
      <c r="Q172">
        <f>VLOOKUP(B172,גיליון1!B:J,9,0)</f>
        <v>5194</v>
      </c>
      <c r="R172">
        <f t="shared" si="20"/>
        <v>4439.3162393162393</v>
      </c>
      <c r="S172" s="15">
        <f t="shared" si="21"/>
        <v>0</v>
      </c>
      <c r="T172" s="15">
        <f t="shared" si="22"/>
        <v>0</v>
      </c>
    </row>
    <row r="173" spans="1:20" ht="240" x14ac:dyDescent="0.2">
      <c r="A173" s="2" t="s">
        <v>340</v>
      </c>
      <c r="B173" s="14" t="s">
        <v>386</v>
      </c>
      <c r="C173" s="14" t="s">
        <v>17</v>
      </c>
      <c r="D173" s="14" t="s">
        <v>18</v>
      </c>
      <c r="E173" s="14"/>
      <c r="F173" s="13">
        <v>2000</v>
      </c>
      <c r="G173" s="13">
        <v>96310.256410256421</v>
      </c>
      <c r="H173" s="13">
        <v>0</v>
      </c>
      <c r="I173" s="14">
        <v>0</v>
      </c>
      <c r="J173" s="13">
        <v>0</v>
      </c>
      <c r="K173" s="14" t="s">
        <v>387</v>
      </c>
      <c r="L173" s="13">
        <v>0</v>
      </c>
      <c r="M173" s="13">
        <f>IF(E173="כן", 0, SUM(G173+H173+J173))</f>
        <v>96310.256410256421</v>
      </c>
      <c r="N173" s="4">
        <f t="shared" si="27"/>
        <v>96310.256410256421</v>
      </c>
      <c r="O173" s="8" t="s">
        <v>388</v>
      </c>
      <c r="P173">
        <f>VLOOKUP(B173,גיליון1!B:J,8,0)</f>
        <v>2</v>
      </c>
      <c r="Q173">
        <f>VLOOKUP(B173,גיליון1!B:J,9,0)</f>
        <v>4680</v>
      </c>
      <c r="R173">
        <f t="shared" si="20"/>
        <v>4000.0000000000005</v>
      </c>
      <c r="S173" s="15">
        <f t="shared" si="21"/>
        <v>2</v>
      </c>
      <c r="T173" s="15">
        <f t="shared" si="22"/>
        <v>4000.0000000000005</v>
      </c>
    </row>
    <row r="174" spans="1:20" ht="270" x14ac:dyDescent="0.2">
      <c r="A174" s="2" t="s">
        <v>340</v>
      </c>
      <c r="B174" s="12" t="s">
        <v>389</v>
      </c>
      <c r="C174" s="2" t="s">
        <v>25</v>
      </c>
      <c r="D174" s="2" t="s">
        <v>18</v>
      </c>
      <c r="E174" s="2"/>
      <c r="F174" s="4">
        <v>2964</v>
      </c>
      <c r="G174" s="4">
        <v>0</v>
      </c>
      <c r="H174" s="4">
        <v>0</v>
      </c>
      <c r="I174" s="2">
        <v>2</v>
      </c>
      <c r="J174" s="4">
        <v>5928.2051282051289</v>
      </c>
      <c r="K174" s="2" t="s">
        <v>720</v>
      </c>
      <c r="L174" s="4">
        <v>0</v>
      </c>
      <c r="M174" s="11">
        <v>60000</v>
      </c>
      <c r="N174" s="4">
        <f t="shared" si="27"/>
        <v>60000</v>
      </c>
      <c r="O174" s="8" t="s">
        <v>390</v>
      </c>
      <c r="P174">
        <f>VLOOKUP(B174,גיליון1!B:J,8,0)</f>
        <v>2</v>
      </c>
      <c r="Q174">
        <f>VLOOKUP(B174,גיליון1!B:J,9,0)</f>
        <v>6936</v>
      </c>
      <c r="R174">
        <f t="shared" si="20"/>
        <v>5928.2051282051289</v>
      </c>
      <c r="S174" s="15">
        <f t="shared" si="21"/>
        <v>0</v>
      </c>
      <c r="T174" s="15">
        <f t="shared" si="22"/>
        <v>0</v>
      </c>
    </row>
    <row r="175" spans="1:20" ht="409.5" x14ac:dyDescent="0.2">
      <c r="A175" s="2" t="s">
        <v>340</v>
      </c>
      <c r="B175" s="12" t="s">
        <v>391</v>
      </c>
      <c r="C175" s="2" t="s">
        <v>17</v>
      </c>
      <c r="D175" s="2" t="s">
        <v>18</v>
      </c>
      <c r="E175" s="2"/>
      <c r="F175" s="4">
        <v>6500</v>
      </c>
      <c r="G175" s="4">
        <v>38037.606837606843</v>
      </c>
      <c r="H175" s="4">
        <v>0</v>
      </c>
      <c r="I175" s="2">
        <v>11</v>
      </c>
      <c r="J175" s="4">
        <v>72111.111111111109</v>
      </c>
      <c r="K175" s="12" t="s">
        <v>716</v>
      </c>
      <c r="L175" s="4">
        <f t="shared" ref="L175:L187" si="29">IF(E175="כן",0,IF(I175&gt;3,0,F175))</f>
        <v>0</v>
      </c>
      <c r="M175" s="4">
        <v>0</v>
      </c>
      <c r="N175" s="4">
        <f t="shared" si="27"/>
        <v>0</v>
      </c>
      <c r="O175" s="8" t="s">
        <v>392</v>
      </c>
      <c r="P175">
        <f>VLOOKUP(B175,גיליון1!B:J,8,0)</f>
        <v>11</v>
      </c>
      <c r="Q175">
        <f>VLOOKUP(B175,גיליון1!B:J,9,0)</f>
        <v>84370</v>
      </c>
      <c r="R175">
        <f t="shared" si="20"/>
        <v>72111.111111111109</v>
      </c>
      <c r="S175" s="15">
        <f t="shared" si="21"/>
        <v>0</v>
      </c>
      <c r="T175" s="15">
        <f t="shared" si="22"/>
        <v>0</v>
      </c>
    </row>
    <row r="176" spans="1:20" ht="210" x14ac:dyDescent="0.2">
      <c r="A176" s="2" t="s">
        <v>340</v>
      </c>
      <c r="B176" s="12" t="s">
        <v>393</v>
      </c>
      <c r="C176" s="2" t="s">
        <v>39</v>
      </c>
      <c r="D176" s="2" t="s">
        <v>18</v>
      </c>
      <c r="E176" s="2"/>
      <c r="F176" s="4">
        <v>6000</v>
      </c>
      <c r="G176" s="4">
        <v>17391.452991452992</v>
      </c>
      <c r="H176" s="4">
        <v>7736.7521367521376</v>
      </c>
      <c r="I176" s="2">
        <v>8</v>
      </c>
      <c r="J176" s="4">
        <v>48051.282051282054</v>
      </c>
      <c r="K176" s="2" t="s">
        <v>394</v>
      </c>
      <c r="L176" s="4">
        <f t="shared" si="29"/>
        <v>0</v>
      </c>
      <c r="M176" s="4">
        <v>0</v>
      </c>
      <c r="N176" s="4">
        <f t="shared" si="27"/>
        <v>0</v>
      </c>
      <c r="O176" s="8" t="s">
        <v>395</v>
      </c>
      <c r="P176">
        <f>VLOOKUP(B176,גיליון1!B:J,8,0)</f>
        <v>8</v>
      </c>
      <c r="Q176">
        <f>VLOOKUP(B176,גיליון1!B:J,9,0)</f>
        <v>56220</v>
      </c>
      <c r="R176">
        <f t="shared" si="20"/>
        <v>48051.282051282054</v>
      </c>
      <c r="S176" s="15">
        <f t="shared" si="21"/>
        <v>0</v>
      </c>
      <c r="T176" s="15">
        <f t="shared" si="22"/>
        <v>0</v>
      </c>
    </row>
    <row r="177" spans="1:20" ht="285" x14ac:dyDescent="0.2">
      <c r="A177" s="2" t="s">
        <v>340</v>
      </c>
      <c r="B177" s="12" t="s">
        <v>396</v>
      </c>
      <c r="C177" s="2" t="s">
        <v>17</v>
      </c>
      <c r="D177" s="2" t="s">
        <v>18</v>
      </c>
      <c r="E177" s="2" t="s">
        <v>207</v>
      </c>
      <c r="F177" s="4">
        <v>5800</v>
      </c>
      <c r="G177" s="4">
        <v>35849.572649572649</v>
      </c>
      <c r="H177" s="4">
        <v>0</v>
      </c>
      <c r="I177" s="2">
        <v>9</v>
      </c>
      <c r="J177" s="4">
        <v>52646</v>
      </c>
      <c r="K177" s="2" t="s">
        <v>28</v>
      </c>
      <c r="L177" s="4">
        <f t="shared" si="29"/>
        <v>0</v>
      </c>
      <c r="M177" s="4">
        <f>IF(E177="כן", 0, SUM(G177+H177+J177))</f>
        <v>0</v>
      </c>
      <c r="N177" s="4">
        <f t="shared" si="27"/>
        <v>0</v>
      </c>
      <c r="O177" s="8" t="s">
        <v>397</v>
      </c>
      <c r="P177">
        <f>VLOOKUP(B177,גיליון1!B:J,8,0)</f>
        <v>9</v>
      </c>
      <c r="Q177">
        <f>VLOOKUP(B177,גיליון1!B:J,9,0)</f>
        <v>61596</v>
      </c>
      <c r="R177">
        <f t="shared" si="20"/>
        <v>52646.153846153851</v>
      </c>
      <c r="S177" s="15">
        <f t="shared" si="21"/>
        <v>0</v>
      </c>
      <c r="T177" s="15">
        <f t="shared" si="22"/>
        <v>0.15384615385119105</v>
      </c>
    </row>
    <row r="178" spans="1:20" ht="180" x14ac:dyDescent="0.2">
      <c r="A178" s="2" t="s">
        <v>340</v>
      </c>
      <c r="B178" s="2" t="s">
        <v>398</v>
      </c>
      <c r="C178" s="2" t="s">
        <v>39</v>
      </c>
      <c r="D178" s="2" t="s">
        <v>18</v>
      </c>
      <c r="E178" s="2"/>
      <c r="F178" s="4">
        <v>6500</v>
      </c>
      <c r="G178" s="4">
        <v>0</v>
      </c>
      <c r="H178" s="4">
        <v>0</v>
      </c>
      <c r="I178" s="2">
        <v>0</v>
      </c>
      <c r="J178" s="4">
        <v>0</v>
      </c>
      <c r="K178" s="2"/>
      <c r="L178" s="4">
        <f t="shared" si="29"/>
        <v>6500</v>
      </c>
      <c r="M178" s="4">
        <f>IF(E178="כן", 0, SUM(G178+H178+J178))</f>
        <v>0</v>
      </c>
      <c r="N178" s="4">
        <f t="shared" si="27"/>
        <v>6500</v>
      </c>
      <c r="O178" s="8" t="s">
        <v>399</v>
      </c>
      <c r="P178">
        <f>VLOOKUP(B178,גיליון1!B:J,8,0)</f>
        <v>0</v>
      </c>
      <c r="Q178">
        <f>VLOOKUP(B178,גיליון1!B:J,9,0)</f>
        <v>0</v>
      </c>
      <c r="R178">
        <f t="shared" si="20"/>
        <v>0</v>
      </c>
      <c r="S178" s="15">
        <f t="shared" si="21"/>
        <v>0</v>
      </c>
      <c r="T178" s="15">
        <f t="shared" si="22"/>
        <v>0</v>
      </c>
    </row>
    <row r="179" spans="1:20" ht="409.5" x14ac:dyDescent="0.2">
      <c r="A179" s="2" t="s">
        <v>340</v>
      </c>
      <c r="B179" s="2" t="s">
        <v>400</v>
      </c>
      <c r="C179" s="2" t="s">
        <v>25</v>
      </c>
      <c r="D179" s="2" t="s">
        <v>18</v>
      </c>
      <c r="E179" s="2"/>
      <c r="F179" s="4">
        <v>4500</v>
      </c>
      <c r="G179" s="4">
        <v>0</v>
      </c>
      <c r="H179" s="4">
        <v>0</v>
      </c>
      <c r="I179" s="2">
        <v>0</v>
      </c>
      <c r="J179" s="4">
        <v>0</v>
      </c>
      <c r="K179" s="2"/>
      <c r="L179" s="4">
        <f t="shared" si="29"/>
        <v>4500</v>
      </c>
      <c r="M179" s="4">
        <f>IF(E179="כן", 0, SUM(G179+H179+J179))</f>
        <v>0</v>
      </c>
      <c r="N179" s="4">
        <f t="shared" si="27"/>
        <v>4500</v>
      </c>
      <c r="O179" s="8" t="s">
        <v>401</v>
      </c>
      <c r="P179">
        <f>VLOOKUP(B179,גיליון1!B:J,8,0)</f>
        <v>0</v>
      </c>
      <c r="Q179">
        <f>VLOOKUP(B179,גיליון1!B:J,9,0)</f>
        <v>0</v>
      </c>
      <c r="R179">
        <f t="shared" si="20"/>
        <v>0</v>
      </c>
      <c r="S179" s="15">
        <f t="shared" si="21"/>
        <v>0</v>
      </c>
      <c r="T179" s="15">
        <f t="shared" si="22"/>
        <v>0</v>
      </c>
    </row>
    <row r="180" spans="1:20" ht="180" x14ac:dyDescent="0.2">
      <c r="A180" s="2" t="s">
        <v>340</v>
      </c>
      <c r="B180" s="14" t="s">
        <v>402</v>
      </c>
      <c r="C180" s="2" t="s">
        <v>59</v>
      </c>
      <c r="D180" s="2" t="s">
        <v>18</v>
      </c>
      <c r="E180" s="2"/>
      <c r="F180" s="4">
        <v>5000</v>
      </c>
      <c r="G180" s="4">
        <v>0</v>
      </c>
      <c r="H180" s="4">
        <v>0</v>
      </c>
      <c r="I180" s="14">
        <v>0</v>
      </c>
      <c r="J180" s="13">
        <v>0</v>
      </c>
      <c r="K180" s="2"/>
      <c r="L180" s="4">
        <f t="shared" si="29"/>
        <v>5000</v>
      </c>
      <c r="M180" s="4">
        <v>0</v>
      </c>
      <c r="N180" s="4">
        <f t="shared" si="27"/>
        <v>5000</v>
      </c>
      <c r="O180" s="8" t="s">
        <v>403</v>
      </c>
      <c r="P180">
        <f>VLOOKUP(B180,גיליון1!B:J,8,0)</f>
        <v>0</v>
      </c>
      <c r="Q180">
        <f>VLOOKUP(B180,גיליון1!B:J,9,0)</f>
        <v>0</v>
      </c>
      <c r="R180">
        <f t="shared" si="20"/>
        <v>0</v>
      </c>
      <c r="S180" s="15">
        <f t="shared" si="21"/>
        <v>0</v>
      </c>
      <c r="T180" s="15">
        <f t="shared" si="22"/>
        <v>0</v>
      </c>
    </row>
    <row r="181" spans="1:20" ht="150" x14ac:dyDescent="0.2">
      <c r="A181" s="2" t="s">
        <v>340</v>
      </c>
      <c r="B181" s="2" t="s">
        <v>404</v>
      </c>
      <c r="C181" s="2" t="s">
        <v>59</v>
      </c>
      <c r="D181" s="2" t="s">
        <v>18</v>
      </c>
      <c r="E181" s="2"/>
      <c r="F181" s="4">
        <v>3750</v>
      </c>
      <c r="G181" s="4">
        <v>0</v>
      </c>
      <c r="H181" s="4">
        <v>0</v>
      </c>
      <c r="I181" s="2">
        <v>0</v>
      </c>
      <c r="J181" s="4">
        <v>0</v>
      </c>
      <c r="K181" s="2"/>
      <c r="L181" s="4">
        <f t="shared" si="29"/>
        <v>3750</v>
      </c>
      <c r="M181" s="4">
        <f t="shared" ref="M181:M187" si="30">IF(E181="כן", 0, SUM(G181+H181+J181))</f>
        <v>0</v>
      </c>
      <c r="N181" s="4">
        <f t="shared" si="27"/>
        <v>3750</v>
      </c>
      <c r="O181" s="8" t="s">
        <v>405</v>
      </c>
      <c r="P181">
        <f>VLOOKUP(B181,גיליון1!B:J,8,0)</f>
        <v>0</v>
      </c>
      <c r="Q181">
        <f>VLOOKUP(B181,גיליון1!B:J,9,0)</f>
        <v>0</v>
      </c>
      <c r="R181">
        <f t="shared" si="20"/>
        <v>0</v>
      </c>
      <c r="S181" s="15">
        <f t="shared" si="21"/>
        <v>0</v>
      </c>
      <c r="T181" s="15">
        <f t="shared" si="22"/>
        <v>0</v>
      </c>
    </row>
    <row r="182" spans="1:20" ht="165" x14ac:dyDescent="0.2">
      <c r="A182" s="2" t="s">
        <v>340</v>
      </c>
      <c r="B182" s="2" t="s">
        <v>406</v>
      </c>
      <c r="C182" s="2" t="s">
        <v>59</v>
      </c>
      <c r="D182" s="2" t="s">
        <v>18</v>
      </c>
      <c r="E182" s="2"/>
      <c r="F182" s="4">
        <v>5000</v>
      </c>
      <c r="G182" s="4">
        <v>0</v>
      </c>
      <c r="H182" s="4">
        <v>0</v>
      </c>
      <c r="I182" s="2">
        <v>0</v>
      </c>
      <c r="J182" s="4">
        <v>0</v>
      </c>
      <c r="K182" s="2"/>
      <c r="L182" s="4">
        <f t="shared" si="29"/>
        <v>5000</v>
      </c>
      <c r="M182" s="4">
        <f t="shared" si="30"/>
        <v>0</v>
      </c>
      <c r="N182" s="4">
        <f t="shared" si="27"/>
        <v>5000</v>
      </c>
      <c r="O182" s="8" t="s">
        <v>407</v>
      </c>
      <c r="P182">
        <f>VLOOKUP(B182,גיליון1!B:J,8,0)</f>
        <v>0</v>
      </c>
      <c r="Q182">
        <f>VLOOKUP(B182,גיליון1!B:J,9,0)</f>
        <v>0</v>
      </c>
      <c r="R182">
        <f t="shared" si="20"/>
        <v>0</v>
      </c>
      <c r="S182" s="15">
        <f t="shared" si="21"/>
        <v>0</v>
      </c>
      <c r="T182" s="15">
        <f t="shared" si="22"/>
        <v>0</v>
      </c>
    </row>
    <row r="183" spans="1:20" ht="150" x14ac:dyDescent="0.2">
      <c r="A183" s="2" t="s">
        <v>340</v>
      </c>
      <c r="B183" s="2" t="s">
        <v>408</v>
      </c>
      <c r="C183" s="2" t="s">
        <v>59</v>
      </c>
      <c r="D183" s="2" t="s">
        <v>18</v>
      </c>
      <c r="E183" s="2"/>
      <c r="F183" s="4">
        <v>5000</v>
      </c>
      <c r="G183" s="4">
        <v>0</v>
      </c>
      <c r="H183" s="4">
        <v>0</v>
      </c>
      <c r="I183" s="2">
        <v>0</v>
      </c>
      <c r="J183" s="4">
        <v>0</v>
      </c>
      <c r="K183" s="2"/>
      <c r="L183" s="4">
        <f t="shared" si="29"/>
        <v>5000</v>
      </c>
      <c r="M183" s="4">
        <f t="shared" si="30"/>
        <v>0</v>
      </c>
      <c r="N183" s="4">
        <f t="shared" si="27"/>
        <v>5000</v>
      </c>
      <c r="O183" s="8" t="s">
        <v>409</v>
      </c>
      <c r="P183">
        <f>VLOOKUP(B183,גיליון1!B:J,8,0)</f>
        <v>0</v>
      </c>
      <c r="Q183">
        <f>VLOOKUP(B183,גיליון1!B:J,9,0)</f>
        <v>0</v>
      </c>
      <c r="R183">
        <f t="shared" si="20"/>
        <v>0</v>
      </c>
      <c r="S183" s="15">
        <f t="shared" si="21"/>
        <v>0</v>
      </c>
      <c r="T183" s="15">
        <f t="shared" si="22"/>
        <v>0</v>
      </c>
    </row>
    <row r="184" spans="1:20" ht="180" x14ac:dyDescent="0.2">
      <c r="A184" s="2" t="s">
        <v>340</v>
      </c>
      <c r="B184" s="12" t="s">
        <v>410</v>
      </c>
      <c r="C184" s="2" t="s">
        <v>17</v>
      </c>
      <c r="D184" s="2" t="s">
        <v>18</v>
      </c>
      <c r="E184" s="2"/>
      <c r="F184" s="4">
        <v>6500</v>
      </c>
      <c r="G184" s="4">
        <v>0</v>
      </c>
      <c r="H184" s="4">
        <v>0</v>
      </c>
      <c r="I184" s="12">
        <v>1</v>
      </c>
      <c r="J184" s="11">
        <v>6555.5555555555557</v>
      </c>
      <c r="K184" s="2" t="s">
        <v>712</v>
      </c>
      <c r="L184" s="4">
        <f t="shared" si="29"/>
        <v>6500</v>
      </c>
      <c r="M184" s="4">
        <v>0</v>
      </c>
      <c r="N184" s="4">
        <f t="shared" si="27"/>
        <v>6500</v>
      </c>
      <c r="O184" s="8" t="s">
        <v>411</v>
      </c>
      <c r="P184">
        <f>VLOOKUP(B184,גיליון1!B:J,8,0)</f>
        <v>1</v>
      </c>
      <c r="Q184">
        <f>VLOOKUP(B184,גיליון1!B:J,9,0)</f>
        <v>7670</v>
      </c>
      <c r="R184">
        <f t="shared" si="20"/>
        <v>6555.5555555555557</v>
      </c>
      <c r="S184" s="15">
        <f t="shared" si="21"/>
        <v>0</v>
      </c>
      <c r="T184" s="15">
        <f t="shared" si="22"/>
        <v>0</v>
      </c>
    </row>
    <row r="185" spans="1:20" ht="45" x14ac:dyDescent="0.2">
      <c r="A185" s="2" t="s">
        <v>340</v>
      </c>
      <c r="B185" s="2" t="s">
        <v>412</v>
      </c>
      <c r="C185" s="2" t="s">
        <v>17</v>
      </c>
      <c r="D185" s="2" t="s">
        <v>18</v>
      </c>
      <c r="E185" s="2"/>
      <c r="F185" s="4">
        <v>5000</v>
      </c>
      <c r="G185" s="4">
        <v>0</v>
      </c>
      <c r="H185" s="4">
        <v>0</v>
      </c>
      <c r="I185" s="2">
        <v>0</v>
      </c>
      <c r="J185" s="4">
        <v>0</v>
      </c>
      <c r="K185" s="2"/>
      <c r="L185" s="4">
        <f t="shared" si="29"/>
        <v>5000</v>
      </c>
      <c r="M185" s="4">
        <f t="shared" si="30"/>
        <v>0</v>
      </c>
      <c r="N185" s="4">
        <f t="shared" si="27"/>
        <v>5000</v>
      </c>
      <c r="O185" s="8" t="s">
        <v>413</v>
      </c>
      <c r="P185">
        <f>VLOOKUP(B185,גיליון1!B:J,8,0)</f>
        <v>0</v>
      </c>
      <c r="Q185">
        <f>VLOOKUP(B185,גיליון1!B:J,9,0)</f>
        <v>0</v>
      </c>
      <c r="R185">
        <f t="shared" si="20"/>
        <v>0</v>
      </c>
      <c r="S185" s="15">
        <f t="shared" si="21"/>
        <v>0</v>
      </c>
      <c r="T185" s="15">
        <f t="shared" si="22"/>
        <v>0</v>
      </c>
    </row>
    <row r="186" spans="1:20" ht="210" x14ac:dyDescent="0.2">
      <c r="A186" s="2" t="s">
        <v>340</v>
      </c>
      <c r="B186" s="12" t="s">
        <v>414</v>
      </c>
      <c r="C186" s="2" t="s">
        <v>25</v>
      </c>
      <c r="D186" s="2" t="s">
        <v>18</v>
      </c>
      <c r="E186" s="2"/>
      <c r="F186" s="4">
        <v>5600</v>
      </c>
      <c r="G186" s="4">
        <v>0</v>
      </c>
      <c r="H186" s="4">
        <v>0</v>
      </c>
      <c r="I186" s="2">
        <v>0</v>
      </c>
      <c r="J186" s="4">
        <v>0</v>
      </c>
      <c r="K186" s="2" t="s">
        <v>752</v>
      </c>
      <c r="L186" s="4">
        <v>0</v>
      </c>
      <c r="M186" s="4">
        <f t="shared" si="30"/>
        <v>0</v>
      </c>
      <c r="N186" s="4">
        <f t="shared" si="27"/>
        <v>0</v>
      </c>
      <c r="O186" s="8" t="s">
        <v>415</v>
      </c>
      <c r="P186">
        <f>VLOOKUP(B186,גיליון1!B:J,8,0)</f>
        <v>0</v>
      </c>
      <c r="Q186">
        <f>VLOOKUP(B186,גיליון1!B:J,9,0)</f>
        <v>0</v>
      </c>
      <c r="R186">
        <f t="shared" si="20"/>
        <v>0</v>
      </c>
      <c r="S186" s="15">
        <f t="shared" si="21"/>
        <v>0</v>
      </c>
      <c r="T186" s="15">
        <f t="shared" si="22"/>
        <v>0</v>
      </c>
    </row>
    <row r="187" spans="1:20" ht="165" x14ac:dyDescent="0.2">
      <c r="A187" s="2" t="s">
        <v>340</v>
      </c>
      <c r="B187" s="2" t="s">
        <v>416</v>
      </c>
      <c r="C187" s="2" t="s">
        <v>59</v>
      </c>
      <c r="D187" s="2" t="s">
        <v>18</v>
      </c>
      <c r="E187" s="2"/>
      <c r="F187" s="4">
        <v>2000</v>
      </c>
      <c r="G187" s="4">
        <v>0</v>
      </c>
      <c r="H187" s="4">
        <v>0</v>
      </c>
      <c r="I187" s="2">
        <v>0</v>
      </c>
      <c r="J187" s="4">
        <v>0</v>
      </c>
      <c r="K187" s="2"/>
      <c r="L187" s="4">
        <f t="shared" si="29"/>
        <v>2000</v>
      </c>
      <c r="M187" s="4">
        <f t="shared" si="30"/>
        <v>0</v>
      </c>
      <c r="N187" s="4">
        <f t="shared" si="27"/>
        <v>2000</v>
      </c>
      <c r="O187" s="8" t="s">
        <v>417</v>
      </c>
      <c r="P187">
        <f>VLOOKUP(B187,גיליון1!B:J,8,0)</f>
        <v>0</v>
      </c>
      <c r="Q187">
        <f>VLOOKUP(B187,גיליון1!B:J,9,0)</f>
        <v>0</v>
      </c>
      <c r="R187">
        <f t="shared" si="20"/>
        <v>0</v>
      </c>
      <c r="S187" s="15">
        <f t="shared" si="21"/>
        <v>0</v>
      </c>
      <c r="T187" s="15">
        <f t="shared" si="22"/>
        <v>0</v>
      </c>
    </row>
    <row r="188" spans="1:20" ht="180" x14ac:dyDescent="0.2">
      <c r="A188" s="2" t="s">
        <v>340</v>
      </c>
      <c r="B188" s="12" t="s">
        <v>418</v>
      </c>
      <c r="C188" s="2"/>
      <c r="D188" s="2" t="s">
        <v>18</v>
      </c>
      <c r="E188" s="2"/>
      <c r="F188" s="4">
        <v>5000</v>
      </c>
      <c r="G188" s="4">
        <v>141636.75213675215</v>
      </c>
      <c r="H188" s="4">
        <v>0</v>
      </c>
      <c r="I188" s="2">
        <v>0</v>
      </c>
      <c r="J188" s="4">
        <v>0</v>
      </c>
      <c r="K188" s="2" t="s">
        <v>716</v>
      </c>
      <c r="L188" s="4">
        <v>0</v>
      </c>
      <c r="M188" s="4">
        <v>0</v>
      </c>
      <c r="N188" s="4">
        <f t="shared" si="27"/>
        <v>0</v>
      </c>
      <c r="O188" s="8" t="s">
        <v>419</v>
      </c>
      <c r="P188">
        <f>VLOOKUP(B188,גיליון1!B:J,8,0)</f>
        <v>0</v>
      </c>
      <c r="Q188">
        <f>VLOOKUP(B188,גיליון1!B:J,9,0)</f>
        <v>0</v>
      </c>
      <c r="R188">
        <f t="shared" si="20"/>
        <v>0</v>
      </c>
      <c r="S188" s="15">
        <f t="shared" si="21"/>
        <v>0</v>
      </c>
      <c r="T188" s="15">
        <f t="shared" si="22"/>
        <v>0</v>
      </c>
    </row>
    <row r="189" spans="1:20" ht="315" x14ac:dyDescent="0.2">
      <c r="A189" s="2" t="s">
        <v>340</v>
      </c>
      <c r="B189" s="12" t="s">
        <v>420</v>
      </c>
      <c r="C189" s="2" t="s">
        <v>59</v>
      </c>
      <c r="D189" s="2" t="s">
        <v>18</v>
      </c>
      <c r="E189" s="2"/>
      <c r="F189" s="4">
        <v>4500</v>
      </c>
      <c r="G189" s="4">
        <v>11267.521367521369</v>
      </c>
      <c r="H189" s="4">
        <v>4409.4017094017099</v>
      </c>
      <c r="I189" s="14">
        <v>0</v>
      </c>
      <c r="J189" s="13">
        <v>0</v>
      </c>
      <c r="K189" s="2" t="s">
        <v>421</v>
      </c>
      <c r="L189" s="13">
        <f t="shared" ref="L189:L195" si="31">IF(E189="כן",0,IF(I189&gt;3,0,F189))</f>
        <v>4500</v>
      </c>
      <c r="M189" s="13">
        <v>5000</v>
      </c>
      <c r="N189" s="4">
        <f t="shared" si="27"/>
        <v>9500</v>
      </c>
      <c r="O189" s="8" t="s">
        <v>422</v>
      </c>
      <c r="P189">
        <f>VLOOKUP(B189,גיליון1!B:J,8,0)</f>
        <v>0</v>
      </c>
      <c r="Q189">
        <f>VLOOKUP(B189,גיליון1!B:J,9,0)</f>
        <v>0</v>
      </c>
      <c r="R189">
        <f t="shared" si="20"/>
        <v>0</v>
      </c>
      <c r="S189" s="15">
        <f t="shared" si="21"/>
        <v>0</v>
      </c>
      <c r="T189" s="15">
        <f t="shared" si="22"/>
        <v>0</v>
      </c>
    </row>
    <row r="190" spans="1:20" ht="285" x14ac:dyDescent="0.2">
      <c r="A190" s="2" t="s">
        <v>340</v>
      </c>
      <c r="B190" s="2" t="s">
        <v>423</v>
      </c>
      <c r="C190" s="2" t="s">
        <v>17</v>
      </c>
      <c r="D190" s="2" t="s">
        <v>18</v>
      </c>
      <c r="E190" s="2"/>
      <c r="F190" s="4">
        <v>9500</v>
      </c>
      <c r="G190" s="4">
        <v>0</v>
      </c>
      <c r="H190" s="4">
        <v>0</v>
      </c>
      <c r="I190" s="2">
        <v>0</v>
      </c>
      <c r="J190" s="4">
        <v>0</v>
      </c>
      <c r="K190" s="2"/>
      <c r="L190" s="4">
        <f t="shared" si="31"/>
        <v>9500</v>
      </c>
      <c r="M190" s="4">
        <f t="shared" ref="M190:M195" si="32">IF(E190="כן", 0, SUM(G190+H190+J190))</f>
        <v>0</v>
      </c>
      <c r="N190" s="4">
        <f t="shared" si="27"/>
        <v>9500</v>
      </c>
      <c r="O190" s="8" t="s">
        <v>424</v>
      </c>
      <c r="P190">
        <f>VLOOKUP(B190,גיליון1!B:J,8,0)</f>
        <v>0</v>
      </c>
      <c r="Q190">
        <f>VLOOKUP(B190,גיליון1!B:J,9,0)</f>
        <v>0</v>
      </c>
      <c r="R190">
        <f t="shared" si="20"/>
        <v>0</v>
      </c>
      <c r="S190" s="15">
        <f t="shared" si="21"/>
        <v>0</v>
      </c>
      <c r="T190" s="15">
        <f t="shared" si="22"/>
        <v>0</v>
      </c>
    </row>
    <row r="191" spans="1:20" ht="165" x14ac:dyDescent="0.2">
      <c r="A191" s="2" t="s">
        <v>340</v>
      </c>
      <c r="B191" s="2" t="s">
        <v>425</v>
      </c>
      <c r="C191" s="2" t="s">
        <v>59</v>
      </c>
      <c r="D191" s="2" t="s">
        <v>18</v>
      </c>
      <c r="E191" s="2"/>
      <c r="F191" s="4">
        <v>1500</v>
      </c>
      <c r="G191" s="4">
        <v>0</v>
      </c>
      <c r="H191" s="4">
        <v>0</v>
      </c>
      <c r="I191" s="2">
        <v>0</v>
      </c>
      <c r="J191" s="4">
        <v>0</v>
      </c>
      <c r="K191" s="2"/>
      <c r="L191" s="4">
        <f t="shared" si="31"/>
        <v>1500</v>
      </c>
      <c r="M191" s="4">
        <f t="shared" si="32"/>
        <v>0</v>
      </c>
      <c r="N191" s="4">
        <f t="shared" si="27"/>
        <v>1500</v>
      </c>
      <c r="O191" s="8" t="s">
        <v>426</v>
      </c>
      <c r="P191">
        <f>VLOOKUP(B191,גיליון1!B:J,8,0)</f>
        <v>0</v>
      </c>
      <c r="Q191">
        <f>VLOOKUP(B191,גיליון1!B:J,9,0)</f>
        <v>0</v>
      </c>
      <c r="R191">
        <f t="shared" si="20"/>
        <v>0</v>
      </c>
      <c r="S191" s="15">
        <f t="shared" si="21"/>
        <v>0</v>
      </c>
      <c r="T191" s="15">
        <f t="shared" si="22"/>
        <v>0</v>
      </c>
    </row>
    <row r="192" spans="1:20" ht="255" x14ac:dyDescent="0.2">
      <c r="A192" s="2" t="s">
        <v>340</v>
      </c>
      <c r="B192" s="2" t="s">
        <v>427</v>
      </c>
      <c r="C192" s="2" t="s">
        <v>17</v>
      </c>
      <c r="D192" s="2" t="s">
        <v>18</v>
      </c>
      <c r="E192" s="2"/>
      <c r="F192" s="4">
        <v>5000</v>
      </c>
      <c r="G192" s="4">
        <v>0</v>
      </c>
      <c r="H192" s="4">
        <v>0</v>
      </c>
      <c r="I192" s="2">
        <v>0</v>
      </c>
      <c r="J192" s="4">
        <v>0</v>
      </c>
      <c r="K192" s="2"/>
      <c r="L192" s="4">
        <f t="shared" si="31"/>
        <v>5000</v>
      </c>
      <c r="M192" s="4">
        <f t="shared" si="32"/>
        <v>0</v>
      </c>
      <c r="N192" s="4">
        <f t="shared" si="27"/>
        <v>5000</v>
      </c>
      <c r="O192" s="8" t="s">
        <v>428</v>
      </c>
      <c r="P192">
        <f>VLOOKUP(B192,גיליון1!B:J,8,0)</f>
        <v>0</v>
      </c>
      <c r="Q192">
        <f>VLOOKUP(B192,גיליון1!B:J,9,0)</f>
        <v>0</v>
      </c>
      <c r="R192">
        <f t="shared" si="20"/>
        <v>0</v>
      </c>
      <c r="S192" s="15">
        <f t="shared" si="21"/>
        <v>0</v>
      </c>
      <c r="T192" s="15">
        <f t="shared" si="22"/>
        <v>0</v>
      </c>
    </row>
    <row r="193" spans="1:20" ht="195" x14ac:dyDescent="0.2">
      <c r="A193" s="2" t="s">
        <v>340</v>
      </c>
      <c r="B193" s="2" t="s">
        <v>429</v>
      </c>
      <c r="C193" s="2" t="s">
        <v>17</v>
      </c>
      <c r="D193" s="2" t="s">
        <v>18</v>
      </c>
      <c r="E193" s="2"/>
      <c r="F193" s="4">
        <v>6750</v>
      </c>
      <c r="G193" s="4">
        <v>0</v>
      </c>
      <c r="H193" s="4">
        <v>0</v>
      </c>
      <c r="I193" s="2">
        <v>0</v>
      </c>
      <c r="J193" s="4">
        <v>0</v>
      </c>
      <c r="K193" s="2"/>
      <c r="L193" s="4">
        <f t="shared" si="31"/>
        <v>6750</v>
      </c>
      <c r="M193" s="4">
        <f t="shared" si="32"/>
        <v>0</v>
      </c>
      <c r="N193" s="4">
        <f t="shared" si="27"/>
        <v>6750</v>
      </c>
      <c r="O193" s="8" t="s">
        <v>430</v>
      </c>
      <c r="P193">
        <f>VLOOKUP(B193,גיליון1!B:J,8,0)</f>
        <v>0</v>
      </c>
      <c r="Q193">
        <f>VLOOKUP(B193,גיליון1!B:J,9,0)</f>
        <v>0</v>
      </c>
      <c r="R193">
        <f t="shared" si="20"/>
        <v>0</v>
      </c>
      <c r="S193" s="15">
        <f t="shared" si="21"/>
        <v>0</v>
      </c>
      <c r="T193" s="15">
        <f t="shared" si="22"/>
        <v>0</v>
      </c>
    </row>
    <row r="194" spans="1:20" ht="75" x14ac:dyDescent="0.2">
      <c r="A194" s="2" t="s">
        <v>340</v>
      </c>
      <c r="B194" s="2" t="s">
        <v>431</v>
      </c>
      <c r="C194" s="2" t="s">
        <v>17</v>
      </c>
      <c r="D194" s="2" t="s">
        <v>18</v>
      </c>
      <c r="E194" s="2"/>
      <c r="F194" s="4">
        <v>10000</v>
      </c>
      <c r="G194" s="4">
        <v>0</v>
      </c>
      <c r="H194" s="4">
        <v>0</v>
      </c>
      <c r="I194" s="2">
        <v>0</v>
      </c>
      <c r="J194" s="4">
        <v>0</v>
      </c>
      <c r="K194" s="2"/>
      <c r="L194" s="4">
        <f t="shared" si="31"/>
        <v>10000</v>
      </c>
      <c r="M194" s="4">
        <f t="shared" si="32"/>
        <v>0</v>
      </c>
      <c r="N194" s="4">
        <f t="shared" si="27"/>
        <v>10000</v>
      </c>
      <c r="O194" s="8" t="s">
        <v>432</v>
      </c>
      <c r="P194">
        <f>VLOOKUP(B194,גיליון1!B:J,8,0)</f>
        <v>0</v>
      </c>
      <c r="Q194">
        <f>VLOOKUP(B194,גיליון1!B:J,9,0)</f>
        <v>0</v>
      </c>
      <c r="R194">
        <f t="shared" ref="R194:R257" si="33">Q194/1.17</f>
        <v>0</v>
      </c>
      <c r="S194" s="15">
        <f t="shared" ref="S194:S257" si="34">P194-I194</f>
        <v>0</v>
      </c>
      <c r="T194" s="15">
        <f t="shared" ref="T194:T257" si="35">R194-J194</f>
        <v>0</v>
      </c>
    </row>
    <row r="195" spans="1:20" ht="210" x14ac:dyDescent="0.2">
      <c r="A195" s="2" t="s">
        <v>340</v>
      </c>
      <c r="B195" s="2" t="s">
        <v>433</v>
      </c>
      <c r="C195" s="2" t="s">
        <v>17</v>
      </c>
      <c r="D195" s="2" t="s">
        <v>18</v>
      </c>
      <c r="E195" s="2"/>
      <c r="F195" s="4">
        <v>5000</v>
      </c>
      <c r="G195" s="4">
        <v>0</v>
      </c>
      <c r="H195" s="4">
        <v>0</v>
      </c>
      <c r="I195" s="2">
        <v>0</v>
      </c>
      <c r="J195" s="4">
        <v>0</v>
      </c>
      <c r="K195" s="2"/>
      <c r="L195" s="4">
        <f t="shared" si="31"/>
        <v>5000</v>
      </c>
      <c r="M195" s="4">
        <f t="shared" si="32"/>
        <v>0</v>
      </c>
      <c r="N195" s="4">
        <f t="shared" si="27"/>
        <v>5000</v>
      </c>
      <c r="O195" s="8" t="s">
        <v>434</v>
      </c>
      <c r="P195">
        <f>VLOOKUP(B195,גיליון1!B:J,8,0)</f>
        <v>0</v>
      </c>
      <c r="Q195">
        <f>VLOOKUP(B195,גיליון1!B:J,9,0)</f>
        <v>0</v>
      </c>
      <c r="R195">
        <f t="shared" si="33"/>
        <v>0</v>
      </c>
      <c r="S195" s="15">
        <f t="shared" si="34"/>
        <v>0</v>
      </c>
      <c r="T195" s="15">
        <f t="shared" si="35"/>
        <v>0</v>
      </c>
    </row>
    <row r="196" spans="1:20" ht="47.25" x14ac:dyDescent="0.2">
      <c r="A196" s="3" t="s">
        <v>340</v>
      </c>
      <c r="B196" s="3" t="s">
        <v>435</v>
      </c>
      <c r="C196" s="3"/>
      <c r="D196" s="3"/>
      <c r="E196" s="3"/>
      <c r="F196" s="6">
        <f>SUM(F153:F195)</f>
        <v>276502</v>
      </c>
      <c r="G196" s="6">
        <v>587723.07692307699</v>
      </c>
      <c r="H196" s="6">
        <v>23888.034188034191</v>
      </c>
      <c r="I196" s="3"/>
      <c r="J196" s="5">
        <v>300794.87179487181</v>
      </c>
      <c r="K196" s="3"/>
      <c r="L196" s="6">
        <f>SUM(L153:L195)</f>
        <v>192240</v>
      </c>
      <c r="M196" s="6">
        <f>SUM(M153:M195)</f>
        <v>265026</v>
      </c>
      <c r="N196" s="6">
        <f>SUM(N153:N195)</f>
        <v>457266</v>
      </c>
      <c r="O196" s="9"/>
      <c r="P196">
        <f>VLOOKUP(B196,גיליון1!B:J,8,0)</f>
        <v>0</v>
      </c>
      <c r="Q196">
        <f>VLOOKUP(B196,גיליון1!B:J,9,0)</f>
        <v>328121</v>
      </c>
      <c r="R196">
        <f t="shared" si="33"/>
        <v>280445.29914529918</v>
      </c>
      <c r="S196" s="15">
        <f t="shared" si="34"/>
        <v>0</v>
      </c>
      <c r="T196" s="15">
        <f t="shared" si="35"/>
        <v>-20349.572649572627</v>
      </c>
    </row>
    <row r="197" spans="1:20" ht="45" x14ac:dyDescent="0.2">
      <c r="A197" s="2" t="s">
        <v>436</v>
      </c>
      <c r="B197" s="2" t="s">
        <v>437</v>
      </c>
      <c r="C197" s="2" t="s">
        <v>25</v>
      </c>
      <c r="D197" s="2" t="s">
        <v>18</v>
      </c>
      <c r="E197" s="2"/>
      <c r="F197" s="4">
        <v>6500</v>
      </c>
      <c r="G197" s="4">
        <v>0</v>
      </c>
      <c r="H197" s="4">
        <v>0</v>
      </c>
      <c r="I197" s="2">
        <v>0</v>
      </c>
      <c r="J197" s="4">
        <v>0</v>
      </c>
      <c r="K197" s="2"/>
      <c r="L197" s="4">
        <v>0</v>
      </c>
      <c r="M197" s="4">
        <f>IF(E197="כן", 0, SUM(G197+H197+J197))</f>
        <v>0</v>
      </c>
      <c r="N197" s="4">
        <f t="shared" ref="N197:N230" si="36">SUM(M197+L197)</f>
        <v>0</v>
      </c>
      <c r="O197" s="8"/>
      <c r="P197">
        <f>VLOOKUP(B197,גיליון1!B:J,8,0)</f>
        <v>0</v>
      </c>
      <c r="Q197">
        <f>VLOOKUP(B197,גיליון1!B:J,9,0)</f>
        <v>0</v>
      </c>
      <c r="R197">
        <f t="shared" si="33"/>
        <v>0</v>
      </c>
      <c r="S197" s="15">
        <f t="shared" si="34"/>
        <v>0</v>
      </c>
      <c r="T197" s="15">
        <f t="shared" si="35"/>
        <v>0</v>
      </c>
    </row>
    <row r="198" spans="1:20" ht="405" x14ac:dyDescent="0.2">
      <c r="A198" s="2" t="s">
        <v>436</v>
      </c>
      <c r="B198" s="2" t="s">
        <v>438</v>
      </c>
      <c r="C198" s="2" t="s">
        <v>17</v>
      </c>
      <c r="D198" s="2" t="s">
        <v>18</v>
      </c>
      <c r="E198" s="2" t="s">
        <v>207</v>
      </c>
      <c r="F198" s="4">
        <v>4000</v>
      </c>
      <c r="G198" s="4">
        <v>0</v>
      </c>
      <c r="H198" s="4">
        <v>3309.4017094017095</v>
      </c>
      <c r="I198" s="2">
        <v>0</v>
      </c>
      <c r="J198" s="4">
        <v>0</v>
      </c>
      <c r="K198" s="2" t="s">
        <v>439</v>
      </c>
      <c r="L198" s="4">
        <f t="shared" ref="L198:L204" si="37">IF(E198="כן",0,IF(I198&gt;3,0,F198))</f>
        <v>0</v>
      </c>
      <c r="M198" s="4">
        <f>IF(E198="כן", 0, SUM(G198+H198+J198))</f>
        <v>0</v>
      </c>
      <c r="N198" s="4">
        <f t="shared" si="36"/>
        <v>0</v>
      </c>
      <c r="O198" s="8" t="s">
        <v>440</v>
      </c>
      <c r="P198">
        <f>VLOOKUP(B198,גיליון1!B:J,8,0)</f>
        <v>0</v>
      </c>
      <c r="Q198">
        <f>VLOOKUP(B198,גיליון1!B:J,9,0)</f>
        <v>0</v>
      </c>
      <c r="R198">
        <f t="shared" si="33"/>
        <v>0</v>
      </c>
      <c r="S198" s="15">
        <f t="shared" si="34"/>
        <v>0</v>
      </c>
      <c r="T198" s="15">
        <f t="shared" si="35"/>
        <v>0</v>
      </c>
    </row>
    <row r="199" spans="1:20" ht="45" x14ac:dyDescent="0.2">
      <c r="A199" s="2" t="s">
        <v>436</v>
      </c>
      <c r="B199" s="2" t="s">
        <v>441</v>
      </c>
      <c r="C199" s="2" t="s">
        <v>59</v>
      </c>
      <c r="D199" s="2" t="s">
        <v>18</v>
      </c>
      <c r="E199" s="2" t="s">
        <v>207</v>
      </c>
      <c r="F199" s="4">
        <v>5000</v>
      </c>
      <c r="G199" s="4">
        <v>0</v>
      </c>
      <c r="H199" s="4">
        <v>0</v>
      </c>
      <c r="I199" s="2">
        <v>0</v>
      </c>
      <c r="J199" s="4">
        <v>0</v>
      </c>
      <c r="K199" s="2"/>
      <c r="L199" s="4">
        <f t="shared" si="37"/>
        <v>0</v>
      </c>
      <c r="M199" s="4">
        <f>IF(E199="כן", 0, SUM(G199+H199+J199))</f>
        <v>0</v>
      </c>
      <c r="N199" s="4">
        <f t="shared" si="36"/>
        <v>0</v>
      </c>
      <c r="O199" s="8"/>
      <c r="P199">
        <f>VLOOKUP(B199,גיליון1!B:J,8,0)</f>
        <v>0</v>
      </c>
      <c r="Q199">
        <f>VLOOKUP(B199,גיליון1!B:J,9,0)</f>
        <v>0</v>
      </c>
      <c r="R199">
        <f t="shared" si="33"/>
        <v>0</v>
      </c>
      <c r="S199" s="15">
        <f t="shared" si="34"/>
        <v>0</v>
      </c>
      <c r="T199" s="15">
        <f t="shared" si="35"/>
        <v>0</v>
      </c>
    </row>
    <row r="200" spans="1:20" ht="240" x14ac:dyDescent="0.2">
      <c r="A200" s="2" t="s">
        <v>436</v>
      </c>
      <c r="B200" s="2" t="s">
        <v>442</v>
      </c>
      <c r="C200" s="2" t="s">
        <v>25</v>
      </c>
      <c r="D200" s="2" t="s">
        <v>18</v>
      </c>
      <c r="E200" s="2"/>
      <c r="F200" s="4">
        <v>2500</v>
      </c>
      <c r="G200" s="4">
        <v>0</v>
      </c>
      <c r="H200" s="4">
        <v>25030.76923076923</v>
      </c>
      <c r="I200" s="2">
        <v>16</v>
      </c>
      <c r="J200" s="4">
        <v>40341.880341880344</v>
      </c>
      <c r="K200" s="2" t="s">
        <v>443</v>
      </c>
      <c r="L200" s="4">
        <f t="shared" si="37"/>
        <v>0</v>
      </c>
      <c r="M200" s="4">
        <v>0</v>
      </c>
      <c r="N200" s="4">
        <f t="shared" si="36"/>
        <v>0</v>
      </c>
      <c r="O200" s="8" t="s">
        <v>444</v>
      </c>
      <c r="P200">
        <f>VLOOKUP(B200,גיליון1!B:J,8,0)</f>
        <v>16</v>
      </c>
      <c r="Q200">
        <f>VLOOKUP(B200,גיליון1!B:J,9,0)</f>
        <v>47200</v>
      </c>
      <c r="R200">
        <f t="shared" si="33"/>
        <v>40341.880341880344</v>
      </c>
      <c r="S200" s="15">
        <f t="shared" si="34"/>
        <v>0</v>
      </c>
      <c r="T200" s="15">
        <f t="shared" si="35"/>
        <v>0</v>
      </c>
    </row>
    <row r="201" spans="1:20" ht="409.5" x14ac:dyDescent="0.2">
      <c r="A201" s="2" t="s">
        <v>436</v>
      </c>
      <c r="B201" s="2" t="s">
        <v>445</v>
      </c>
      <c r="C201" s="2" t="s">
        <v>17</v>
      </c>
      <c r="D201" s="2" t="s">
        <v>18</v>
      </c>
      <c r="E201" s="2" t="s">
        <v>207</v>
      </c>
      <c r="F201" s="4">
        <v>6500</v>
      </c>
      <c r="G201" s="4">
        <v>0</v>
      </c>
      <c r="H201" s="4">
        <v>0</v>
      </c>
      <c r="I201" s="2">
        <v>12</v>
      </c>
      <c r="J201" s="4">
        <v>78555.555555555562</v>
      </c>
      <c r="K201" s="2"/>
      <c r="L201" s="4">
        <f t="shared" si="37"/>
        <v>0</v>
      </c>
      <c r="M201" s="4">
        <f>IF(E201="כן", 0, SUM(G201+H201+J201))</f>
        <v>0</v>
      </c>
      <c r="N201" s="4">
        <f t="shared" si="36"/>
        <v>0</v>
      </c>
      <c r="O201" s="8" t="s">
        <v>446</v>
      </c>
      <c r="P201">
        <f>VLOOKUP(B201,גיליון1!B:J,8,0)</f>
        <v>12</v>
      </c>
      <c r="Q201">
        <f>VLOOKUP(B201,גיליון1!B:J,9,0)</f>
        <v>91910</v>
      </c>
      <c r="R201">
        <f t="shared" si="33"/>
        <v>78555.555555555562</v>
      </c>
      <c r="S201" s="15">
        <f t="shared" si="34"/>
        <v>0</v>
      </c>
      <c r="T201" s="15">
        <f t="shared" si="35"/>
        <v>0</v>
      </c>
    </row>
    <row r="202" spans="1:20" ht="405" x14ac:dyDescent="0.2">
      <c r="A202" s="2" t="s">
        <v>436</v>
      </c>
      <c r="B202" s="2" t="s">
        <v>447</v>
      </c>
      <c r="C202" s="2" t="s">
        <v>17</v>
      </c>
      <c r="D202" s="2" t="s">
        <v>42</v>
      </c>
      <c r="E202" s="2"/>
      <c r="F202" s="4">
        <v>0</v>
      </c>
      <c r="G202" s="4">
        <v>0</v>
      </c>
      <c r="H202" s="4">
        <v>82868.376068376077</v>
      </c>
      <c r="I202" s="2">
        <v>0</v>
      </c>
      <c r="J202" s="4">
        <v>0</v>
      </c>
      <c r="K202" s="2" t="s">
        <v>448</v>
      </c>
      <c r="L202" s="4">
        <f t="shared" si="37"/>
        <v>0</v>
      </c>
      <c r="M202" s="4">
        <v>46000</v>
      </c>
      <c r="N202" s="4">
        <f t="shared" si="36"/>
        <v>46000</v>
      </c>
      <c r="O202" s="8" t="s">
        <v>449</v>
      </c>
      <c r="P202">
        <f>VLOOKUP(B202,גיליון1!B:J,8,0)</f>
        <v>0</v>
      </c>
      <c r="Q202">
        <f>VLOOKUP(B202,גיליון1!B:J,9,0)</f>
        <v>0</v>
      </c>
      <c r="R202">
        <f t="shared" si="33"/>
        <v>0</v>
      </c>
      <c r="S202" s="15">
        <f t="shared" si="34"/>
        <v>0</v>
      </c>
      <c r="T202" s="15">
        <f t="shared" si="35"/>
        <v>0</v>
      </c>
    </row>
    <row r="203" spans="1:20" ht="240" x14ac:dyDescent="0.2">
      <c r="A203" s="2" t="s">
        <v>436</v>
      </c>
      <c r="B203" s="2" t="s">
        <v>450</v>
      </c>
      <c r="C203" s="2" t="s">
        <v>17</v>
      </c>
      <c r="D203" s="2" t="s">
        <v>18</v>
      </c>
      <c r="E203" s="2" t="s">
        <v>207</v>
      </c>
      <c r="F203" s="4">
        <v>4000</v>
      </c>
      <c r="G203" s="4">
        <v>0</v>
      </c>
      <c r="H203" s="4">
        <v>2758.1196581196582</v>
      </c>
      <c r="I203" s="2">
        <v>0</v>
      </c>
      <c r="J203" s="4">
        <v>0</v>
      </c>
      <c r="K203" s="2" t="s">
        <v>451</v>
      </c>
      <c r="L203" s="4">
        <f t="shared" si="37"/>
        <v>0</v>
      </c>
      <c r="M203" s="4">
        <f>IF(E203="כן", 0, SUM(G203+H203+J203))</f>
        <v>0</v>
      </c>
      <c r="N203" s="4">
        <f t="shared" si="36"/>
        <v>0</v>
      </c>
      <c r="O203" s="8" t="s">
        <v>452</v>
      </c>
      <c r="P203">
        <f>VLOOKUP(B203,גיליון1!B:J,8,0)</f>
        <v>0</v>
      </c>
      <c r="Q203">
        <f>VLOOKUP(B203,גיליון1!B:J,9,0)</f>
        <v>0</v>
      </c>
      <c r="R203">
        <f t="shared" si="33"/>
        <v>0</v>
      </c>
      <c r="S203" s="15">
        <f t="shared" si="34"/>
        <v>0</v>
      </c>
      <c r="T203" s="15">
        <f t="shared" si="35"/>
        <v>0</v>
      </c>
    </row>
    <row r="204" spans="1:20" ht="165" x14ac:dyDescent="0.2">
      <c r="A204" s="2" t="s">
        <v>436</v>
      </c>
      <c r="B204" s="2" t="s">
        <v>453</v>
      </c>
      <c r="C204" s="2" t="s">
        <v>17</v>
      </c>
      <c r="D204" s="2" t="s">
        <v>18</v>
      </c>
      <c r="E204" s="2" t="s">
        <v>207</v>
      </c>
      <c r="F204" s="4">
        <v>3000</v>
      </c>
      <c r="G204" s="4">
        <v>0</v>
      </c>
      <c r="H204" s="4">
        <v>0</v>
      </c>
      <c r="I204" s="2">
        <v>22</v>
      </c>
      <c r="J204" s="4">
        <v>68522.222222222234</v>
      </c>
      <c r="K204" s="2"/>
      <c r="L204" s="4">
        <f t="shared" si="37"/>
        <v>0</v>
      </c>
      <c r="M204" s="4">
        <f>IF(E204="כן", 0, SUM(G204+H204+J204))</f>
        <v>0</v>
      </c>
      <c r="N204" s="4">
        <f t="shared" si="36"/>
        <v>0</v>
      </c>
      <c r="O204" s="8" t="s">
        <v>454</v>
      </c>
      <c r="P204">
        <f>VLOOKUP(B204,גיליון1!B:J,8,0)</f>
        <v>22</v>
      </c>
      <c r="Q204">
        <f>VLOOKUP(B204,גיליון1!B:J,9,0)</f>
        <v>80171</v>
      </c>
      <c r="R204">
        <f t="shared" si="33"/>
        <v>68522.222222222234</v>
      </c>
      <c r="S204" s="15">
        <f t="shared" si="34"/>
        <v>0</v>
      </c>
      <c r="T204" s="15">
        <f t="shared" si="35"/>
        <v>0</v>
      </c>
    </row>
    <row r="205" spans="1:20" ht="180" x14ac:dyDescent="0.2">
      <c r="A205" s="2" t="s">
        <v>436</v>
      </c>
      <c r="B205" s="2" t="s">
        <v>455</v>
      </c>
      <c r="C205" s="2" t="s">
        <v>17</v>
      </c>
      <c r="D205" s="2" t="s">
        <v>18</v>
      </c>
      <c r="E205" s="2"/>
      <c r="F205" s="4">
        <v>7600</v>
      </c>
      <c r="G205" s="4">
        <v>0</v>
      </c>
      <c r="H205" s="4">
        <v>0</v>
      </c>
      <c r="I205" s="2">
        <v>0</v>
      </c>
      <c r="J205" s="4">
        <v>0</v>
      </c>
      <c r="K205" s="2"/>
      <c r="L205" s="4">
        <v>0</v>
      </c>
      <c r="M205" s="4">
        <f>IF(E205="כן", 0, SUM(G205+H205+J205))</f>
        <v>0</v>
      </c>
      <c r="N205" s="4">
        <f t="shared" si="36"/>
        <v>0</v>
      </c>
      <c r="O205" s="8" t="s">
        <v>456</v>
      </c>
      <c r="P205">
        <f>VLOOKUP(B205,גיליון1!B:J,8,0)</f>
        <v>0</v>
      </c>
      <c r="Q205">
        <f>VLOOKUP(B205,גיליון1!B:J,9,0)</f>
        <v>0</v>
      </c>
      <c r="R205">
        <f t="shared" si="33"/>
        <v>0</v>
      </c>
      <c r="S205" s="15">
        <f t="shared" si="34"/>
        <v>0</v>
      </c>
      <c r="T205" s="15">
        <f t="shared" si="35"/>
        <v>0</v>
      </c>
    </row>
    <row r="206" spans="1:20" ht="345" x14ac:dyDescent="0.2">
      <c r="A206" s="2" t="s">
        <v>436</v>
      </c>
      <c r="B206" s="2" t="s">
        <v>457</v>
      </c>
      <c r="C206" s="2" t="s">
        <v>17</v>
      </c>
      <c r="D206" s="2" t="s">
        <v>18</v>
      </c>
      <c r="E206" s="2" t="s">
        <v>207</v>
      </c>
      <c r="F206" s="4">
        <v>5600</v>
      </c>
      <c r="G206" s="4">
        <v>0</v>
      </c>
      <c r="H206" s="4">
        <v>0</v>
      </c>
      <c r="I206" s="2">
        <v>24</v>
      </c>
      <c r="J206" s="4">
        <v>134898.29059829059</v>
      </c>
      <c r="K206" s="2"/>
      <c r="L206" s="4">
        <f t="shared" ref="L206:L217" si="38">IF(E206="כן",0,IF(I206&gt;3,0,F206))</f>
        <v>0</v>
      </c>
      <c r="M206" s="4">
        <f>IF(E206="כן", 0, SUM(G206+H206+J206))</f>
        <v>0</v>
      </c>
      <c r="N206" s="4">
        <f t="shared" si="36"/>
        <v>0</v>
      </c>
      <c r="O206" s="8" t="s">
        <v>458</v>
      </c>
      <c r="P206">
        <f>VLOOKUP(B206,גיליון1!B:J,8,0)</f>
        <v>24</v>
      </c>
      <c r="Q206">
        <f>VLOOKUP(B206,גיליון1!B:J,9,0)</f>
        <v>157831</v>
      </c>
      <c r="R206">
        <f t="shared" si="33"/>
        <v>134898.29059829059</v>
      </c>
      <c r="S206" s="15">
        <f t="shared" si="34"/>
        <v>0</v>
      </c>
      <c r="T206" s="15">
        <f t="shared" si="35"/>
        <v>0</v>
      </c>
    </row>
    <row r="207" spans="1:20" ht="345" x14ac:dyDescent="0.2">
      <c r="A207" s="2" t="s">
        <v>436</v>
      </c>
      <c r="B207" s="2" t="s">
        <v>459</v>
      </c>
      <c r="C207" s="2" t="s">
        <v>17</v>
      </c>
      <c r="D207" s="2" t="s">
        <v>18</v>
      </c>
      <c r="E207" s="2" t="s">
        <v>207</v>
      </c>
      <c r="F207" s="4">
        <v>4800</v>
      </c>
      <c r="G207" s="4">
        <v>0</v>
      </c>
      <c r="H207" s="4">
        <v>0</v>
      </c>
      <c r="I207" s="2">
        <v>17</v>
      </c>
      <c r="J207" s="4">
        <v>84523.076923076922</v>
      </c>
      <c r="K207" s="2"/>
      <c r="L207" s="4">
        <v>42500</v>
      </c>
      <c r="M207" s="4">
        <f>IF(E207="כן", 0, SUM(G207+H207+J207))</f>
        <v>0</v>
      </c>
      <c r="N207" s="4">
        <f t="shared" si="36"/>
        <v>42500</v>
      </c>
      <c r="O207" s="8" t="s">
        <v>460</v>
      </c>
      <c r="P207">
        <f>VLOOKUP(B207,גיליון1!B:J,8,0)</f>
        <v>17</v>
      </c>
      <c r="Q207">
        <f>VLOOKUP(B207,גיליון1!B:J,9,0)</f>
        <v>98892</v>
      </c>
      <c r="R207">
        <f t="shared" si="33"/>
        <v>84523.076923076922</v>
      </c>
      <c r="S207" s="15">
        <f t="shared" si="34"/>
        <v>0</v>
      </c>
      <c r="T207" s="15">
        <f t="shared" si="35"/>
        <v>0</v>
      </c>
    </row>
    <row r="208" spans="1:20" ht="210" x14ac:dyDescent="0.2">
      <c r="A208" s="2" t="s">
        <v>436</v>
      </c>
      <c r="B208" s="2" t="s">
        <v>461</v>
      </c>
      <c r="C208" s="2" t="s">
        <v>17</v>
      </c>
      <c r="D208" s="2" t="s">
        <v>18</v>
      </c>
      <c r="E208" s="2"/>
      <c r="F208" s="4">
        <v>2000</v>
      </c>
      <c r="G208" s="4">
        <v>0</v>
      </c>
      <c r="H208" s="4">
        <v>0</v>
      </c>
      <c r="I208" s="2">
        <v>11</v>
      </c>
      <c r="J208" s="4">
        <v>22188.034188034191</v>
      </c>
      <c r="K208" s="2"/>
      <c r="L208" s="4">
        <f t="shared" si="38"/>
        <v>0</v>
      </c>
      <c r="M208" s="4">
        <v>0</v>
      </c>
      <c r="N208" s="4">
        <f t="shared" si="36"/>
        <v>0</v>
      </c>
      <c r="O208" s="8" t="s">
        <v>462</v>
      </c>
      <c r="P208">
        <f>VLOOKUP(B208,גיליון1!B:J,8,0)</f>
        <v>11</v>
      </c>
      <c r="Q208">
        <f>VLOOKUP(B208,גיליון1!B:J,9,0)</f>
        <v>25960</v>
      </c>
      <c r="R208">
        <f t="shared" si="33"/>
        <v>22188.034188034191</v>
      </c>
      <c r="S208" s="15">
        <f t="shared" si="34"/>
        <v>0</v>
      </c>
      <c r="T208" s="15">
        <f t="shared" si="35"/>
        <v>0</v>
      </c>
    </row>
    <row r="209" spans="1:20" ht="120" x14ac:dyDescent="0.2">
      <c r="A209" s="2" t="s">
        <v>436</v>
      </c>
      <c r="B209" s="2" t="s">
        <v>463</v>
      </c>
      <c r="C209" s="2" t="s">
        <v>17</v>
      </c>
      <c r="D209" s="2" t="s">
        <v>18</v>
      </c>
      <c r="E209" s="2" t="s">
        <v>207</v>
      </c>
      <c r="F209" s="4">
        <v>14500</v>
      </c>
      <c r="G209" s="4">
        <v>126982.0512820513</v>
      </c>
      <c r="H209" s="4">
        <v>0</v>
      </c>
      <c r="I209" s="2">
        <v>0</v>
      </c>
      <c r="J209" s="4">
        <v>0</v>
      </c>
      <c r="K209" s="2" t="s">
        <v>464</v>
      </c>
      <c r="L209" s="4">
        <f t="shared" si="38"/>
        <v>0</v>
      </c>
      <c r="M209" s="4">
        <f t="shared" ref="M209:M216" si="39">IF(E209="כן", 0, SUM(G209+H209+J209))</f>
        <v>0</v>
      </c>
      <c r="N209" s="4">
        <f t="shared" si="36"/>
        <v>0</v>
      </c>
      <c r="O209" s="8" t="s">
        <v>465</v>
      </c>
      <c r="P209">
        <f>VLOOKUP(B209,גיליון1!B:J,8,0)</f>
        <v>0</v>
      </c>
      <c r="Q209">
        <f>VLOOKUP(B209,גיליון1!B:J,9,0)</f>
        <v>0</v>
      </c>
      <c r="R209">
        <f t="shared" si="33"/>
        <v>0</v>
      </c>
      <c r="S209" s="15">
        <f t="shared" si="34"/>
        <v>0</v>
      </c>
      <c r="T209" s="15">
        <f t="shared" si="35"/>
        <v>0</v>
      </c>
    </row>
    <row r="210" spans="1:20" ht="390" x14ac:dyDescent="0.2">
      <c r="A210" s="2" t="s">
        <v>436</v>
      </c>
      <c r="B210" s="2" t="s">
        <v>466</v>
      </c>
      <c r="C210" s="2" t="s">
        <v>17</v>
      </c>
      <c r="D210" s="2" t="s">
        <v>18</v>
      </c>
      <c r="E210" s="2" t="s">
        <v>207</v>
      </c>
      <c r="F210" s="4">
        <v>6500</v>
      </c>
      <c r="G210" s="4">
        <v>15935.042735042736</v>
      </c>
      <c r="H210" s="4">
        <v>6796.5811965811972</v>
      </c>
      <c r="I210" s="2">
        <v>16</v>
      </c>
      <c r="J210" s="4">
        <v>106986.3247863248</v>
      </c>
      <c r="K210" s="2" t="s">
        <v>467</v>
      </c>
      <c r="L210" s="4">
        <f t="shared" si="38"/>
        <v>0</v>
      </c>
      <c r="M210" s="4">
        <f t="shared" si="39"/>
        <v>0</v>
      </c>
      <c r="N210" s="4">
        <f t="shared" si="36"/>
        <v>0</v>
      </c>
      <c r="O210" s="8" t="s">
        <v>468</v>
      </c>
      <c r="P210">
        <f>VLOOKUP(B210,גיליון1!B:J,8,0)</f>
        <v>16</v>
      </c>
      <c r="Q210">
        <f>VLOOKUP(B210,גיליון1!B:J,9,0)</f>
        <v>125174</v>
      </c>
      <c r="R210">
        <f t="shared" si="33"/>
        <v>106986.3247863248</v>
      </c>
      <c r="S210" s="15">
        <f t="shared" si="34"/>
        <v>0</v>
      </c>
      <c r="T210" s="15">
        <f t="shared" si="35"/>
        <v>0</v>
      </c>
    </row>
    <row r="211" spans="1:20" ht="255" x14ac:dyDescent="0.2">
      <c r="A211" s="2" t="s">
        <v>436</v>
      </c>
      <c r="B211" s="2" t="s">
        <v>469</v>
      </c>
      <c r="C211" s="2" t="s">
        <v>17</v>
      </c>
      <c r="D211" s="2" t="s">
        <v>18</v>
      </c>
      <c r="E211" s="2" t="s">
        <v>207</v>
      </c>
      <c r="F211" s="4">
        <v>6500</v>
      </c>
      <c r="G211" s="4">
        <v>0</v>
      </c>
      <c r="H211" s="4">
        <v>0</v>
      </c>
      <c r="I211" s="2">
        <v>18</v>
      </c>
      <c r="J211" s="4">
        <v>118000</v>
      </c>
      <c r="K211" s="2"/>
      <c r="L211" s="4">
        <f t="shared" si="38"/>
        <v>0</v>
      </c>
      <c r="M211" s="4">
        <f t="shared" si="39"/>
        <v>0</v>
      </c>
      <c r="N211" s="4">
        <f t="shared" si="36"/>
        <v>0</v>
      </c>
      <c r="O211" s="8" t="s">
        <v>470</v>
      </c>
      <c r="P211">
        <f>VLOOKUP(B211,גיליון1!B:J,8,0)</f>
        <v>18</v>
      </c>
      <c r="Q211">
        <f>VLOOKUP(B211,גיליון1!B:J,9,0)</f>
        <v>138060</v>
      </c>
      <c r="R211">
        <f t="shared" si="33"/>
        <v>118000</v>
      </c>
      <c r="S211" s="15">
        <f t="shared" si="34"/>
        <v>0</v>
      </c>
      <c r="T211" s="15">
        <f t="shared" si="35"/>
        <v>0</v>
      </c>
    </row>
    <row r="212" spans="1:20" ht="195" x14ac:dyDescent="0.2">
      <c r="A212" s="2" t="s">
        <v>436</v>
      </c>
      <c r="B212" s="2" t="s">
        <v>471</v>
      </c>
      <c r="C212" s="2" t="s">
        <v>59</v>
      </c>
      <c r="D212" s="2" t="s">
        <v>18</v>
      </c>
      <c r="E212" s="2" t="s">
        <v>207</v>
      </c>
      <c r="F212" s="4">
        <v>7500</v>
      </c>
      <c r="G212" s="4">
        <v>0</v>
      </c>
      <c r="H212" s="4">
        <v>0</v>
      </c>
      <c r="I212" s="2">
        <v>0</v>
      </c>
      <c r="J212" s="4">
        <v>0</v>
      </c>
      <c r="K212" s="2"/>
      <c r="L212" s="4">
        <f t="shared" si="38"/>
        <v>0</v>
      </c>
      <c r="M212" s="4">
        <f t="shared" si="39"/>
        <v>0</v>
      </c>
      <c r="N212" s="4">
        <f t="shared" si="36"/>
        <v>0</v>
      </c>
      <c r="O212" s="8" t="s">
        <v>472</v>
      </c>
      <c r="P212">
        <f>VLOOKUP(B212,גיליון1!B:J,8,0)</f>
        <v>0</v>
      </c>
      <c r="Q212">
        <f>VLOOKUP(B212,גיליון1!B:J,9,0)</f>
        <v>0</v>
      </c>
      <c r="R212">
        <f t="shared" si="33"/>
        <v>0</v>
      </c>
      <c r="S212" s="15">
        <f t="shared" si="34"/>
        <v>0</v>
      </c>
      <c r="T212" s="15">
        <f t="shared" si="35"/>
        <v>0</v>
      </c>
    </row>
    <row r="213" spans="1:20" ht="150" x14ac:dyDescent="0.2">
      <c r="A213" s="2" t="s">
        <v>436</v>
      </c>
      <c r="B213" s="2" t="s">
        <v>473</v>
      </c>
      <c r="C213" s="2"/>
      <c r="D213" s="2" t="s">
        <v>42</v>
      </c>
      <c r="E213" s="2" t="s">
        <v>207</v>
      </c>
      <c r="F213" s="4">
        <v>0</v>
      </c>
      <c r="G213" s="4">
        <v>0</v>
      </c>
      <c r="H213" s="4">
        <v>71311.965811965812</v>
      </c>
      <c r="I213" s="2">
        <v>0</v>
      </c>
      <c r="J213" s="4">
        <v>0</v>
      </c>
      <c r="K213" s="2" t="s">
        <v>474</v>
      </c>
      <c r="L213" s="4">
        <f t="shared" si="38"/>
        <v>0</v>
      </c>
      <c r="M213" s="4">
        <f t="shared" si="39"/>
        <v>0</v>
      </c>
      <c r="N213" s="4">
        <f t="shared" si="36"/>
        <v>0</v>
      </c>
      <c r="O213" s="8" t="s">
        <v>475</v>
      </c>
      <c r="P213">
        <f>VLOOKUP(B213,גיליון1!B:J,8,0)</f>
        <v>0</v>
      </c>
      <c r="Q213">
        <f>VLOOKUP(B213,גיליון1!B:J,9,0)</f>
        <v>0</v>
      </c>
      <c r="R213">
        <f t="shared" si="33"/>
        <v>0</v>
      </c>
      <c r="S213" s="15">
        <f t="shared" si="34"/>
        <v>0</v>
      </c>
      <c r="T213" s="15">
        <f t="shared" si="35"/>
        <v>0</v>
      </c>
    </row>
    <row r="214" spans="1:20" ht="165" x14ac:dyDescent="0.2">
      <c r="A214" s="2" t="s">
        <v>436</v>
      </c>
      <c r="B214" s="2" t="s">
        <v>476</v>
      </c>
      <c r="C214" s="2" t="s">
        <v>17</v>
      </c>
      <c r="D214" s="2" t="s">
        <v>18</v>
      </c>
      <c r="E214" s="2" t="s">
        <v>207</v>
      </c>
      <c r="F214" s="4">
        <v>3500</v>
      </c>
      <c r="G214" s="4">
        <v>43829.059829059828</v>
      </c>
      <c r="H214" s="4">
        <v>0</v>
      </c>
      <c r="I214" s="2">
        <v>18</v>
      </c>
      <c r="J214" s="4">
        <v>63388.888888888891</v>
      </c>
      <c r="K214" s="2" t="s">
        <v>477</v>
      </c>
      <c r="L214" s="4">
        <f t="shared" si="38"/>
        <v>0</v>
      </c>
      <c r="M214" s="4">
        <f t="shared" si="39"/>
        <v>0</v>
      </c>
      <c r="N214" s="4">
        <f t="shared" si="36"/>
        <v>0</v>
      </c>
      <c r="O214" s="8" t="s">
        <v>478</v>
      </c>
      <c r="P214">
        <f>VLOOKUP(B214,גיליון1!B:J,8,0)</f>
        <v>18</v>
      </c>
      <c r="Q214">
        <f>VLOOKUP(B214,גיליון1!B:J,9,0)</f>
        <v>74165</v>
      </c>
      <c r="R214">
        <f t="shared" si="33"/>
        <v>63388.888888888891</v>
      </c>
      <c r="S214" s="15">
        <f t="shared" si="34"/>
        <v>0</v>
      </c>
      <c r="T214" s="15">
        <f t="shared" si="35"/>
        <v>0</v>
      </c>
    </row>
    <row r="215" spans="1:20" ht="165" x14ac:dyDescent="0.2">
      <c r="A215" s="2" t="s">
        <v>436</v>
      </c>
      <c r="B215" s="2" t="s">
        <v>479</v>
      </c>
      <c r="C215" s="2" t="s">
        <v>17</v>
      </c>
      <c r="D215" s="2" t="s">
        <v>18</v>
      </c>
      <c r="E215" s="2" t="s">
        <v>207</v>
      </c>
      <c r="F215" s="4">
        <v>10000</v>
      </c>
      <c r="G215" s="4">
        <v>0</v>
      </c>
      <c r="H215" s="4">
        <v>0</v>
      </c>
      <c r="I215" s="2">
        <v>14</v>
      </c>
      <c r="J215" s="4">
        <v>141196.58119658122</v>
      </c>
      <c r="K215" s="2"/>
      <c r="L215" s="4">
        <f t="shared" si="38"/>
        <v>0</v>
      </c>
      <c r="M215" s="4">
        <f t="shared" si="39"/>
        <v>0</v>
      </c>
      <c r="N215" s="4">
        <f t="shared" si="36"/>
        <v>0</v>
      </c>
      <c r="O215" s="8" t="s">
        <v>480</v>
      </c>
      <c r="P215">
        <f>VLOOKUP(B215,גיליון1!B:J,8,0)</f>
        <v>14</v>
      </c>
      <c r="Q215">
        <f>VLOOKUP(B215,גיליון1!B:J,9,0)</f>
        <v>165200</v>
      </c>
      <c r="R215">
        <f t="shared" si="33"/>
        <v>141196.58119658122</v>
      </c>
      <c r="S215" s="15">
        <f t="shared" si="34"/>
        <v>0</v>
      </c>
      <c r="T215" s="15">
        <f t="shared" si="35"/>
        <v>0</v>
      </c>
    </row>
    <row r="216" spans="1:20" ht="360" x14ac:dyDescent="0.2">
      <c r="A216" s="2" t="s">
        <v>436</v>
      </c>
      <c r="B216" s="2" t="s">
        <v>481</v>
      </c>
      <c r="C216" s="2" t="s">
        <v>59</v>
      </c>
      <c r="D216" s="2" t="s">
        <v>18</v>
      </c>
      <c r="E216" s="2" t="s">
        <v>207</v>
      </c>
      <c r="F216" s="4">
        <v>6500</v>
      </c>
      <c r="G216" s="4">
        <v>0</v>
      </c>
      <c r="H216" s="4">
        <v>0</v>
      </c>
      <c r="I216" s="2">
        <v>68</v>
      </c>
      <c r="J216" s="4">
        <v>150222.22222222222</v>
      </c>
      <c r="K216" s="2"/>
      <c r="L216" s="4">
        <f t="shared" si="38"/>
        <v>0</v>
      </c>
      <c r="M216" s="4">
        <f t="shared" si="39"/>
        <v>0</v>
      </c>
      <c r="N216" s="4">
        <f t="shared" si="36"/>
        <v>0</v>
      </c>
      <c r="O216" s="8" t="s">
        <v>482</v>
      </c>
      <c r="P216">
        <f>VLOOKUP(B216,גיליון1!B:J,8,0)</f>
        <v>68</v>
      </c>
      <c r="Q216">
        <f>VLOOKUP(B216,גיליון1!B:J,9,0)</f>
        <v>175760</v>
      </c>
      <c r="R216">
        <f t="shared" si="33"/>
        <v>150222.22222222222</v>
      </c>
      <c r="S216" s="15">
        <f t="shared" si="34"/>
        <v>0</v>
      </c>
      <c r="T216" s="15">
        <f t="shared" si="35"/>
        <v>0</v>
      </c>
    </row>
    <row r="217" spans="1:20" ht="225" x14ac:dyDescent="0.2">
      <c r="A217" s="2" t="s">
        <v>436</v>
      </c>
      <c r="B217" s="2" t="s">
        <v>483</v>
      </c>
      <c r="C217" s="2" t="s">
        <v>17</v>
      </c>
      <c r="D217" s="2" t="s">
        <v>18</v>
      </c>
      <c r="E217" s="2"/>
      <c r="F217" s="4">
        <v>3000</v>
      </c>
      <c r="G217" s="4">
        <v>0</v>
      </c>
      <c r="H217" s="4">
        <v>6120.5128205128212</v>
      </c>
      <c r="I217" s="2">
        <v>5</v>
      </c>
      <c r="J217" s="4">
        <v>15293.162393162394</v>
      </c>
      <c r="K217" s="2" t="s">
        <v>484</v>
      </c>
      <c r="L217" s="4">
        <f t="shared" si="38"/>
        <v>0</v>
      </c>
      <c r="M217" s="4">
        <v>12000</v>
      </c>
      <c r="N217" s="4">
        <f t="shared" si="36"/>
        <v>12000</v>
      </c>
      <c r="O217" s="8" t="s">
        <v>485</v>
      </c>
      <c r="P217">
        <f>VLOOKUP(B217,גיליון1!B:J,8,0)</f>
        <v>5</v>
      </c>
      <c r="Q217">
        <f>VLOOKUP(B217,גיליון1!B:J,9,0)</f>
        <v>17893</v>
      </c>
      <c r="R217">
        <f t="shared" si="33"/>
        <v>15293.162393162394</v>
      </c>
      <c r="S217" s="15">
        <f t="shared" si="34"/>
        <v>0</v>
      </c>
      <c r="T217" s="15">
        <f t="shared" si="35"/>
        <v>0</v>
      </c>
    </row>
    <row r="218" spans="1:20" ht="60" x14ac:dyDescent="0.2">
      <c r="A218" s="2" t="s">
        <v>436</v>
      </c>
      <c r="B218" s="2" t="s">
        <v>486</v>
      </c>
      <c r="C218" s="2" t="s">
        <v>59</v>
      </c>
      <c r="D218" s="2" t="s">
        <v>18</v>
      </c>
      <c r="E218" s="2"/>
      <c r="F218" s="4">
        <v>6500</v>
      </c>
      <c r="G218" s="4">
        <v>0</v>
      </c>
      <c r="H218" s="4">
        <v>0</v>
      </c>
      <c r="I218" s="2">
        <v>0</v>
      </c>
      <c r="J218" s="4">
        <v>0</v>
      </c>
      <c r="K218" s="2"/>
      <c r="L218" s="4">
        <v>0</v>
      </c>
      <c r="M218" s="4">
        <f>IF(E218="כן", 0, SUM(G218+H218+J218))</f>
        <v>0</v>
      </c>
      <c r="N218" s="4">
        <f t="shared" si="36"/>
        <v>0</v>
      </c>
      <c r="O218" s="8" t="s">
        <v>487</v>
      </c>
      <c r="P218">
        <f>VLOOKUP(B218,גיליון1!B:J,8,0)</f>
        <v>0</v>
      </c>
      <c r="Q218">
        <f>VLOOKUP(B218,גיליון1!B:J,9,0)</f>
        <v>0</v>
      </c>
      <c r="R218">
        <f t="shared" si="33"/>
        <v>0</v>
      </c>
      <c r="S218" s="15">
        <f t="shared" si="34"/>
        <v>0</v>
      </c>
      <c r="T218" s="15">
        <f t="shared" si="35"/>
        <v>0</v>
      </c>
    </row>
    <row r="219" spans="1:20" ht="150" x14ac:dyDescent="0.2">
      <c r="A219" s="2" t="s">
        <v>436</v>
      </c>
      <c r="B219" s="2" t="s">
        <v>488</v>
      </c>
      <c r="C219" s="2" t="s">
        <v>22</v>
      </c>
      <c r="D219" s="2" t="s">
        <v>18</v>
      </c>
      <c r="E219" s="2" t="s">
        <v>207</v>
      </c>
      <c r="F219" s="4">
        <v>6500</v>
      </c>
      <c r="G219" s="4">
        <v>0</v>
      </c>
      <c r="H219" s="4">
        <v>0</v>
      </c>
      <c r="I219" s="2">
        <v>12</v>
      </c>
      <c r="J219" s="4">
        <v>78071.794871794875</v>
      </c>
      <c r="K219" s="2"/>
      <c r="L219" s="4">
        <f>IF(E219="כן",0,IF(I219&gt;3,0,F219))</f>
        <v>0</v>
      </c>
      <c r="M219" s="4">
        <f>IF(E219="כן", 0, SUM(G219+H219+J219))</f>
        <v>0</v>
      </c>
      <c r="N219" s="4">
        <f t="shared" si="36"/>
        <v>0</v>
      </c>
      <c r="O219" s="8" t="s">
        <v>489</v>
      </c>
      <c r="P219">
        <f>VLOOKUP(B219,גיליון1!B:J,8,0)</f>
        <v>12</v>
      </c>
      <c r="Q219">
        <f>VLOOKUP(B219,גיליון1!B:J,9,0)</f>
        <v>91344</v>
      </c>
      <c r="R219">
        <f t="shared" si="33"/>
        <v>78071.794871794875</v>
      </c>
      <c r="S219" s="15">
        <f t="shared" si="34"/>
        <v>0</v>
      </c>
      <c r="T219" s="15">
        <f t="shared" si="35"/>
        <v>0</v>
      </c>
    </row>
    <row r="220" spans="1:20" ht="180" x14ac:dyDescent="0.2">
      <c r="A220" s="2" t="s">
        <v>436</v>
      </c>
      <c r="B220" s="2" t="s">
        <v>490</v>
      </c>
      <c r="C220" s="2" t="s">
        <v>39</v>
      </c>
      <c r="D220" s="2" t="s">
        <v>18</v>
      </c>
      <c r="E220" s="2"/>
      <c r="F220" s="4">
        <v>6500</v>
      </c>
      <c r="G220" s="4">
        <v>0</v>
      </c>
      <c r="H220" s="4">
        <v>0</v>
      </c>
      <c r="I220" s="2">
        <v>15</v>
      </c>
      <c r="J220" s="4">
        <v>97833.333333333343</v>
      </c>
      <c r="K220" s="2"/>
      <c r="L220" s="4">
        <f>IF(E220="כן",0,IF(I220&gt;3,0,F220))</f>
        <v>0</v>
      </c>
      <c r="M220" s="4">
        <v>0</v>
      </c>
      <c r="N220" s="4">
        <f t="shared" si="36"/>
        <v>0</v>
      </c>
      <c r="O220" s="8" t="s">
        <v>491</v>
      </c>
      <c r="P220">
        <f>VLOOKUP(B220,גיליון1!B:J,8,0)</f>
        <v>15</v>
      </c>
      <c r="Q220">
        <f>VLOOKUP(B220,גיליון1!B:J,9,0)</f>
        <v>114465</v>
      </c>
      <c r="R220">
        <f t="shared" si="33"/>
        <v>97833.333333333343</v>
      </c>
      <c r="S220" s="15">
        <f t="shared" si="34"/>
        <v>0</v>
      </c>
      <c r="T220" s="15">
        <f t="shared" si="35"/>
        <v>0</v>
      </c>
    </row>
    <row r="221" spans="1:20" ht="150" x14ac:dyDescent="0.2">
      <c r="A221" s="2" t="s">
        <v>436</v>
      </c>
      <c r="B221" s="2" t="s">
        <v>492</v>
      </c>
      <c r="C221" s="2"/>
      <c r="D221" s="2" t="s">
        <v>109</v>
      </c>
      <c r="E221" s="2"/>
      <c r="F221" s="4">
        <v>0</v>
      </c>
      <c r="G221" s="4">
        <v>0</v>
      </c>
      <c r="H221" s="4">
        <v>0</v>
      </c>
      <c r="I221" s="2">
        <v>0</v>
      </c>
      <c r="J221" s="4">
        <v>0</v>
      </c>
      <c r="K221" s="2"/>
      <c r="L221" s="4">
        <f>IF(E221="כן",0,IF(I221&gt;3,0,F221))</f>
        <v>0</v>
      </c>
      <c r="M221" s="4">
        <f t="shared" ref="M221:M227" si="40">IF(E221="כן", 0, SUM(G221+H221+J221))</f>
        <v>0</v>
      </c>
      <c r="N221" s="4">
        <f t="shared" si="36"/>
        <v>0</v>
      </c>
      <c r="O221" s="8" t="s">
        <v>493</v>
      </c>
      <c r="P221">
        <f>VLOOKUP(B221,גיליון1!B:J,8,0)</f>
        <v>0</v>
      </c>
      <c r="Q221">
        <f>VLOOKUP(B221,גיליון1!B:J,9,0)</f>
        <v>0</v>
      </c>
      <c r="R221">
        <f t="shared" si="33"/>
        <v>0</v>
      </c>
      <c r="S221" s="15">
        <f t="shared" si="34"/>
        <v>0</v>
      </c>
      <c r="T221" s="15">
        <f t="shared" si="35"/>
        <v>0</v>
      </c>
    </row>
    <row r="222" spans="1:20" ht="135" x14ac:dyDescent="0.2">
      <c r="A222" s="2" t="s">
        <v>436</v>
      </c>
      <c r="B222" s="2" t="s">
        <v>494</v>
      </c>
      <c r="C222" s="2" t="s">
        <v>17</v>
      </c>
      <c r="D222" s="2" t="s">
        <v>109</v>
      </c>
      <c r="E222" s="2"/>
      <c r="F222" s="4">
        <v>0</v>
      </c>
      <c r="G222" s="4">
        <v>0</v>
      </c>
      <c r="H222" s="4">
        <v>0</v>
      </c>
      <c r="I222" s="2">
        <v>0</v>
      </c>
      <c r="J222" s="4">
        <v>0</v>
      </c>
      <c r="K222" s="2"/>
      <c r="L222" s="4">
        <f>IF(E222="כן",0,IF(I222&gt;3,0,F222))</f>
        <v>0</v>
      </c>
      <c r="M222" s="4">
        <f t="shared" si="40"/>
        <v>0</v>
      </c>
      <c r="N222" s="4">
        <f t="shared" si="36"/>
        <v>0</v>
      </c>
      <c r="O222" s="8" t="s">
        <v>495</v>
      </c>
      <c r="P222">
        <f>VLOOKUP(B222,גיליון1!B:J,8,0)</f>
        <v>0</v>
      </c>
      <c r="Q222">
        <f>VLOOKUP(B222,גיליון1!B:J,9,0)</f>
        <v>0</v>
      </c>
      <c r="R222">
        <f t="shared" si="33"/>
        <v>0</v>
      </c>
      <c r="S222" s="15">
        <f t="shared" si="34"/>
        <v>0</v>
      </c>
      <c r="T222" s="15">
        <f t="shared" si="35"/>
        <v>0</v>
      </c>
    </row>
    <row r="223" spans="1:20" ht="210" x14ac:dyDescent="0.2">
      <c r="A223" s="2" t="s">
        <v>436</v>
      </c>
      <c r="B223" s="2" t="s">
        <v>496</v>
      </c>
      <c r="C223" s="2" t="s">
        <v>17</v>
      </c>
      <c r="D223" s="2" t="s">
        <v>18</v>
      </c>
      <c r="E223" s="2"/>
      <c r="F223" s="4">
        <v>6500</v>
      </c>
      <c r="G223" s="4">
        <v>0</v>
      </c>
      <c r="H223" s="4">
        <v>0</v>
      </c>
      <c r="I223" s="2">
        <v>0</v>
      </c>
      <c r="J223" s="4">
        <v>0</v>
      </c>
      <c r="K223" s="2"/>
      <c r="L223" s="4">
        <v>0</v>
      </c>
      <c r="M223" s="4">
        <f t="shared" si="40"/>
        <v>0</v>
      </c>
      <c r="N223" s="4">
        <f t="shared" si="36"/>
        <v>0</v>
      </c>
      <c r="O223" s="8" t="s">
        <v>497</v>
      </c>
      <c r="P223">
        <f>VLOOKUP(B223,גיליון1!B:J,8,0)</f>
        <v>0</v>
      </c>
      <c r="Q223">
        <f>VLOOKUP(B223,גיליון1!B:J,9,0)</f>
        <v>0</v>
      </c>
      <c r="R223">
        <f t="shared" si="33"/>
        <v>0</v>
      </c>
      <c r="S223" s="15">
        <f t="shared" si="34"/>
        <v>0</v>
      </c>
      <c r="T223" s="15">
        <f t="shared" si="35"/>
        <v>0</v>
      </c>
    </row>
    <row r="224" spans="1:20" ht="165" x14ac:dyDescent="0.2">
      <c r="A224" s="2" t="s">
        <v>436</v>
      </c>
      <c r="B224" s="2" t="s">
        <v>498</v>
      </c>
      <c r="C224" s="2" t="s">
        <v>17</v>
      </c>
      <c r="D224" s="2" t="s">
        <v>18</v>
      </c>
      <c r="E224" s="2"/>
      <c r="F224" s="4">
        <v>0</v>
      </c>
      <c r="G224" s="4">
        <v>0</v>
      </c>
      <c r="H224" s="4">
        <v>0</v>
      </c>
      <c r="I224" s="2">
        <v>0</v>
      </c>
      <c r="J224" s="4">
        <v>0</v>
      </c>
      <c r="K224" s="2"/>
      <c r="L224" s="4">
        <f>IF(E224="כן",0,IF(I224&gt;3,0,F224))</f>
        <v>0</v>
      </c>
      <c r="M224" s="4">
        <f t="shared" si="40"/>
        <v>0</v>
      </c>
      <c r="N224" s="4">
        <f t="shared" si="36"/>
        <v>0</v>
      </c>
      <c r="O224" s="8" t="s">
        <v>499</v>
      </c>
      <c r="P224">
        <f>VLOOKUP(B224,גיליון1!B:J,8,0)</f>
        <v>0</v>
      </c>
      <c r="Q224">
        <f>VLOOKUP(B224,גיליון1!B:J,9,0)</f>
        <v>0</v>
      </c>
      <c r="R224">
        <f t="shared" si="33"/>
        <v>0</v>
      </c>
      <c r="S224" s="15">
        <f t="shared" si="34"/>
        <v>0</v>
      </c>
      <c r="T224" s="15">
        <f t="shared" si="35"/>
        <v>0</v>
      </c>
    </row>
    <row r="225" spans="1:20" ht="165" x14ac:dyDescent="0.2">
      <c r="A225" s="2" t="s">
        <v>436</v>
      </c>
      <c r="B225" s="2" t="s">
        <v>500</v>
      </c>
      <c r="C225" s="2" t="s">
        <v>17</v>
      </c>
      <c r="D225" s="2" t="s">
        <v>18</v>
      </c>
      <c r="E225" s="2"/>
      <c r="F225" s="4">
        <v>0</v>
      </c>
      <c r="G225" s="4">
        <v>0</v>
      </c>
      <c r="H225" s="4">
        <v>0</v>
      </c>
      <c r="I225" s="2">
        <v>0</v>
      </c>
      <c r="J225" s="4">
        <v>0</v>
      </c>
      <c r="K225" s="2"/>
      <c r="L225" s="4">
        <f>IF(E225="כן",0,IF(I225&gt;3,0,F225))</f>
        <v>0</v>
      </c>
      <c r="M225" s="4">
        <f t="shared" si="40"/>
        <v>0</v>
      </c>
      <c r="N225" s="4">
        <f t="shared" si="36"/>
        <v>0</v>
      </c>
      <c r="O225" s="8" t="s">
        <v>501</v>
      </c>
      <c r="P225">
        <f>VLOOKUP(B225,גיליון1!B:J,8,0)</f>
        <v>0</v>
      </c>
      <c r="Q225">
        <f>VLOOKUP(B225,גיליון1!B:J,9,0)</f>
        <v>0</v>
      </c>
      <c r="R225">
        <f t="shared" si="33"/>
        <v>0</v>
      </c>
      <c r="S225" s="15">
        <f t="shared" si="34"/>
        <v>0</v>
      </c>
      <c r="T225" s="15">
        <f t="shared" si="35"/>
        <v>0</v>
      </c>
    </row>
    <row r="226" spans="1:20" ht="210" x14ac:dyDescent="0.2">
      <c r="A226" s="2" t="s">
        <v>436</v>
      </c>
      <c r="B226" s="2" t="s">
        <v>502</v>
      </c>
      <c r="C226" s="2" t="s">
        <v>39</v>
      </c>
      <c r="D226" s="2" t="s">
        <v>18</v>
      </c>
      <c r="E226" s="2" t="s">
        <v>207</v>
      </c>
      <c r="F226" s="4">
        <v>5800</v>
      </c>
      <c r="G226" s="4">
        <v>0</v>
      </c>
      <c r="H226" s="4">
        <v>0</v>
      </c>
      <c r="I226" s="2">
        <v>8</v>
      </c>
      <c r="J226" s="4">
        <v>46400</v>
      </c>
      <c r="K226" s="2"/>
      <c r="L226" s="4">
        <f>IF(E226="כן",0,IF(I226&gt;3,0,F226))</f>
        <v>0</v>
      </c>
      <c r="M226" s="4">
        <f t="shared" si="40"/>
        <v>0</v>
      </c>
      <c r="N226" s="4">
        <f t="shared" si="36"/>
        <v>0</v>
      </c>
      <c r="O226" s="8" t="s">
        <v>503</v>
      </c>
      <c r="P226">
        <f>VLOOKUP(B226,גיליון1!B:J,8,0)</f>
        <v>8</v>
      </c>
      <c r="Q226">
        <f>VLOOKUP(B226,גיליון1!B:J,9,0)</f>
        <v>54288</v>
      </c>
      <c r="R226">
        <f t="shared" si="33"/>
        <v>46400</v>
      </c>
      <c r="S226" s="15">
        <f t="shared" si="34"/>
        <v>0</v>
      </c>
      <c r="T226" s="15">
        <f t="shared" si="35"/>
        <v>0</v>
      </c>
    </row>
    <row r="227" spans="1:20" ht="285" x14ac:dyDescent="0.2">
      <c r="A227" s="2" t="s">
        <v>436</v>
      </c>
      <c r="B227" s="2" t="s">
        <v>504</v>
      </c>
      <c r="C227" s="2" t="s">
        <v>17</v>
      </c>
      <c r="D227" s="2" t="s">
        <v>18</v>
      </c>
      <c r="E227" s="2" t="s">
        <v>207</v>
      </c>
      <c r="F227" s="4">
        <v>6500</v>
      </c>
      <c r="G227" s="4">
        <v>0</v>
      </c>
      <c r="H227" s="4">
        <v>0</v>
      </c>
      <c r="I227" s="2">
        <v>1</v>
      </c>
      <c r="J227" s="4">
        <v>6500</v>
      </c>
      <c r="K227" s="2"/>
      <c r="L227" s="4">
        <f>IF(E227="כן",0,IF(I227&gt;3,0,F227))</f>
        <v>0</v>
      </c>
      <c r="M227" s="4">
        <f t="shared" si="40"/>
        <v>0</v>
      </c>
      <c r="N227" s="4">
        <f t="shared" si="36"/>
        <v>0</v>
      </c>
      <c r="O227" s="8" t="s">
        <v>505</v>
      </c>
      <c r="P227">
        <f>VLOOKUP(B227,גיליון1!B:J,8,0)</f>
        <v>1</v>
      </c>
      <c r="Q227">
        <f>VLOOKUP(B227,גיליון1!B:J,9,0)</f>
        <v>7605</v>
      </c>
      <c r="R227">
        <f t="shared" si="33"/>
        <v>6500</v>
      </c>
      <c r="S227" s="15">
        <f t="shared" si="34"/>
        <v>0</v>
      </c>
      <c r="T227" s="15">
        <f t="shared" si="35"/>
        <v>0</v>
      </c>
    </row>
    <row r="228" spans="1:20" ht="165" x14ac:dyDescent="0.2">
      <c r="A228" s="2" t="s">
        <v>436</v>
      </c>
      <c r="B228" s="2" t="s">
        <v>506</v>
      </c>
      <c r="C228" s="2" t="s">
        <v>17</v>
      </c>
      <c r="D228" s="2" t="s">
        <v>18</v>
      </c>
      <c r="E228" s="2"/>
      <c r="F228" s="4">
        <v>15500</v>
      </c>
      <c r="G228" s="4">
        <v>0</v>
      </c>
      <c r="H228" s="4">
        <v>0</v>
      </c>
      <c r="I228" s="2">
        <v>5</v>
      </c>
      <c r="J228" s="4">
        <v>77500</v>
      </c>
      <c r="K228" s="2"/>
      <c r="L228" s="4">
        <f>IF(E228="כן",0,IF(I228&gt;3,0,F228))</f>
        <v>0</v>
      </c>
      <c r="M228" s="4">
        <v>0</v>
      </c>
      <c r="N228" s="4">
        <f t="shared" si="36"/>
        <v>0</v>
      </c>
      <c r="O228" s="8" t="s">
        <v>507</v>
      </c>
      <c r="P228">
        <f>VLOOKUP(B228,גיליון1!B:J,8,0)</f>
        <v>5</v>
      </c>
      <c r="Q228">
        <f>VLOOKUP(B228,גיליון1!B:J,9,0)</f>
        <v>90675</v>
      </c>
      <c r="R228">
        <f t="shared" si="33"/>
        <v>77500</v>
      </c>
      <c r="S228" s="15">
        <f t="shared" si="34"/>
        <v>0</v>
      </c>
      <c r="T228" s="15">
        <f t="shared" si="35"/>
        <v>0</v>
      </c>
    </row>
    <row r="229" spans="1:20" ht="300" x14ac:dyDescent="0.2">
      <c r="A229" s="2" t="s">
        <v>436</v>
      </c>
      <c r="B229" s="2" t="s">
        <v>508</v>
      </c>
      <c r="C229" s="2" t="s">
        <v>22</v>
      </c>
      <c r="D229" s="2" t="s">
        <v>18</v>
      </c>
      <c r="E229" s="2"/>
      <c r="F229" s="4">
        <v>1443</v>
      </c>
      <c r="G229" s="4">
        <v>0</v>
      </c>
      <c r="H229" s="4">
        <v>0</v>
      </c>
      <c r="I229" s="2">
        <v>1</v>
      </c>
      <c r="J229" s="4">
        <v>7495.7264957264961</v>
      </c>
      <c r="K229" s="2"/>
      <c r="L229" s="4">
        <v>0</v>
      </c>
      <c r="M229" s="4">
        <v>0</v>
      </c>
      <c r="N229" s="4">
        <f t="shared" si="36"/>
        <v>0</v>
      </c>
      <c r="O229" s="8" t="s">
        <v>509</v>
      </c>
      <c r="P229">
        <f>VLOOKUP(B229,גיליון1!B:J,8,0)</f>
        <v>1</v>
      </c>
      <c r="Q229">
        <f>VLOOKUP(B229,גיליון1!B:J,9,0)</f>
        <v>8770</v>
      </c>
      <c r="R229">
        <f t="shared" si="33"/>
        <v>7495.7264957264961</v>
      </c>
      <c r="S229" s="15">
        <f t="shared" si="34"/>
        <v>0</v>
      </c>
      <c r="T229" s="15">
        <f t="shared" si="35"/>
        <v>0</v>
      </c>
    </row>
    <row r="230" spans="1:20" ht="60" x14ac:dyDescent="0.2">
      <c r="A230" s="2" t="s">
        <v>436</v>
      </c>
      <c r="B230" s="2" t="s">
        <v>510</v>
      </c>
      <c r="C230" s="2" t="s">
        <v>39</v>
      </c>
      <c r="D230" s="2" t="s">
        <v>109</v>
      </c>
      <c r="E230" s="2"/>
      <c r="F230" s="4">
        <v>5000</v>
      </c>
      <c r="G230" s="4">
        <v>0</v>
      </c>
      <c r="H230" s="4">
        <v>0</v>
      </c>
      <c r="I230" s="2">
        <v>0</v>
      </c>
      <c r="J230" s="4">
        <v>0</v>
      </c>
      <c r="K230" s="2"/>
      <c r="L230" s="4">
        <v>0</v>
      </c>
      <c r="M230" s="4">
        <f>IF(E230="כן", 0, SUM(G230+H230+J230))</f>
        <v>0</v>
      </c>
      <c r="N230" s="4">
        <f t="shared" si="36"/>
        <v>0</v>
      </c>
      <c r="O230" s="8"/>
      <c r="P230">
        <f>VLOOKUP(B230,גיליון1!B:J,8,0)</f>
        <v>0</v>
      </c>
      <c r="Q230">
        <f>VLOOKUP(B230,גיליון1!B:J,9,0)</f>
        <v>0</v>
      </c>
      <c r="R230">
        <f t="shared" si="33"/>
        <v>0</v>
      </c>
      <c r="S230" s="15">
        <f t="shared" si="34"/>
        <v>0</v>
      </c>
      <c r="T230" s="15">
        <f t="shared" si="35"/>
        <v>0</v>
      </c>
    </row>
    <row r="231" spans="1:20" ht="31.5" x14ac:dyDescent="0.2">
      <c r="A231" s="3" t="s">
        <v>436</v>
      </c>
      <c r="B231" s="3" t="s">
        <v>511</v>
      </c>
      <c r="C231" s="3"/>
      <c r="D231" s="3"/>
      <c r="E231" s="3"/>
      <c r="F231" s="6">
        <f>SUM(F197:F230)</f>
        <v>169743</v>
      </c>
      <c r="G231" s="6">
        <v>186746.15384615384</v>
      </c>
      <c r="H231" s="6">
        <v>198195.7264957265</v>
      </c>
      <c r="I231" s="3"/>
      <c r="J231" s="5">
        <v>1337917.094017094</v>
      </c>
      <c r="K231" s="3"/>
      <c r="L231" s="6">
        <f>SUM(L197:L230)</f>
        <v>42500</v>
      </c>
      <c r="M231" s="6">
        <f>SUM(M197:M230)</f>
        <v>58000</v>
      </c>
      <c r="N231" s="6">
        <f>SUM(N197:N230)</f>
        <v>100500</v>
      </c>
      <c r="O231" s="9"/>
      <c r="P231">
        <f>VLOOKUP(B231,גיליון1!B:J,8,0)</f>
        <v>0</v>
      </c>
      <c r="Q231">
        <f>VLOOKUP(B231,גיליון1!B:J,9,0)</f>
        <v>1565363</v>
      </c>
      <c r="R231">
        <f t="shared" si="33"/>
        <v>1337917.094017094</v>
      </c>
      <c r="S231" s="15">
        <f t="shared" si="34"/>
        <v>0</v>
      </c>
      <c r="T231" s="15">
        <f t="shared" si="35"/>
        <v>0</v>
      </c>
    </row>
    <row r="232" spans="1:20" ht="165" x14ac:dyDescent="0.2">
      <c r="A232" s="2" t="s">
        <v>512</v>
      </c>
      <c r="B232" s="2" t="s">
        <v>513</v>
      </c>
      <c r="C232" s="2" t="s">
        <v>25</v>
      </c>
      <c r="D232" s="2" t="s">
        <v>18</v>
      </c>
      <c r="E232" s="2"/>
      <c r="F232" s="4">
        <v>5000</v>
      </c>
      <c r="G232" s="4">
        <v>0</v>
      </c>
      <c r="H232" s="4">
        <v>0</v>
      </c>
      <c r="I232" s="2">
        <v>0</v>
      </c>
      <c r="J232" s="4">
        <v>0</v>
      </c>
      <c r="K232" s="2"/>
      <c r="L232" s="4">
        <f>IF(E232="כן",0,IF(I232&gt;3,0,F232))</f>
        <v>5000</v>
      </c>
      <c r="M232" s="4">
        <f>IF(E232="כן", 0, SUM(G232+H232+J232))</f>
        <v>0</v>
      </c>
      <c r="N232" s="4">
        <f>SUM(M232+L232)</f>
        <v>5000</v>
      </c>
      <c r="O232" s="8" t="s">
        <v>514</v>
      </c>
      <c r="P232">
        <f>VLOOKUP(B232,גיליון1!B:J,8,0)</f>
        <v>0</v>
      </c>
      <c r="Q232">
        <f>VLOOKUP(B232,גיליון1!B:J,9,0)</f>
        <v>0</v>
      </c>
      <c r="R232">
        <f t="shared" si="33"/>
        <v>0</v>
      </c>
      <c r="S232" s="15">
        <f t="shared" si="34"/>
        <v>0</v>
      </c>
      <c r="T232" s="15">
        <f t="shared" si="35"/>
        <v>0</v>
      </c>
    </row>
    <row r="233" spans="1:20" ht="225" x14ac:dyDescent="0.2">
      <c r="A233" s="2" t="s">
        <v>512</v>
      </c>
      <c r="B233" s="14" t="s">
        <v>515</v>
      </c>
      <c r="C233" s="2" t="s">
        <v>25</v>
      </c>
      <c r="D233" s="2" t="s">
        <v>18</v>
      </c>
      <c r="E233" s="2"/>
      <c r="F233" s="4">
        <v>1952</v>
      </c>
      <c r="G233" s="4">
        <v>0</v>
      </c>
      <c r="H233" s="4">
        <v>0</v>
      </c>
      <c r="I233" s="14">
        <v>0</v>
      </c>
      <c r="J233" s="13">
        <v>0</v>
      </c>
      <c r="K233" s="2"/>
      <c r="L233" s="4">
        <f>IF(E233="כן",0,IF(I233&gt;3,0,F233))</f>
        <v>1952</v>
      </c>
      <c r="M233" s="4">
        <v>0</v>
      </c>
      <c r="N233" s="4">
        <f>SUM(M233+L233)</f>
        <v>1952</v>
      </c>
      <c r="O233" s="8" t="s">
        <v>516</v>
      </c>
      <c r="P233">
        <f>VLOOKUP(B233,גיליון1!B:J,8,0)</f>
        <v>0</v>
      </c>
      <c r="Q233">
        <f>VLOOKUP(B233,גיליון1!B:J,9,0)</f>
        <v>0</v>
      </c>
      <c r="R233">
        <f t="shared" si="33"/>
        <v>0</v>
      </c>
      <c r="S233" s="15">
        <f t="shared" si="34"/>
        <v>0</v>
      </c>
      <c r="T233" s="15">
        <f t="shared" si="35"/>
        <v>0</v>
      </c>
    </row>
    <row r="234" spans="1:20" ht="210" x14ac:dyDescent="0.2">
      <c r="A234" s="2" t="s">
        <v>512</v>
      </c>
      <c r="B234" s="12" t="s">
        <v>517</v>
      </c>
      <c r="C234" s="2" t="s">
        <v>17</v>
      </c>
      <c r="D234" s="2" t="s">
        <v>18</v>
      </c>
      <c r="E234" s="2"/>
      <c r="F234" s="4">
        <v>1750</v>
      </c>
      <c r="G234" s="4">
        <v>0</v>
      </c>
      <c r="H234" s="4">
        <v>0</v>
      </c>
      <c r="I234" s="14">
        <v>0</v>
      </c>
      <c r="J234" s="13">
        <v>0</v>
      </c>
      <c r="K234" s="12" t="s">
        <v>769</v>
      </c>
      <c r="L234" s="4">
        <v>0</v>
      </c>
      <c r="M234" s="4">
        <v>0</v>
      </c>
      <c r="N234" s="4">
        <f>SUM(M234+L234)</f>
        <v>0</v>
      </c>
      <c r="O234" s="8" t="s">
        <v>518</v>
      </c>
      <c r="P234">
        <f>VLOOKUP(B234,גיליון1!B:J,8,0)</f>
        <v>1</v>
      </c>
      <c r="Q234">
        <f>VLOOKUP(B234,גיליון1!B:J,9,0)</f>
        <v>3861</v>
      </c>
      <c r="R234">
        <f t="shared" si="33"/>
        <v>3300</v>
      </c>
      <c r="S234" s="15">
        <f t="shared" si="34"/>
        <v>1</v>
      </c>
      <c r="T234" s="15">
        <f t="shared" si="35"/>
        <v>3300</v>
      </c>
    </row>
    <row r="235" spans="1:20" ht="31.5" x14ac:dyDescent="0.2">
      <c r="A235" s="3" t="s">
        <v>512</v>
      </c>
      <c r="B235" s="3" t="s">
        <v>519</v>
      </c>
      <c r="C235" s="3"/>
      <c r="D235" s="3"/>
      <c r="E235" s="3"/>
      <c r="F235" s="6">
        <f>SUM(F232:F234)</f>
        <v>8702</v>
      </c>
      <c r="G235" s="6">
        <v>0</v>
      </c>
      <c r="H235" s="6">
        <v>0</v>
      </c>
      <c r="I235" s="3"/>
      <c r="J235" s="5">
        <v>5252.1367521367529</v>
      </c>
      <c r="K235" s="3"/>
      <c r="L235" s="6">
        <f>SUM(L232:L234)</f>
        <v>6952</v>
      </c>
      <c r="M235" s="6">
        <f>SUM(M232:M234)</f>
        <v>0</v>
      </c>
      <c r="N235" s="6">
        <f>SUM(N232:N234)</f>
        <v>6952</v>
      </c>
      <c r="O235" s="9"/>
      <c r="P235">
        <f>VLOOKUP(B235,גיליון1!B:J,8,0)</f>
        <v>0</v>
      </c>
      <c r="Q235">
        <f>VLOOKUP(B235,גיליון1!B:J,9,0)</f>
        <v>3861</v>
      </c>
      <c r="R235">
        <f t="shared" si="33"/>
        <v>3300</v>
      </c>
      <c r="S235" s="15">
        <f t="shared" si="34"/>
        <v>0</v>
      </c>
      <c r="T235" s="15">
        <f t="shared" si="35"/>
        <v>-1952.1367521367529</v>
      </c>
    </row>
    <row r="236" spans="1:20" ht="270" x14ac:dyDescent="0.2">
      <c r="A236" s="2" t="s">
        <v>520</v>
      </c>
      <c r="B236" s="12" t="s">
        <v>521</v>
      </c>
      <c r="C236" s="2" t="s">
        <v>17</v>
      </c>
      <c r="D236" s="2" t="s">
        <v>18</v>
      </c>
      <c r="E236" s="2"/>
      <c r="F236" s="4">
        <v>8500</v>
      </c>
      <c r="G236" s="4">
        <v>0</v>
      </c>
      <c r="H236" s="4">
        <v>0</v>
      </c>
      <c r="I236" s="14">
        <v>1</v>
      </c>
      <c r="J236" s="13">
        <v>8500</v>
      </c>
      <c r="K236" s="2" t="s">
        <v>712</v>
      </c>
      <c r="L236" s="11">
        <f>F236</f>
        <v>8500</v>
      </c>
      <c r="M236" s="11">
        <v>8500</v>
      </c>
      <c r="N236" s="11">
        <f t="shared" ref="N236:N281" si="41">SUM(M236+L236)</f>
        <v>17000</v>
      </c>
      <c r="O236" s="8" t="s">
        <v>522</v>
      </c>
      <c r="P236">
        <f>VLOOKUP(B236,גיליון1!B:J,8,0)</f>
        <v>0</v>
      </c>
      <c r="Q236">
        <f>VLOOKUP(B236,גיליון1!B:J,9,0)</f>
        <v>0</v>
      </c>
      <c r="R236">
        <f t="shared" si="33"/>
        <v>0</v>
      </c>
      <c r="S236" s="15">
        <f t="shared" si="34"/>
        <v>-1</v>
      </c>
      <c r="T236" s="15">
        <f t="shared" si="35"/>
        <v>-8500</v>
      </c>
    </row>
    <row r="237" spans="1:20" ht="180" x14ac:dyDescent="0.2">
      <c r="A237" s="2" t="s">
        <v>520</v>
      </c>
      <c r="B237" s="14" t="s">
        <v>523</v>
      </c>
      <c r="C237" s="2" t="s">
        <v>39</v>
      </c>
      <c r="D237" s="2" t="s">
        <v>18</v>
      </c>
      <c r="E237" s="2"/>
      <c r="F237" s="4">
        <v>3419</v>
      </c>
      <c r="G237" s="4">
        <v>0</v>
      </c>
      <c r="H237" s="4">
        <v>0</v>
      </c>
      <c r="I237" s="2">
        <v>1</v>
      </c>
      <c r="J237" s="4">
        <v>3419</v>
      </c>
      <c r="K237" s="2" t="s">
        <v>753</v>
      </c>
      <c r="L237" s="13">
        <f>IF(E237="כן",0,IF(I237&gt;3,0,F237))</f>
        <v>3419</v>
      </c>
      <c r="M237" s="13">
        <f>IF(E237="כן", 0, SUM(G237+H237+J237))</f>
        <v>3419</v>
      </c>
      <c r="N237" s="13">
        <f t="shared" si="41"/>
        <v>6838</v>
      </c>
      <c r="O237" s="8" t="s">
        <v>524</v>
      </c>
      <c r="P237">
        <f>VLOOKUP(B237,גיליון1!B:J,8,0)</f>
        <v>0</v>
      </c>
      <c r="Q237">
        <f>VLOOKUP(B237,גיליון1!B:J,9,0)</f>
        <v>0</v>
      </c>
      <c r="R237">
        <f t="shared" si="33"/>
        <v>0</v>
      </c>
      <c r="S237" s="15">
        <f t="shared" si="34"/>
        <v>-1</v>
      </c>
      <c r="T237" s="15">
        <f t="shared" si="35"/>
        <v>-3419</v>
      </c>
    </row>
    <row r="238" spans="1:20" ht="180" x14ac:dyDescent="0.2">
      <c r="A238" s="2" t="s">
        <v>520</v>
      </c>
      <c r="B238" s="12" t="s">
        <v>525</v>
      </c>
      <c r="C238" s="2" t="s">
        <v>17</v>
      </c>
      <c r="D238" s="2" t="s">
        <v>18</v>
      </c>
      <c r="E238" s="2"/>
      <c r="F238" s="4">
        <v>10000</v>
      </c>
      <c r="G238" s="4">
        <v>0</v>
      </c>
      <c r="H238" s="4">
        <v>0</v>
      </c>
      <c r="I238" s="2">
        <v>0</v>
      </c>
      <c r="J238" s="4">
        <v>0</v>
      </c>
      <c r="K238" s="2" t="s">
        <v>721</v>
      </c>
      <c r="L238" s="4">
        <v>0</v>
      </c>
      <c r="M238" s="4">
        <f>IF(E238="כן", 0, SUM(G238+H238+J238))</f>
        <v>0</v>
      </c>
      <c r="N238" s="4">
        <f t="shared" si="41"/>
        <v>0</v>
      </c>
      <c r="O238" s="8" t="s">
        <v>526</v>
      </c>
      <c r="P238">
        <f>VLOOKUP(B238,גיליון1!B:J,8,0)</f>
        <v>0</v>
      </c>
      <c r="Q238">
        <f>VLOOKUP(B238,גיליון1!B:J,9,0)</f>
        <v>0</v>
      </c>
      <c r="R238">
        <f t="shared" si="33"/>
        <v>0</v>
      </c>
      <c r="S238" s="15">
        <f t="shared" si="34"/>
        <v>0</v>
      </c>
      <c r="T238" s="15">
        <f t="shared" si="35"/>
        <v>0</v>
      </c>
    </row>
    <row r="239" spans="1:20" ht="60" x14ac:dyDescent="0.2">
      <c r="A239" s="2" t="s">
        <v>520</v>
      </c>
      <c r="B239" s="2" t="s">
        <v>527</v>
      </c>
      <c r="C239" s="2" t="s">
        <v>17</v>
      </c>
      <c r="D239" s="2" t="s">
        <v>18</v>
      </c>
      <c r="E239" s="2"/>
      <c r="F239" s="4">
        <v>5850</v>
      </c>
      <c r="G239" s="4">
        <v>0</v>
      </c>
      <c r="H239" s="4">
        <v>0</v>
      </c>
      <c r="I239" s="2">
        <v>0</v>
      </c>
      <c r="J239" s="4">
        <v>0</v>
      </c>
      <c r="K239" s="2"/>
      <c r="L239" s="4">
        <f t="shared" ref="L239:L255" si="42">IF(E239="כן",0,IF(I239&gt;3,0,F239))</f>
        <v>5850</v>
      </c>
      <c r="M239" s="4">
        <f>IF(E239="כן", 0, SUM(G239+H239+J239))</f>
        <v>0</v>
      </c>
      <c r="N239" s="4">
        <f t="shared" si="41"/>
        <v>5850</v>
      </c>
      <c r="O239" s="8" t="s">
        <v>528</v>
      </c>
      <c r="P239">
        <f>VLOOKUP(B239,גיליון1!B:J,8,0)</f>
        <v>0</v>
      </c>
      <c r="Q239">
        <f>VLOOKUP(B239,גיליון1!B:J,9,0)</f>
        <v>0</v>
      </c>
      <c r="R239">
        <f t="shared" si="33"/>
        <v>0</v>
      </c>
      <c r="S239" s="15">
        <f t="shared" si="34"/>
        <v>0</v>
      </c>
      <c r="T239" s="15">
        <f t="shared" si="35"/>
        <v>0</v>
      </c>
    </row>
    <row r="240" spans="1:20" ht="195" x14ac:dyDescent="0.2">
      <c r="A240" s="2" t="s">
        <v>520</v>
      </c>
      <c r="B240" s="12" t="s">
        <v>529</v>
      </c>
      <c r="C240" s="2" t="s">
        <v>25</v>
      </c>
      <c r="D240" s="2" t="s">
        <v>18</v>
      </c>
      <c r="E240" s="2"/>
      <c r="F240" s="4">
        <v>4500</v>
      </c>
      <c r="G240" s="4">
        <v>0</v>
      </c>
      <c r="H240" s="4">
        <v>0</v>
      </c>
      <c r="I240" s="2">
        <v>5</v>
      </c>
      <c r="J240" s="4">
        <v>22500</v>
      </c>
      <c r="K240" s="2" t="s">
        <v>712</v>
      </c>
      <c r="L240" s="4">
        <f t="shared" si="42"/>
        <v>0</v>
      </c>
      <c r="M240" s="4">
        <v>0</v>
      </c>
      <c r="N240" s="4">
        <f t="shared" si="41"/>
        <v>0</v>
      </c>
      <c r="O240" s="8" t="s">
        <v>530</v>
      </c>
      <c r="P240">
        <f>VLOOKUP(B240,גיליון1!B:J,8,0)</f>
        <v>5</v>
      </c>
      <c r="Q240">
        <f>VLOOKUP(B240,גיליון1!B:J,9,0)</f>
        <v>26325</v>
      </c>
      <c r="R240">
        <f t="shared" si="33"/>
        <v>22500</v>
      </c>
      <c r="S240" s="15">
        <f t="shared" si="34"/>
        <v>0</v>
      </c>
      <c r="T240" s="15">
        <f t="shared" si="35"/>
        <v>0</v>
      </c>
    </row>
    <row r="241" spans="1:20" ht="210" x14ac:dyDescent="0.2">
      <c r="A241" s="2" t="s">
        <v>520</v>
      </c>
      <c r="B241" s="12" t="s">
        <v>531</v>
      </c>
      <c r="C241" s="2" t="s">
        <v>17</v>
      </c>
      <c r="D241" s="2" t="s">
        <v>18</v>
      </c>
      <c r="E241" s="2"/>
      <c r="F241" s="4">
        <v>18000</v>
      </c>
      <c r="G241" s="13">
        <v>6309.4017094017099</v>
      </c>
      <c r="H241" s="4">
        <v>0</v>
      </c>
      <c r="I241" s="2">
        <v>0</v>
      </c>
      <c r="J241" s="4">
        <v>0</v>
      </c>
      <c r="K241" s="2" t="s">
        <v>28</v>
      </c>
      <c r="L241" s="4">
        <f t="shared" si="42"/>
        <v>18000</v>
      </c>
      <c r="M241" s="11">
        <v>6300</v>
      </c>
      <c r="N241" s="4">
        <f t="shared" si="41"/>
        <v>24300</v>
      </c>
      <c r="O241" s="8" t="s">
        <v>532</v>
      </c>
      <c r="P241">
        <f>VLOOKUP(B241,גיליון1!B:J,8,0)</f>
        <v>0</v>
      </c>
      <c r="Q241">
        <f>VLOOKUP(B241,גיליון1!B:J,9,0)</f>
        <v>0</v>
      </c>
      <c r="R241">
        <f t="shared" si="33"/>
        <v>0</v>
      </c>
      <c r="S241" s="15">
        <f t="shared" si="34"/>
        <v>0</v>
      </c>
      <c r="T241" s="15">
        <f t="shared" si="35"/>
        <v>0</v>
      </c>
    </row>
    <row r="242" spans="1:20" ht="105" x14ac:dyDescent="0.2">
      <c r="A242" s="2" t="s">
        <v>520</v>
      </c>
      <c r="B242" s="2" t="s">
        <v>533</v>
      </c>
      <c r="C242" s="2" t="s">
        <v>17</v>
      </c>
      <c r="D242" s="2" t="s">
        <v>18</v>
      </c>
      <c r="E242" s="2"/>
      <c r="F242" s="4">
        <v>8075</v>
      </c>
      <c r="G242" s="4">
        <v>0</v>
      </c>
      <c r="H242" s="4">
        <v>0</v>
      </c>
      <c r="I242" s="2">
        <v>0</v>
      </c>
      <c r="J242" s="4">
        <v>0</v>
      </c>
      <c r="K242" s="2"/>
      <c r="L242" s="4">
        <f t="shared" si="42"/>
        <v>8075</v>
      </c>
      <c r="M242" s="4">
        <f>IF(E242="כן", 0, SUM(G242+H242+J242))</f>
        <v>0</v>
      </c>
      <c r="N242" s="4">
        <f t="shared" si="41"/>
        <v>8075</v>
      </c>
      <c r="O242" s="8" t="s">
        <v>534</v>
      </c>
      <c r="P242">
        <f>VLOOKUP(B242,גיליון1!B:J,8,0)</f>
        <v>0</v>
      </c>
      <c r="Q242">
        <f>VLOOKUP(B242,גיליון1!B:J,9,0)</f>
        <v>0</v>
      </c>
      <c r="R242">
        <f t="shared" si="33"/>
        <v>0</v>
      </c>
      <c r="S242" s="15">
        <f t="shared" si="34"/>
        <v>0</v>
      </c>
      <c r="T242" s="15">
        <f t="shared" si="35"/>
        <v>0</v>
      </c>
    </row>
    <row r="243" spans="1:20" ht="150" x14ac:dyDescent="0.2">
      <c r="A243" s="2" t="s">
        <v>520</v>
      </c>
      <c r="B243" s="14" t="s">
        <v>535</v>
      </c>
      <c r="C243" s="2" t="s">
        <v>25</v>
      </c>
      <c r="D243" s="2" t="s">
        <v>18</v>
      </c>
      <c r="E243" s="2"/>
      <c r="F243" s="4">
        <v>6500</v>
      </c>
      <c r="G243" s="4">
        <v>35201.709401709406</v>
      </c>
      <c r="H243" s="4">
        <v>0</v>
      </c>
      <c r="I243" s="14">
        <v>0</v>
      </c>
      <c r="J243" s="13">
        <v>0</v>
      </c>
      <c r="K243" s="2" t="s">
        <v>536</v>
      </c>
      <c r="L243" s="4">
        <f t="shared" si="42"/>
        <v>6500</v>
      </c>
      <c r="M243" s="4">
        <v>0</v>
      </c>
      <c r="N243" s="4">
        <f t="shared" si="41"/>
        <v>6500</v>
      </c>
      <c r="O243" s="8" t="s">
        <v>537</v>
      </c>
      <c r="P243">
        <f>VLOOKUP(B243,גיליון1!B:J,8,0)</f>
        <v>1</v>
      </c>
      <c r="Q243">
        <f>VLOOKUP(B243,גיליון1!B:J,9,0)</f>
        <v>7605</v>
      </c>
      <c r="R243">
        <f t="shared" si="33"/>
        <v>6500</v>
      </c>
      <c r="S243" s="15">
        <f t="shared" si="34"/>
        <v>1</v>
      </c>
      <c r="T243" s="15">
        <f t="shared" si="35"/>
        <v>6500</v>
      </c>
    </row>
    <row r="244" spans="1:20" ht="195" x14ac:dyDescent="0.2">
      <c r="A244" s="2" t="s">
        <v>520</v>
      </c>
      <c r="B244" s="12" t="s">
        <v>538</v>
      </c>
      <c r="C244" s="2" t="s">
        <v>17</v>
      </c>
      <c r="D244" s="2" t="s">
        <v>42</v>
      </c>
      <c r="E244" s="2"/>
      <c r="F244" s="4">
        <v>0</v>
      </c>
      <c r="G244" s="4">
        <v>0</v>
      </c>
      <c r="H244" s="13">
        <v>10000</v>
      </c>
      <c r="I244" s="2">
        <v>0</v>
      </c>
      <c r="J244" s="4">
        <v>0</v>
      </c>
      <c r="K244" s="12" t="s">
        <v>770</v>
      </c>
      <c r="L244" s="4">
        <f t="shared" si="42"/>
        <v>0</v>
      </c>
      <c r="M244" s="4">
        <v>0</v>
      </c>
      <c r="N244" s="4">
        <f t="shared" si="41"/>
        <v>0</v>
      </c>
      <c r="O244" s="8" t="s">
        <v>539</v>
      </c>
      <c r="P244">
        <f>VLOOKUP(B244,גיליון1!B:J,8,0)</f>
        <v>0</v>
      </c>
      <c r="Q244">
        <f>VLOOKUP(B244,גיליון1!B:J,9,0)</f>
        <v>0</v>
      </c>
      <c r="R244">
        <f t="shared" si="33"/>
        <v>0</v>
      </c>
      <c r="S244" s="15">
        <f t="shared" si="34"/>
        <v>0</v>
      </c>
      <c r="T244" s="15">
        <f t="shared" si="35"/>
        <v>0</v>
      </c>
    </row>
    <row r="245" spans="1:20" ht="135" x14ac:dyDescent="0.2">
      <c r="A245" s="2" t="s">
        <v>520</v>
      </c>
      <c r="B245" s="2" t="s">
        <v>540</v>
      </c>
      <c r="C245" s="2" t="s">
        <v>25</v>
      </c>
      <c r="D245" s="2" t="s">
        <v>18</v>
      </c>
      <c r="E245" s="2"/>
      <c r="F245" s="4">
        <v>9000</v>
      </c>
      <c r="G245" s="4">
        <v>0</v>
      </c>
      <c r="H245" s="4">
        <v>0</v>
      </c>
      <c r="I245" s="2">
        <v>0</v>
      </c>
      <c r="J245" s="4">
        <v>0</v>
      </c>
      <c r="K245" s="2"/>
      <c r="L245" s="4">
        <f t="shared" si="42"/>
        <v>9000</v>
      </c>
      <c r="M245" s="4">
        <f>IF(E245="כן", 0, SUM(G245+H245+J245))</f>
        <v>0</v>
      </c>
      <c r="N245" s="4">
        <f t="shared" si="41"/>
        <v>9000</v>
      </c>
      <c r="O245" s="8" t="s">
        <v>541</v>
      </c>
      <c r="P245">
        <f>VLOOKUP(B245,גיליון1!B:J,8,0)</f>
        <v>0</v>
      </c>
      <c r="Q245">
        <f>VLOOKUP(B245,גיליון1!B:J,9,0)</f>
        <v>0</v>
      </c>
      <c r="R245">
        <f t="shared" si="33"/>
        <v>0</v>
      </c>
      <c r="S245" s="15">
        <f t="shared" si="34"/>
        <v>0</v>
      </c>
      <c r="T245" s="15">
        <f t="shared" si="35"/>
        <v>0</v>
      </c>
    </row>
    <row r="246" spans="1:20" ht="195" x14ac:dyDescent="0.2">
      <c r="A246" s="2" t="s">
        <v>520</v>
      </c>
      <c r="B246" s="2" t="s">
        <v>542</v>
      </c>
      <c r="C246" s="2" t="s">
        <v>39</v>
      </c>
      <c r="D246" s="2" t="s">
        <v>18</v>
      </c>
      <c r="E246" s="2"/>
      <c r="F246" s="4">
        <v>8050</v>
      </c>
      <c r="G246" s="4">
        <v>0</v>
      </c>
      <c r="H246" s="4">
        <v>0</v>
      </c>
      <c r="I246" s="2">
        <v>0</v>
      </c>
      <c r="J246" s="4">
        <v>0</v>
      </c>
      <c r="K246" s="2"/>
      <c r="L246" s="4">
        <f t="shared" si="42"/>
        <v>8050</v>
      </c>
      <c r="M246" s="4">
        <f>IF(E246="כן", 0, SUM(G246+H246+J246))</f>
        <v>0</v>
      </c>
      <c r="N246" s="4">
        <f t="shared" si="41"/>
        <v>8050</v>
      </c>
      <c r="O246" s="8" t="s">
        <v>543</v>
      </c>
      <c r="P246">
        <f>VLOOKUP(B246,גיליון1!B:J,8,0)</f>
        <v>0</v>
      </c>
      <c r="Q246">
        <f>VLOOKUP(B246,גיליון1!B:J,9,0)</f>
        <v>0</v>
      </c>
      <c r="R246">
        <f t="shared" si="33"/>
        <v>0</v>
      </c>
      <c r="S246" s="15">
        <f t="shared" si="34"/>
        <v>0</v>
      </c>
      <c r="T246" s="15">
        <f t="shared" si="35"/>
        <v>0</v>
      </c>
    </row>
    <row r="247" spans="1:20" ht="120" x14ac:dyDescent="0.2">
      <c r="A247" s="2" t="s">
        <v>520</v>
      </c>
      <c r="B247" s="2" t="s">
        <v>544</v>
      </c>
      <c r="C247" s="2" t="s">
        <v>25</v>
      </c>
      <c r="D247" s="2" t="s">
        <v>42</v>
      </c>
      <c r="E247" s="2"/>
      <c r="F247" s="4">
        <v>0</v>
      </c>
      <c r="G247" s="4">
        <v>0</v>
      </c>
      <c r="H247" s="4">
        <v>6650.4273504273506</v>
      </c>
      <c r="I247" s="2">
        <v>0</v>
      </c>
      <c r="J247" s="4">
        <v>0</v>
      </c>
      <c r="K247" s="2" t="s">
        <v>545</v>
      </c>
      <c r="L247" s="4">
        <f t="shared" si="42"/>
        <v>0</v>
      </c>
      <c r="M247" s="4">
        <f>IF(E247="כן", 0, SUM(G247+H247+J247))</f>
        <v>6650.4273504273506</v>
      </c>
      <c r="N247" s="4">
        <f t="shared" si="41"/>
        <v>6650.4273504273506</v>
      </c>
      <c r="O247" s="8" t="s">
        <v>546</v>
      </c>
      <c r="P247">
        <f>VLOOKUP(B247,גיליון1!B:J,8,0)</f>
        <v>0</v>
      </c>
      <c r="Q247">
        <f>VLOOKUP(B247,גיליון1!B:J,9,0)</f>
        <v>0</v>
      </c>
      <c r="R247">
        <f t="shared" si="33"/>
        <v>0</v>
      </c>
      <c r="S247" s="15">
        <f t="shared" si="34"/>
        <v>0</v>
      </c>
      <c r="T247" s="15">
        <f t="shared" si="35"/>
        <v>0</v>
      </c>
    </row>
    <row r="248" spans="1:20" ht="210" x14ac:dyDescent="0.2">
      <c r="A248" s="2" t="s">
        <v>520</v>
      </c>
      <c r="B248" s="2" t="s">
        <v>547</v>
      </c>
      <c r="C248" s="2" t="s">
        <v>17</v>
      </c>
      <c r="D248" s="2" t="s">
        <v>18</v>
      </c>
      <c r="E248" s="2"/>
      <c r="F248" s="4">
        <v>10000</v>
      </c>
      <c r="G248" s="4">
        <v>0</v>
      </c>
      <c r="H248" s="4">
        <v>0</v>
      </c>
      <c r="I248" s="2">
        <v>0</v>
      </c>
      <c r="J248" s="4">
        <v>0</v>
      </c>
      <c r="K248" s="2"/>
      <c r="L248" s="4">
        <f t="shared" si="42"/>
        <v>10000</v>
      </c>
      <c r="M248" s="4">
        <f>IF(E248="כן", 0, SUM(G248+H248+J248))</f>
        <v>0</v>
      </c>
      <c r="N248" s="4">
        <f t="shared" si="41"/>
        <v>10000</v>
      </c>
      <c r="O248" s="8" t="s">
        <v>548</v>
      </c>
      <c r="P248">
        <f>VLOOKUP(B248,גיליון1!B:J,8,0)</f>
        <v>0</v>
      </c>
      <c r="Q248">
        <f>VLOOKUP(B248,גיליון1!B:J,9,0)</f>
        <v>0</v>
      </c>
      <c r="R248">
        <f t="shared" si="33"/>
        <v>0</v>
      </c>
      <c r="S248" s="15">
        <f t="shared" si="34"/>
        <v>0</v>
      </c>
      <c r="T248" s="15">
        <f t="shared" si="35"/>
        <v>0</v>
      </c>
    </row>
    <row r="249" spans="1:20" ht="409.5" x14ac:dyDescent="0.2">
      <c r="A249" s="2" t="s">
        <v>520</v>
      </c>
      <c r="B249" s="12" t="s">
        <v>549</v>
      </c>
      <c r="C249" s="2" t="s">
        <v>25</v>
      </c>
      <c r="D249" s="2" t="s">
        <v>18</v>
      </c>
      <c r="E249" s="2"/>
      <c r="F249" s="4">
        <v>4000</v>
      </c>
      <c r="G249" s="4">
        <v>0</v>
      </c>
      <c r="H249" s="11">
        <v>24000</v>
      </c>
      <c r="I249" s="2">
        <v>11</v>
      </c>
      <c r="J249" s="4">
        <v>45112.820512820515</v>
      </c>
      <c r="K249" s="2" t="s">
        <v>754</v>
      </c>
      <c r="L249" s="4">
        <f t="shared" si="42"/>
        <v>0</v>
      </c>
      <c r="M249" s="13">
        <v>0</v>
      </c>
      <c r="N249" s="4">
        <f t="shared" si="41"/>
        <v>0</v>
      </c>
      <c r="O249" s="8" t="s">
        <v>550</v>
      </c>
      <c r="P249">
        <f>VLOOKUP(B249,גיליון1!B:J,8,0)</f>
        <v>11</v>
      </c>
      <c r="Q249">
        <f>VLOOKUP(B249,גיליון1!B:J,9,0)</f>
        <v>52782</v>
      </c>
      <c r="R249">
        <f t="shared" si="33"/>
        <v>45112.820512820515</v>
      </c>
      <c r="S249" s="15">
        <f t="shared" si="34"/>
        <v>0</v>
      </c>
      <c r="T249" s="15">
        <f t="shared" si="35"/>
        <v>0</v>
      </c>
    </row>
    <row r="250" spans="1:20" ht="180" x14ac:dyDescent="0.2">
      <c r="A250" s="2" t="s">
        <v>520</v>
      </c>
      <c r="B250" s="12" t="s">
        <v>551</v>
      </c>
      <c r="C250" s="2" t="s">
        <v>17</v>
      </c>
      <c r="D250" s="2" t="s">
        <v>18</v>
      </c>
      <c r="E250" s="2"/>
      <c r="F250" s="4">
        <v>8000</v>
      </c>
      <c r="G250" s="4">
        <v>12198.2905982906</v>
      </c>
      <c r="H250" s="4">
        <v>0</v>
      </c>
      <c r="I250" s="2">
        <v>12</v>
      </c>
      <c r="J250" s="4">
        <v>96478.632478632484</v>
      </c>
      <c r="K250" s="2" t="s">
        <v>716</v>
      </c>
      <c r="L250" s="4">
        <f t="shared" si="42"/>
        <v>0</v>
      </c>
      <c r="M250" s="4">
        <v>0</v>
      </c>
      <c r="N250" s="4">
        <f t="shared" si="41"/>
        <v>0</v>
      </c>
      <c r="O250" s="8" t="s">
        <v>552</v>
      </c>
      <c r="P250">
        <f>VLOOKUP(B250,גיליון1!B:J,8,0)</f>
        <v>12</v>
      </c>
      <c r="Q250">
        <f>VLOOKUP(B250,גיליון1!B:J,9,0)</f>
        <v>112880</v>
      </c>
      <c r="R250">
        <f t="shared" si="33"/>
        <v>96478.632478632484</v>
      </c>
      <c r="S250" s="15">
        <f t="shared" si="34"/>
        <v>0</v>
      </c>
      <c r="T250" s="15">
        <f t="shared" si="35"/>
        <v>0</v>
      </c>
    </row>
    <row r="251" spans="1:20" ht="60" x14ac:dyDescent="0.2">
      <c r="A251" s="2" t="s">
        <v>520</v>
      </c>
      <c r="B251" s="14" t="s">
        <v>553</v>
      </c>
      <c r="C251" s="2" t="s">
        <v>17</v>
      </c>
      <c r="D251" s="2" t="s">
        <v>18</v>
      </c>
      <c r="E251" s="2"/>
      <c r="F251" s="4">
        <v>6500</v>
      </c>
      <c r="G251" s="4">
        <v>0</v>
      </c>
      <c r="H251" s="4">
        <v>0</v>
      </c>
      <c r="I251" s="2">
        <v>0</v>
      </c>
      <c r="J251" s="4">
        <v>0</v>
      </c>
      <c r="K251" s="2"/>
      <c r="L251" s="4">
        <f t="shared" si="42"/>
        <v>6500</v>
      </c>
      <c r="M251" s="4">
        <f>IF(E251="כן", 0, SUM(G251+H251+J251))</f>
        <v>0</v>
      </c>
      <c r="N251" s="4">
        <f t="shared" si="41"/>
        <v>6500</v>
      </c>
      <c r="O251" s="8" t="s">
        <v>554</v>
      </c>
      <c r="P251">
        <f>VLOOKUP(B251,גיליון1!B:J,8,0)</f>
        <v>0</v>
      </c>
      <c r="Q251">
        <f>VLOOKUP(B251,גיליון1!B:J,9,0)</f>
        <v>0</v>
      </c>
      <c r="R251">
        <f t="shared" si="33"/>
        <v>0</v>
      </c>
      <c r="S251" s="15">
        <f t="shared" si="34"/>
        <v>0</v>
      </c>
      <c r="T251" s="15">
        <f t="shared" si="35"/>
        <v>0</v>
      </c>
    </row>
    <row r="252" spans="1:20" ht="210" x14ac:dyDescent="0.2">
      <c r="A252" s="2" t="s">
        <v>520</v>
      </c>
      <c r="B252" s="12" t="s">
        <v>555</v>
      </c>
      <c r="C252" s="2" t="s">
        <v>17</v>
      </c>
      <c r="D252" s="2" t="s">
        <v>18</v>
      </c>
      <c r="E252" s="2"/>
      <c r="F252" s="4">
        <v>10000</v>
      </c>
      <c r="G252" s="4">
        <v>0</v>
      </c>
      <c r="H252" s="4">
        <v>0</v>
      </c>
      <c r="I252" s="2">
        <v>0</v>
      </c>
      <c r="J252" s="4">
        <v>0</v>
      </c>
      <c r="K252" s="2"/>
      <c r="L252" s="4">
        <f t="shared" si="42"/>
        <v>10000</v>
      </c>
      <c r="M252" s="11">
        <v>30000</v>
      </c>
      <c r="N252" s="4">
        <f t="shared" si="41"/>
        <v>40000</v>
      </c>
      <c r="O252" s="8" t="s">
        <v>556</v>
      </c>
      <c r="P252">
        <f>VLOOKUP(B252,גיליון1!B:J,8,0)</f>
        <v>0</v>
      </c>
      <c r="Q252">
        <f>VLOOKUP(B252,גיליון1!B:J,9,0)</f>
        <v>0</v>
      </c>
      <c r="R252">
        <f t="shared" si="33"/>
        <v>0</v>
      </c>
      <c r="S252" s="15">
        <f t="shared" si="34"/>
        <v>0</v>
      </c>
      <c r="T252" s="15">
        <f t="shared" si="35"/>
        <v>0</v>
      </c>
    </row>
    <row r="253" spans="1:20" ht="90" x14ac:dyDescent="0.2">
      <c r="A253" s="2" t="s">
        <v>520</v>
      </c>
      <c r="B253" s="2" t="s">
        <v>557</v>
      </c>
      <c r="C253" s="2" t="s">
        <v>17</v>
      </c>
      <c r="D253" s="2" t="s">
        <v>18</v>
      </c>
      <c r="E253" s="2"/>
      <c r="F253" s="4">
        <v>9500</v>
      </c>
      <c r="G253" s="4">
        <v>0</v>
      </c>
      <c r="H253" s="4">
        <v>0</v>
      </c>
      <c r="I253" s="2">
        <v>0</v>
      </c>
      <c r="J253" s="4">
        <v>0</v>
      </c>
      <c r="K253" s="2"/>
      <c r="L253" s="4">
        <f t="shared" si="42"/>
        <v>9500</v>
      </c>
      <c r="M253" s="4">
        <f>IF(E253="כן", 0, SUM(G253+H253+J253))</f>
        <v>0</v>
      </c>
      <c r="N253" s="4">
        <f t="shared" si="41"/>
        <v>9500</v>
      </c>
      <c r="O253" s="8" t="s">
        <v>558</v>
      </c>
      <c r="P253">
        <f>VLOOKUP(B253,גיליון1!B:J,8,0)</f>
        <v>0</v>
      </c>
      <c r="Q253">
        <f>VLOOKUP(B253,גיליון1!B:J,9,0)</f>
        <v>0</v>
      </c>
      <c r="R253">
        <f t="shared" si="33"/>
        <v>0</v>
      </c>
      <c r="S253" s="15">
        <f t="shared" si="34"/>
        <v>0</v>
      </c>
      <c r="T253" s="15">
        <f t="shared" si="35"/>
        <v>0</v>
      </c>
    </row>
    <row r="254" spans="1:20" ht="60" x14ac:dyDescent="0.2">
      <c r="A254" s="2" t="s">
        <v>520</v>
      </c>
      <c r="B254" s="2" t="s">
        <v>559</v>
      </c>
      <c r="C254" s="2" t="s">
        <v>17</v>
      </c>
      <c r="D254" s="2" t="s">
        <v>18</v>
      </c>
      <c r="E254" s="2"/>
      <c r="F254" s="4">
        <v>6500</v>
      </c>
      <c r="G254" s="4">
        <v>0</v>
      </c>
      <c r="H254" s="4">
        <v>0</v>
      </c>
      <c r="I254" s="2">
        <v>0</v>
      </c>
      <c r="J254" s="4">
        <v>0</v>
      </c>
      <c r="K254" s="2"/>
      <c r="L254" s="4">
        <f t="shared" si="42"/>
        <v>6500</v>
      </c>
      <c r="M254" s="4">
        <f>IF(E254="כן", 0, SUM(G254+H254+J254))</f>
        <v>0</v>
      </c>
      <c r="N254" s="4">
        <f t="shared" si="41"/>
        <v>6500</v>
      </c>
      <c r="O254" s="8" t="s">
        <v>560</v>
      </c>
      <c r="P254">
        <f>VLOOKUP(B254,גיליון1!B:J,8,0)</f>
        <v>0</v>
      </c>
      <c r="Q254">
        <f>VLOOKUP(B254,גיליון1!B:J,9,0)</f>
        <v>0</v>
      </c>
      <c r="R254">
        <f t="shared" si="33"/>
        <v>0</v>
      </c>
      <c r="S254" s="15">
        <f t="shared" si="34"/>
        <v>0</v>
      </c>
      <c r="T254" s="15">
        <f t="shared" si="35"/>
        <v>0</v>
      </c>
    </row>
    <row r="255" spans="1:20" ht="105" x14ac:dyDescent="0.2">
      <c r="A255" s="2" t="s">
        <v>520</v>
      </c>
      <c r="B255" s="2" t="s">
        <v>561</v>
      </c>
      <c r="C255" s="2" t="s">
        <v>17</v>
      </c>
      <c r="D255" s="2" t="s">
        <v>18</v>
      </c>
      <c r="E255" s="2"/>
      <c r="F255" s="4">
        <v>7200</v>
      </c>
      <c r="G255" s="4">
        <v>0</v>
      </c>
      <c r="H255" s="4">
        <v>0</v>
      </c>
      <c r="I255" s="2">
        <v>0</v>
      </c>
      <c r="J255" s="4">
        <v>0</v>
      </c>
      <c r="K255" s="2"/>
      <c r="L255" s="4">
        <f t="shared" si="42"/>
        <v>7200</v>
      </c>
      <c r="M255" s="4">
        <f>IF(E255="כן", 0, SUM(G255+H255+J255))</f>
        <v>0</v>
      </c>
      <c r="N255" s="4">
        <f t="shared" si="41"/>
        <v>7200</v>
      </c>
      <c r="O255" s="8" t="s">
        <v>562</v>
      </c>
      <c r="P255">
        <f>VLOOKUP(B255,גיליון1!B:J,8,0)</f>
        <v>0</v>
      </c>
      <c r="Q255">
        <f>VLOOKUP(B255,גיליון1!B:J,9,0)</f>
        <v>0</v>
      </c>
      <c r="R255">
        <f t="shared" si="33"/>
        <v>0</v>
      </c>
      <c r="S255" s="15">
        <f t="shared" si="34"/>
        <v>0</v>
      </c>
      <c r="T255" s="15">
        <f t="shared" si="35"/>
        <v>0</v>
      </c>
    </row>
    <row r="256" spans="1:20" ht="90" x14ac:dyDescent="0.2">
      <c r="A256" s="2" t="s">
        <v>520</v>
      </c>
      <c r="B256" s="12" t="s">
        <v>563</v>
      </c>
      <c r="C256" s="2" t="s">
        <v>17</v>
      </c>
      <c r="D256" s="2" t="s">
        <v>18</v>
      </c>
      <c r="E256" s="2"/>
      <c r="F256" s="4">
        <v>8000</v>
      </c>
      <c r="G256" s="4">
        <v>0</v>
      </c>
      <c r="H256" s="4">
        <v>0</v>
      </c>
      <c r="I256" s="2">
        <v>0</v>
      </c>
      <c r="J256" s="4">
        <v>0</v>
      </c>
      <c r="K256" s="2" t="s">
        <v>722</v>
      </c>
      <c r="L256" s="11">
        <v>0</v>
      </c>
      <c r="M256" s="4">
        <f>IF(E256="כן", 0, SUM(G256+H256+J256))</f>
        <v>0</v>
      </c>
      <c r="N256" s="4">
        <f t="shared" si="41"/>
        <v>0</v>
      </c>
      <c r="O256" s="8" t="s">
        <v>564</v>
      </c>
      <c r="P256">
        <f>VLOOKUP(B256,גיליון1!B:J,8,0)</f>
        <v>0</v>
      </c>
      <c r="Q256">
        <f>VLOOKUP(B256,גיליון1!B:J,9,0)</f>
        <v>0</v>
      </c>
      <c r="R256">
        <f t="shared" si="33"/>
        <v>0</v>
      </c>
      <c r="S256" s="15">
        <f t="shared" si="34"/>
        <v>0</v>
      </c>
      <c r="T256" s="15">
        <f t="shared" si="35"/>
        <v>0</v>
      </c>
    </row>
    <row r="257" spans="1:20" ht="150" x14ac:dyDescent="0.2">
      <c r="A257" s="2" t="s">
        <v>520</v>
      </c>
      <c r="B257" s="2" t="s">
        <v>565</v>
      </c>
      <c r="C257" s="2" t="s">
        <v>25</v>
      </c>
      <c r="D257" s="2" t="s">
        <v>18</v>
      </c>
      <c r="E257" s="2"/>
      <c r="F257" s="4">
        <v>5500</v>
      </c>
      <c r="G257" s="4">
        <v>0</v>
      </c>
      <c r="H257" s="4">
        <v>0</v>
      </c>
      <c r="I257" s="2">
        <v>0</v>
      </c>
      <c r="J257" s="4">
        <v>0</v>
      </c>
      <c r="K257" s="2"/>
      <c r="L257" s="4">
        <f t="shared" ref="L257:L272" si="43">IF(E257="כן",0,IF(I257&gt;3,0,F257))</f>
        <v>5500</v>
      </c>
      <c r="M257" s="4">
        <f>IF(E257="כן", 0, SUM(G257+H257+J257))</f>
        <v>0</v>
      </c>
      <c r="N257" s="4">
        <f t="shared" si="41"/>
        <v>5500</v>
      </c>
      <c r="O257" s="8" t="s">
        <v>566</v>
      </c>
      <c r="P257">
        <f>VLOOKUP(B257,גיליון1!B:J,8,0)</f>
        <v>0</v>
      </c>
      <c r="Q257">
        <f>VLOOKUP(B257,גיליון1!B:J,9,0)</f>
        <v>0</v>
      </c>
      <c r="R257">
        <f t="shared" si="33"/>
        <v>0</v>
      </c>
      <c r="S257" s="15">
        <f t="shared" si="34"/>
        <v>0</v>
      </c>
      <c r="T257" s="15">
        <f t="shared" si="35"/>
        <v>0</v>
      </c>
    </row>
    <row r="258" spans="1:20" ht="180" x14ac:dyDescent="0.2">
      <c r="A258" s="2" t="s">
        <v>520</v>
      </c>
      <c r="B258" s="12" t="s">
        <v>567</v>
      </c>
      <c r="C258" s="2" t="s">
        <v>17</v>
      </c>
      <c r="D258" s="2" t="s">
        <v>18</v>
      </c>
      <c r="E258" s="2"/>
      <c r="F258" s="4">
        <v>8500</v>
      </c>
      <c r="G258" s="4">
        <v>0</v>
      </c>
      <c r="H258" s="4">
        <v>0</v>
      </c>
      <c r="I258" s="2">
        <v>7</v>
      </c>
      <c r="J258" s="4">
        <v>59500</v>
      </c>
      <c r="K258" s="2" t="s">
        <v>712</v>
      </c>
      <c r="L258" s="4">
        <f t="shared" si="43"/>
        <v>0</v>
      </c>
      <c r="M258" s="4">
        <v>0</v>
      </c>
      <c r="N258" s="4">
        <f t="shared" si="41"/>
        <v>0</v>
      </c>
      <c r="O258" s="8" t="s">
        <v>568</v>
      </c>
      <c r="P258">
        <f>VLOOKUP(B258,גיליון1!B:J,8,0)</f>
        <v>7</v>
      </c>
      <c r="Q258">
        <f>VLOOKUP(B258,גיליון1!B:J,9,0)</f>
        <v>69615</v>
      </c>
      <c r="R258">
        <f t="shared" ref="R258:R321" si="44">Q258/1.17</f>
        <v>59500</v>
      </c>
      <c r="S258" s="15">
        <f t="shared" ref="S258:S321" si="45">P258-I258</f>
        <v>0</v>
      </c>
      <c r="T258" s="15">
        <f t="shared" ref="T258:T321" si="46">R258-J258</f>
        <v>0</v>
      </c>
    </row>
    <row r="259" spans="1:20" ht="60" x14ac:dyDescent="0.2">
      <c r="A259" s="2" t="s">
        <v>520</v>
      </c>
      <c r="B259" s="2" t="s">
        <v>569</v>
      </c>
      <c r="C259" s="2" t="s">
        <v>17</v>
      </c>
      <c r="D259" s="2" t="s">
        <v>18</v>
      </c>
      <c r="E259" s="2"/>
      <c r="F259" s="4">
        <v>8075</v>
      </c>
      <c r="G259" s="4">
        <v>0</v>
      </c>
      <c r="H259" s="4">
        <v>0</v>
      </c>
      <c r="I259" s="2">
        <v>0</v>
      </c>
      <c r="J259" s="4">
        <v>0</v>
      </c>
      <c r="K259" s="2"/>
      <c r="L259" s="4">
        <f t="shared" si="43"/>
        <v>8075</v>
      </c>
      <c r="M259" s="4">
        <f>IF(E259="כן", 0, SUM(G259+H259+J259))</f>
        <v>0</v>
      </c>
      <c r="N259" s="4">
        <f t="shared" si="41"/>
        <v>8075</v>
      </c>
      <c r="O259" s="8" t="s">
        <v>570</v>
      </c>
      <c r="P259">
        <f>VLOOKUP(B259,גיליון1!B:J,8,0)</f>
        <v>0</v>
      </c>
      <c r="Q259">
        <f>VLOOKUP(B259,גיליון1!B:J,9,0)</f>
        <v>0</v>
      </c>
      <c r="R259">
        <f t="shared" si="44"/>
        <v>0</v>
      </c>
      <c r="S259" s="15">
        <f t="shared" si="45"/>
        <v>0</v>
      </c>
      <c r="T259" s="15">
        <f t="shared" si="46"/>
        <v>0</v>
      </c>
    </row>
    <row r="260" spans="1:20" ht="75" x14ac:dyDescent="0.2">
      <c r="A260" s="2" t="s">
        <v>520</v>
      </c>
      <c r="B260" s="2" t="s">
        <v>571</v>
      </c>
      <c r="C260" s="2" t="s">
        <v>17</v>
      </c>
      <c r="D260" s="2" t="s">
        <v>18</v>
      </c>
      <c r="E260" s="2"/>
      <c r="F260" s="4">
        <v>5000</v>
      </c>
      <c r="G260" s="4">
        <v>0</v>
      </c>
      <c r="H260" s="4">
        <v>0</v>
      </c>
      <c r="I260" s="2">
        <v>0</v>
      </c>
      <c r="J260" s="4">
        <v>0</v>
      </c>
      <c r="K260" s="2"/>
      <c r="L260" s="4">
        <f t="shared" si="43"/>
        <v>5000</v>
      </c>
      <c r="M260" s="4">
        <f>IF(E260="כן", 0, SUM(G260+H260+J260))</f>
        <v>0</v>
      </c>
      <c r="N260" s="4">
        <f t="shared" si="41"/>
        <v>5000</v>
      </c>
      <c r="O260" s="8" t="s">
        <v>572</v>
      </c>
      <c r="P260">
        <f>VLOOKUP(B260,גיליון1!B:J,8,0)</f>
        <v>0</v>
      </c>
      <c r="Q260">
        <f>VLOOKUP(B260,גיליון1!B:J,9,0)</f>
        <v>0</v>
      </c>
      <c r="R260">
        <f t="shared" si="44"/>
        <v>0</v>
      </c>
      <c r="S260" s="15">
        <f t="shared" si="45"/>
        <v>0</v>
      </c>
      <c r="T260" s="15">
        <f t="shared" si="46"/>
        <v>0</v>
      </c>
    </row>
    <row r="261" spans="1:20" ht="75" x14ac:dyDescent="0.2">
      <c r="A261" s="2" t="s">
        <v>520</v>
      </c>
      <c r="B261" s="2" t="s">
        <v>573</v>
      </c>
      <c r="C261" s="2" t="s">
        <v>17</v>
      </c>
      <c r="D261" s="2" t="s">
        <v>18</v>
      </c>
      <c r="E261" s="2"/>
      <c r="F261" s="4">
        <v>5000</v>
      </c>
      <c r="G261" s="4">
        <v>0</v>
      </c>
      <c r="H261" s="4">
        <v>0</v>
      </c>
      <c r="I261" s="2">
        <v>0</v>
      </c>
      <c r="J261" s="4">
        <v>0</v>
      </c>
      <c r="K261" s="2"/>
      <c r="L261" s="4">
        <f t="shared" si="43"/>
        <v>5000</v>
      </c>
      <c r="M261" s="4">
        <f>IF(E261="כן", 0, SUM(G261+H261+J261))</f>
        <v>0</v>
      </c>
      <c r="N261" s="4">
        <f t="shared" si="41"/>
        <v>5000</v>
      </c>
      <c r="O261" s="8" t="s">
        <v>574</v>
      </c>
      <c r="P261">
        <f>VLOOKUP(B261,גיליון1!B:J,8,0)</f>
        <v>0</v>
      </c>
      <c r="Q261">
        <f>VLOOKUP(B261,גיליון1!B:J,9,0)</f>
        <v>0</v>
      </c>
      <c r="R261">
        <f t="shared" si="44"/>
        <v>0</v>
      </c>
      <c r="S261" s="15">
        <f t="shared" si="45"/>
        <v>0</v>
      </c>
      <c r="T261" s="15">
        <f t="shared" si="46"/>
        <v>0</v>
      </c>
    </row>
    <row r="262" spans="1:20" ht="75" x14ac:dyDescent="0.2">
      <c r="A262" s="2" t="s">
        <v>520</v>
      </c>
      <c r="B262" s="2" t="s">
        <v>575</v>
      </c>
      <c r="C262" s="2" t="s">
        <v>17</v>
      </c>
      <c r="D262" s="2" t="s">
        <v>18</v>
      </c>
      <c r="E262" s="2"/>
      <c r="F262" s="4">
        <v>7182</v>
      </c>
      <c r="G262" s="4">
        <v>0</v>
      </c>
      <c r="H262" s="4">
        <v>0</v>
      </c>
      <c r="I262" s="2">
        <v>0</v>
      </c>
      <c r="J262" s="4">
        <v>0</v>
      </c>
      <c r="K262" s="2"/>
      <c r="L262" s="4">
        <f t="shared" si="43"/>
        <v>7182</v>
      </c>
      <c r="M262" s="4">
        <f>IF(E262="כן", 0, SUM(G262+H262+J262))</f>
        <v>0</v>
      </c>
      <c r="N262" s="4">
        <f t="shared" si="41"/>
        <v>7182</v>
      </c>
      <c r="O262" s="8" t="s">
        <v>576</v>
      </c>
      <c r="P262">
        <f>VLOOKUP(B262,גיליון1!B:J,8,0)</f>
        <v>0</v>
      </c>
      <c r="Q262">
        <f>VLOOKUP(B262,גיליון1!B:J,9,0)</f>
        <v>0</v>
      </c>
      <c r="R262">
        <f t="shared" si="44"/>
        <v>0</v>
      </c>
      <c r="S262" s="15">
        <f t="shared" si="45"/>
        <v>0</v>
      </c>
      <c r="T262" s="15">
        <f t="shared" si="46"/>
        <v>0</v>
      </c>
    </row>
    <row r="263" spans="1:20" ht="285" x14ac:dyDescent="0.2">
      <c r="A263" s="2" t="s">
        <v>520</v>
      </c>
      <c r="B263" s="12" t="s">
        <v>577</v>
      </c>
      <c r="C263" s="2" t="s">
        <v>17</v>
      </c>
      <c r="D263" s="2" t="s">
        <v>18</v>
      </c>
      <c r="E263" s="2"/>
      <c r="F263" s="4">
        <v>8500</v>
      </c>
      <c r="G263" s="4">
        <v>0</v>
      </c>
      <c r="H263" s="4">
        <v>0</v>
      </c>
      <c r="I263" s="14">
        <v>1</v>
      </c>
      <c r="J263" s="13">
        <v>8572.6495726495723</v>
      </c>
      <c r="K263" s="2" t="s">
        <v>750</v>
      </c>
      <c r="L263" s="4">
        <v>0</v>
      </c>
      <c r="M263" s="4">
        <v>0</v>
      </c>
      <c r="N263" s="4">
        <f t="shared" si="41"/>
        <v>0</v>
      </c>
      <c r="O263" s="8" t="s">
        <v>578</v>
      </c>
      <c r="P263">
        <f>VLOOKUP(B263,גיליון1!B:J,8,0)</f>
        <v>1</v>
      </c>
      <c r="Q263">
        <f>VLOOKUP(B263,גיליון1!B:J,9,0)</f>
        <v>10030</v>
      </c>
      <c r="R263">
        <f t="shared" si="44"/>
        <v>8572.6495726495723</v>
      </c>
      <c r="S263" s="15">
        <f t="shared" si="45"/>
        <v>0</v>
      </c>
      <c r="T263" s="15">
        <f t="shared" si="46"/>
        <v>0</v>
      </c>
    </row>
    <row r="264" spans="1:20" ht="210" x14ac:dyDescent="0.2">
      <c r="A264" s="2" t="s">
        <v>520</v>
      </c>
      <c r="B264" s="12" t="s">
        <v>579</v>
      </c>
      <c r="C264" s="2" t="s">
        <v>25</v>
      </c>
      <c r="D264" s="2" t="s">
        <v>18</v>
      </c>
      <c r="E264" s="2"/>
      <c r="F264" s="4">
        <v>6500</v>
      </c>
      <c r="G264" s="4">
        <v>0</v>
      </c>
      <c r="H264" s="4">
        <v>0</v>
      </c>
      <c r="I264" s="2">
        <v>10</v>
      </c>
      <c r="J264" s="4">
        <v>65406.837606837609</v>
      </c>
      <c r="K264" s="2"/>
      <c r="L264" s="4">
        <f t="shared" si="43"/>
        <v>0</v>
      </c>
      <c r="M264" s="13">
        <v>0</v>
      </c>
      <c r="N264" s="4">
        <f t="shared" si="41"/>
        <v>0</v>
      </c>
      <c r="O264" s="8" t="s">
        <v>580</v>
      </c>
      <c r="P264">
        <f>VLOOKUP(B264,גיליון1!B:J,8,0)</f>
        <v>10</v>
      </c>
      <c r="Q264">
        <f>VLOOKUP(B264,גיליון1!B:J,9,0)</f>
        <v>76526</v>
      </c>
      <c r="R264">
        <f t="shared" si="44"/>
        <v>65406.837606837609</v>
      </c>
      <c r="S264" s="15">
        <f t="shared" si="45"/>
        <v>0</v>
      </c>
      <c r="T264" s="15">
        <f t="shared" si="46"/>
        <v>0</v>
      </c>
    </row>
    <row r="265" spans="1:20" ht="240" x14ac:dyDescent="0.2">
      <c r="A265" s="2" t="s">
        <v>520</v>
      </c>
      <c r="B265" s="2" t="s">
        <v>581</v>
      </c>
      <c r="C265" s="2" t="s">
        <v>17</v>
      </c>
      <c r="D265" s="2" t="s">
        <v>18</v>
      </c>
      <c r="E265" s="2"/>
      <c r="F265" s="4">
        <v>8075</v>
      </c>
      <c r="G265" s="4">
        <v>0</v>
      </c>
      <c r="H265" s="4">
        <v>0</v>
      </c>
      <c r="I265" s="2">
        <v>0</v>
      </c>
      <c r="J265" s="4">
        <v>0</v>
      </c>
      <c r="K265" s="2"/>
      <c r="L265" s="4">
        <f t="shared" si="43"/>
        <v>8075</v>
      </c>
      <c r="M265" s="4">
        <f>IF(E265="כן", 0, SUM(G265+H265+J265))</f>
        <v>0</v>
      </c>
      <c r="N265" s="4">
        <f t="shared" si="41"/>
        <v>8075</v>
      </c>
      <c r="O265" s="8" t="s">
        <v>582</v>
      </c>
      <c r="P265">
        <f>VLOOKUP(B265,גיליון1!B:J,8,0)</f>
        <v>0</v>
      </c>
      <c r="Q265">
        <f>VLOOKUP(B265,גיליון1!B:J,9,0)</f>
        <v>0</v>
      </c>
      <c r="R265">
        <f t="shared" si="44"/>
        <v>0</v>
      </c>
      <c r="S265" s="15">
        <f t="shared" si="45"/>
        <v>0</v>
      </c>
      <c r="T265" s="15">
        <f t="shared" si="46"/>
        <v>0</v>
      </c>
    </row>
    <row r="266" spans="1:20" ht="409.5" x14ac:dyDescent="0.2">
      <c r="A266" s="2" t="s">
        <v>520</v>
      </c>
      <c r="B266" s="12" t="s">
        <v>583</v>
      </c>
      <c r="C266" s="2" t="s">
        <v>17</v>
      </c>
      <c r="D266" s="2" t="s">
        <v>18</v>
      </c>
      <c r="E266" s="2"/>
      <c r="F266" s="4">
        <v>7500</v>
      </c>
      <c r="G266" s="4">
        <v>36603.418803418805</v>
      </c>
      <c r="H266" s="4">
        <v>0</v>
      </c>
      <c r="I266" s="2">
        <v>0</v>
      </c>
      <c r="J266" s="4">
        <v>0</v>
      </c>
      <c r="K266" s="2" t="s">
        <v>28</v>
      </c>
      <c r="L266" s="4">
        <f t="shared" si="43"/>
        <v>7500</v>
      </c>
      <c r="M266" s="13">
        <f>IF(E266="כן", 0, SUM(G266+H266+J266))</f>
        <v>36603.418803418805</v>
      </c>
      <c r="N266" s="4">
        <f t="shared" si="41"/>
        <v>44103.418803418805</v>
      </c>
      <c r="O266" s="8" t="s">
        <v>584</v>
      </c>
      <c r="P266">
        <f>VLOOKUP(B266,גיליון1!B:J,8,0)</f>
        <v>0</v>
      </c>
      <c r="Q266">
        <f>VLOOKUP(B266,גיליון1!B:J,9,0)</f>
        <v>0</v>
      </c>
      <c r="R266">
        <f t="shared" si="44"/>
        <v>0</v>
      </c>
      <c r="S266" s="15">
        <f t="shared" si="45"/>
        <v>0</v>
      </c>
      <c r="T266" s="15">
        <f t="shared" si="46"/>
        <v>0</v>
      </c>
    </row>
    <row r="267" spans="1:20" ht="405" x14ac:dyDescent="0.2">
      <c r="A267" s="2" t="s">
        <v>520</v>
      </c>
      <c r="B267" s="12" t="s">
        <v>585</v>
      </c>
      <c r="C267" s="2" t="s">
        <v>17</v>
      </c>
      <c r="D267" s="2" t="s">
        <v>18</v>
      </c>
      <c r="E267" s="2"/>
      <c r="F267" s="4">
        <v>10000</v>
      </c>
      <c r="G267" s="4">
        <v>79700</v>
      </c>
      <c r="H267" s="4">
        <v>25411.111111111113</v>
      </c>
      <c r="I267" s="2">
        <v>10</v>
      </c>
      <c r="J267" s="4">
        <v>100854.70085470086</v>
      </c>
      <c r="K267" s="2" t="s">
        <v>723</v>
      </c>
      <c r="L267" s="4">
        <f t="shared" si="43"/>
        <v>0</v>
      </c>
      <c r="M267" s="4">
        <v>0</v>
      </c>
      <c r="N267" s="4">
        <f t="shared" si="41"/>
        <v>0</v>
      </c>
      <c r="O267" s="8" t="s">
        <v>587</v>
      </c>
      <c r="P267">
        <f>VLOOKUP(B267,גיליון1!B:J,8,0)</f>
        <v>10</v>
      </c>
      <c r="Q267">
        <f>VLOOKUP(B267,גיליון1!B:J,9,0)</f>
        <v>118000</v>
      </c>
      <c r="R267">
        <f t="shared" si="44"/>
        <v>100854.70085470086</v>
      </c>
      <c r="S267" s="15">
        <f t="shared" si="45"/>
        <v>0</v>
      </c>
      <c r="T267" s="15">
        <f t="shared" si="46"/>
        <v>0</v>
      </c>
    </row>
    <row r="268" spans="1:20" ht="240" x14ac:dyDescent="0.2">
      <c r="A268" s="2" t="s">
        <v>520</v>
      </c>
      <c r="B268" s="12" t="s">
        <v>588</v>
      </c>
      <c r="C268" s="2" t="s">
        <v>17</v>
      </c>
      <c r="D268" s="2" t="s">
        <v>18</v>
      </c>
      <c r="E268" s="2"/>
      <c r="F268" s="4">
        <v>8000</v>
      </c>
      <c r="G268" s="4">
        <v>0</v>
      </c>
      <c r="H268" s="4">
        <v>0</v>
      </c>
      <c r="I268" s="2">
        <v>13</v>
      </c>
      <c r="J268" s="4">
        <v>104000</v>
      </c>
      <c r="K268" s="12" t="s">
        <v>771</v>
      </c>
      <c r="L268" s="4">
        <f t="shared" si="43"/>
        <v>0</v>
      </c>
      <c r="M268" s="13">
        <v>0</v>
      </c>
      <c r="N268" s="4">
        <f t="shared" si="41"/>
        <v>0</v>
      </c>
      <c r="O268" s="8" t="s">
        <v>589</v>
      </c>
      <c r="P268">
        <f>VLOOKUP(B268,גיליון1!B:J,8,0)</f>
        <v>13</v>
      </c>
      <c r="Q268">
        <f>VLOOKUP(B268,גיליון1!B:J,9,0)</f>
        <v>121680</v>
      </c>
      <c r="R268">
        <f t="shared" si="44"/>
        <v>104000</v>
      </c>
      <c r="S268" s="15">
        <f t="shared" si="45"/>
        <v>0</v>
      </c>
      <c r="T268" s="15">
        <f t="shared" si="46"/>
        <v>0</v>
      </c>
    </row>
    <row r="269" spans="1:20" ht="180" x14ac:dyDescent="0.2">
      <c r="A269" s="2" t="s">
        <v>520</v>
      </c>
      <c r="B269" s="12" t="s">
        <v>590</v>
      </c>
      <c r="C269" s="2" t="s">
        <v>17</v>
      </c>
      <c r="D269" s="2" t="s">
        <v>18</v>
      </c>
      <c r="E269" s="2"/>
      <c r="F269" s="4">
        <v>6500</v>
      </c>
      <c r="G269" s="4">
        <v>0</v>
      </c>
      <c r="H269" s="4">
        <v>0</v>
      </c>
      <c r="I269" s="2">
        <v>10</v>
      </c>
      <c r="J269" s="4">
        <v>65555.555555555562</v>
      </c>
      <c r="K269" s="2" t="s">
        <v>724</v>
      </c>
      <c r="L269" s="4">
        <f t="shared" si="43"/>
        <v>0</v>
      </c>
      <c r="M269" s="4">
        <v>0</v>
      </c>
      <c r="N269" s="4">
        <f t="shared" si="41"/>
        <v>0</v>
      </c>
      <c r="O269" s="8" t="s">
        <v>591</v>
      </c>
      <c r="P269">
        <f>VLOOKUP(B269,גיליון1!B:J,8,0)</f>
        <v>10</v>
      </c>
      <c r="Q269">
        <f>VLOOKUP(B269,גיליון1!B:J,9,0)</f>
        <v>76700</v>
      </c>
      <c r="R269">
        <f t="shared" si="44"/>
        <v>65555.555555555562</v>
      </c>
      <c r="S269" s="15">
        <f t="shared" si="45"/>
        <v>0</v>
      </c>
      <c r="T269" s="15">
        <f t="shared" si="46"/>
        <v>0</v>
      </c>
    </row>
    <row r="270" spans="1:20" ht="180" x14ac:dyDescent="0.2">
      <c r="A270" s="2" t="s">
        <v>520</v>
      </c>
      <c r="B270" s="2" t="s">
        <v>592</v>
      </c>
      <c r="C270" s="2" t="s">
        <v>17</v>
      </c>
      <c r="D270" s="2" t="s">
        <v>18</v>
      </c>
      <c r="E270" s="2"/>
      <c r="F270" s="4">
        <v>8000</v>
      </c>
      <c r="G270" s="4">
        <v>0</v>
      </c>
      <c r="H270" s="4">
        <v>0</v>
      </c>
      <c r="I270" s="2">
        <v>0</v>
      </c>
      <c r="J270" s="4">
        <v>0</v>
      </c>
      <c r="K270" s="2"/>
      <c r="L270" s="4">
        <f t="shared" si="43"/>
        <v>8000</v>
      </c>
      <c r="M270" s="4">
        <f>IF(E270="כן", 0, SUM(G270+H270+J270))</f>
        <v>0</v>
      </c>
      <c r="N270" s="4">
        <f t="shared" si="41"/>
        <v>8000</v>
      </c>
      <c r="O270" s="8" t="s">
        <v>593</v>
      </c>
      <c r="P270">
        <f>VLOOKUP(B270,גיליון1!B:J,8,0)</f>
        <v>0</v>
      </c>
      <c r="Q270">
        <f>VLOOKUP(B270,גיליון1!B:J,9,0)</f>
        <v>0</v>
      </c>
      <c r="R270">
        <f t="shared" si="44"/>
        <v>0</v>
      </c>
      <c r="S270" s="15">
        <f t="shared" si="45"/>
        <v>0</v>
      </c>
      <c r="T270" s="15">
        <f t="shared" si="46"/>
        <v>0</v>
      </c>
    </row>
    <row r="271" spans="1:20" ht="405" x14ac:dyDescent="0.2">
      <c r="A271" s="2" t="s">
        <v>520</v>
      </c>
      <c r="B271" s="12" t="s">
        <v>594</v>
      </c>
      <c r="C271" s="2" t="s">
        <v>17</v>
      </c>
      <c r="D271" s="2" t="s">
        <v>18</v>
      </c>
      <c r="E271" s="2"/>
      <c r="F271" s="4">
        <v>8000</v>
      </c>
      <c r="G271" s="4">
        <v>12824.786324786326</v>
      </c>
      <c r="H271" s="4">
        <v>2461.5384615384619</v>
      </c>
      <c r="I271" s="2">
        <v>4</v>
      </c>
      <c r="J271" s="4">
        <v>32000.000000000004</v>
      </c>
      <c r="K271" s="2" t="s">
        <v>755</v>
      </c>
      <c r="L271" s="4">
        <f t="shared" si="43"/>
        <v>0</v>
      </c>
      <c r="M271" s="4">
        <v>0</v>
      </c>
      <c r="N271" s="4">
        <f t="shared" si="41"/>
        <v>0</v>
      </c>
      <c r="O271" s="8" t="s">
        <v>596</v>
      </c>
      <c r="P271">
        <f>VLOOKUP(B271,גיליון1!B:J,8,0)</f>
        <v>4</v>
      </c>
      <c r="Q271">
        <f>VLOOKUP(B271,גיליון1!B:J,9,0)</f>
        <v>37440</v>
      </c>
      <c r="R271">
        <f t="shared" si="44"/>
        <v>32000.000000000004</v>
      </c>
      <c r="S271" s="15">
        <f t="shared" si="45"/>
        <v>0</v>
      </c>
      <c r="T271" s="15">
        <f t="shared" si="46"/>
        <v>0</v>
      </c>
    </row>
    <row r="272" spans="1:20" ht="150" x14ac:dyDescent="0.2">
      <c r="A272" s="2" t="s">
        <v>520</v>
      </c>
      <c r="B272" s="2" t="s">
        <v>597</v>
      </c>
      <c r="C272" s="2" t="s">
        <v>59</v>
      </c>
      <c r="D272" s="2" t="s">
        <v>18</v>
      </c>
      <c r="E272" s="2"/>
      <c r="F272" s="4">
        <v>8500</v>
      </c>
      <c r="G272" s="4">
        <v>0</v>
      </c>
      <c r="H272" s="4">
        <v>0</v>
      </c>
      <c r="I272" s="2">
        <v>0</v>
      </c>
      <c r="J272" s="4">
        <v>0</v>
      </c>
      <c r="K272" s="2"/>
      <c r="L272" s="4">
        <f t="shared" si="43"/>
        <v>8500</v>
      </c>
      <c r="M272" s="4">
        <f>IF(E272="כן", 0, SUM(G272+H272+J272))</f>
        <v>0</v>
      </c>
      <c r="N272" s="4">
        <f t="shared" si="41"/>
        <v>8500</v>
      </c>
      <c r="O272" s="8" t="s">
        <v>598</v>
      </c>
      <c r="P272">
        <f>VLOOKUP(B272,גיליון1!B:J,8,0)</f>
        <v>0</v>
      </c>
      <c r="Q272">
        <f>VLOOKUP(B272,גיליון1!B:J,9,0)</f>
        <v>0</v>
      </c>
      <c r="R272">
        <f t="shared" si="44"/>
        <v>0</v>
      </c>
      <c r="S272" s="15">
        <f t="shared" si="45"/>
        <v>0</v>
      </c>
      <c r="T272" s="15">
        <f t="shared" si="46"/>
        <v>0</v>
      </c>
    </row>
    <row r="273" spans="1:20" ht="409.5" x14ac:dyDescent="0.2">
      <c r="A273" s="2" t="s">
        <v>520</v>
      </c>
      <c r="B273" s="12" t="s">
        <v>599</v>
      </c>
      <c r="C273" s="2" t="s">
        <v>39</v>
      </c>
      <c r="D273" s="2" t="s">
        <v>18</v>
      </c>
      <c r="E273" s="2"/>
      <c r="F273" s="4">
        <v>9500</v>
      </c>
      <c r="G273" s="4">
        <v>0</v>
      </c>
      <c r="H273" s="4">
        <v>0</v>
      </c>
      <c r="I273" s="2">
        <v>0</v>
      </c>
      <c r="J273" s="4">
        <v>0</v>
      </c>
      <c r="K273" s="14" t="s">
        <v>717</v>
      </c>
      <c r="L273" s="4">
        <v>0</v>
      </c>
      <c r="M273" s="4">
        <f>IF(E273="כן", 0, SUM(G273+H273+J273))</f>
        <v>0</v>
      </c>
      <c r="N273" s="4">
        <f t="shared" si="41"/>
        <v>0</v>
      </c>
      <c r="O273" s="8" t="s">
        <v>600</v>
      </c>
      <c r="P273">
        <f>VLOOKUP(B273,גיליון1!B:J,8,0)</f>
        <v>0</v>
      </c>
      <c r="Q273">
        <f>VLOOKUP(B273,גיליון1!B:J,9,0)</f>
        <v>0</v>
      </c>
      <c r="R273">
        <f t="shared" si="44"/>
        <v>0</v>
      </c>
      <c r="S273" s="15">
        <f t="shared" si="45"/>
        <v>0</v>
      </c>
      <c r="T273" s="15">
        <f t="shared" si="46"/>
        <v>0</v>
      </c>
    </row>
    <row r="274" spans="1:20" ht="409.5" x14ac:dyDescent="0.2">
      <c r="A274" s="2" t="s">
        <v>520</v>
      </c>
      <c r="B274" s="12" t="s">
        <v>601</v>
      </c>
      <c r="C274" s="2" t="s">
        <v>17</v>
      </c>
      <c r="D274" s="2" t="s">
        <v>18</v>
      </c>
      <c r="E274" s="2"/>
      <c r="F274" s="4">
        <v>12500</v>
      </c>
      <c r="G274" s="4">
        <v>12917.094017094018</v>
      </c>
      <c r="H274" s="4">
        <v>0</v>
      </c>
      <c r="I274" s="2">
        <v>0</v>
      </c>
      <c r="J274" s="4">
        <v>0</v>
      </c>
      <c r="K274" s="2" t="s">
        <v>756</v>
      </c>
      <c r="L274" s="4">
        <v>0</v>
      </c>
      <c r="M274" s="4">
        <v>0</v>
      </c>
      <c r="N274" s="4">
        <f t="shared" si="41"/>
        <v>0</v>
      </c>
      <c r="O274" s="8" t="s">
        <v>602</v>
      </c>
      <c r="P274">
        <f>VLOOKUP(B274,גיליון1!B:J,8,0)</f>
        <v>0</v>
      </c>
      <c r="Q274">
        <f>VLOOKUP(B274,גיליון1!B:J,9,0)</f>
        <v>0</v>
      </c>
      <c r="R274">
        <f t="shared" si="44"/>
        <v>0</v>
      </c>
      <c r="S274" s="15">
        <f t="shared" si="45"/>
        <v>0</v>
      </c>
      <c r="T274" s="15">
        <f t="shared" si="46"/>
        <v>0</v>
      </c>
    </row>
    <row r="275" spans="1:20" ht="180" x14ac:dyDescent="0.2">
      <c r="A275" s="2" t="s">
        <v>520</v>
      </c>
      <c r="B275" s="2" t="s">
        <v>603</v>
      </c>
      <c r="C275" s="2" t="s">
        <v>39</v>
      </c>
      <c r="D275" s="2" t="s">
        <v>18</v>
      </c>
      <c r="E275" s="2"/>
      <c r="F275" s="4">
        <v>4000</v>
      </c>
      <c r="G275" s="4">
        <v>0</v>
      </c>
      <c r="H275" s="4">
        <v>0</v>
      </c>
      <c r="I275" s="2">
        <v>0</v>
      </c>
      <c r="J275" s="4">
        <v>0</v>
      </c>
      <c r="K275" s="2"/>
      <c r="L275" s="4">
        <f>IF(E275="כן",0,IF(I275&gt;3,0,F275))</f>
        <v>4000</v>
      </c>
      <c r="M275" s="4">
        <f t="shared" ref="M275:M281" si="47">IF(E275="כן", 0, SUM(G275+H275+J275))</f>
        <v>0</v>
      </c>
      <c r="N275" s="4">
        <f t="shared" si="41"/>
        <v>4000</v>
      </c>
      <c r="O275" s="8" t="s">
        <v>604</v>
      </c>
      <c r="P275">
        <f>VLOOKUP(B275,גיליון1!B:J,8,0)</f>
        <v>0</v>
      </c>
      <c r="Q275">
        <f>VLOOKUP(B275,גיליון1!B:J,9,0)</f>
        <v>0</v>
      </c>
      <c r="R275">
        <f t="shared" si="44"/>
        <v>0</v>
      </c>
      <c r="S275" s="15">
        <f t="shared" si="45"/>
        <v>0</v>
      </c>
      <c r="T275" s="15">
        <f t="shared" si="46"/>
        <v>0</v>
      </c>
    </row>
    <row r="276" spans="1:20" ht="409.5" x14ac:dyDescent="0.2">
      <c r="A276" s="2" t="s">
        <v>520</v>
      </c>
      <c r="B276" s="12" t="s">
        <v>605</v>
      </c>
      <c r="C276" s="2" t="s">
        <v>17</v>
      </c>
      <c r="D276" s="2" t="s">
        <v>18</v>
      </c>
      <c r="E276" s="2"/>
      <c r="F276" s="4">
        <v>15500</v>
      </c>
      <c r="G276" s="4">
        <v>0</v>
      </c>
      <c r="H276" s="4">
        <v>0</v>
      </c>
      <c r="I276" s="14">
        <v>0</v>
      </c>
      <c r="J276" s="13">
        <v>0</v>
      </c>
      <c r="K276" s="2" t="s">
        <v>606</v>
      </c>
      <c r="L276" s="4">
        <v>12500</v>
      </c>
      <c r="M276" s="4">
        <v>0</v>
      </c>
      <c r="N276" s="4">
        <f t="shared" si="41"/>
        <v>12500</v>
      </c>
      <c r="O276" s="8" t="s">
        <v>607</v>
      </c>
      <c r="P276">
        <f>VLOOKUP(B276,גיליון1!B:J,8,0)</f>
        <v>1</v>
      </c>
      <c r="Q276">
        <f>VLOOKUP(B276,גיליון1!B:J,9,0)</f>
        <v>18290</v>
      </c>
      <c r="R276">
        <f t="shared" si="44"/>
        <v>15632.478632478633</v>
      </c>
      <c r="S276" s="15">
        <f t="shared" si="45"/>
        <v>1</v>
      </c>
      <c r="T276" s="15">
        <f t="shared" si="46"/>
        <v>15632.478632478633</v>
      </c>
    </row>
    <row r="277" spans="1:20" ht="409.5" x14ac:dyDescent="0.2">
      <c r="A277" s="2" t="s">
        <v>520</v>
      </c>
      <c r="B277" s="12" t="s">
        <v>608</v>
      </c>
      <c r="C277" s="2" t="s">
        <v>17</v>
      </c>
      <c r="D277" s="2" t="s">
        <v>18</v>
      </c>
      <c r="E277" s="2"/>
      <c r="F277" s="4">
        <v>6500</v>
      </c>
      <c r="G277" s="4">
        <v>0</v>
      </c>
      <c r="H277" s="4">
        <v>0</v>
      </c>
      <c r="I277" s="2">
        <v>0</v>
      </c>
      <c r="J277" s="4">
        <v>0</v>
      </c>
      <c r="K277" s="2"/>
      <c r="L277" s="4">
        <v>0</v>
      </c>
      <c r="M277" s="4">
        <f t="shared" si="47"/>
        <v>0</v>
      </c>
      <c r="N277" s="4">
        <f t="shared" si="41"/>
        <v>0</v>
      </c>
      <c r="O277" s="8" t="s">
        <v>609</v>
      </c>
      <c r="P277">
        <f>VLOOKUP(B277,גיליון1!B:J,8,0)</f>
        <v>0</v>
      </c>
      <c r="Q277">
        <f>VLOOKUP(B277,גיליון1!B:J,9,0)</f>
        <v>0</v>
      </c>
      <c r="R277">
        <f t="shared" si="44"/>
        <v>0</v>
      </c>
      <c r="S277" s="15">
        <f t="shared" si="45"/>
        <v>0</v>
      </c>
      <c r="T277" s="15">
        <f t="shared" si="46"/>
        <v>0</v>
      </c>
    </row>
    <row r="278" spans="1:20" ht="409.5" x14ac:dyDescent="0.2">
      <c r="A278" s="2" t="s">
        <v>520</v>
      </c>
      <c r="B278" s="12" t="s">
        <v>610</v>
      </c>
      <c r="C278" s="2" t="s">
        <v>17</v>
      </c>
      <c r="D278" s="2" t="s">
        <v>18</v>
      </c>
      <c r="E278" s="2"/>
      <c r="F278" s="4">
        <v>8076</v>
      </c>
      <c r="G278" s="4">
        <v>0</v>
      </c>
      <c r="H278" s="4">
        <v>0</v>
      </c>
      <c r="I278" s="2">
        <v>0</v>
      </c>
      <c r="J278" s="4">
        <v>0</v>
      </c>
      <c r="K278" s="2" t="s">
        <v>772</v>
      </c>
      <c r="L278" s="4">
        <v>0</v>
      </c>
      <c r="M278" s="4">
        <f t="shared" si="47"/>
        <v>0</v>
      </c>
      <c r="N278" s="4">
        <f t="shared" si="41"/>
        <v>0</v>
      </c>
      <c r="O278" s="8" t="s">
        <v>611</v>
      </c>
      <c r="P278">
        <f>VLOOKUP(B278,גיליון1!B:J,8,0)</f>
        <v>0</v>
      </c>
      <c r="Q278">
        <f>VLOOKUP(B278,גיליון1!B:J,9,0)</f>
        <v>0</v>
      </c>
      <c r="R278">
        <f t="shared" si="44"/>
        <v>0</v>
      </c>
      <c r="S278" s="15">
        <f t="shared" si="45"/>
        <v>0</v>
      </c>
      <c r="T278" s="15">
        <f t="shared" si="46"/>
        <v>0</v>
      </c>
    </row>
    <row r="279" spans="1:20" ht="225" x14ac:dyDescent="0.2">
      <c r="A279" s="2" t="s">
        <v>520</v>
      </c>
      <c r="B279" s="2" t="s">
        <v>612</v>
      </c>
      <c r="C279" s="2" t="s">
        <v>17</v>
      </c>
      <c r="D279" s="2" t="s">
        <v>18</v>
      </c>
      <c r="E279" s="2"/>
      <c r="F279" s="4">
        <v>6500</v>
      </c>
      <c r="G279" s="4">
        <v>0</v>
      </c>
      <c r="H279" s="4">
        <v>0</v>
      </c>
      <c r="I279" s="2">
        <v>0</v>
      </c>
      <c r="J279" s="4">
        <v>0</v>
      </c>
      <c r="K279" s="2"/>
      <c r="L279" s="4">
        <f>IF(E279="כן",0,IF(I279&gt;3,0,F279))</f>
        <v>6500</v>
      </c>
      <c r="M279" s="4">
        <f t="shared" si="47"/>
        <v>0</v>
      </c>
      <c r="N279" s="4">
        <f t="shared" si="41"/>
        <v>6500</v>
      </c>
      <c r="O279" s="8" t="s">
        <v>613</v>
      </c>
      <c r="P279">
        <f>VLOOKUP(B279,גיליון1!B:J,8,0)</f>
        <v>0</v>
      </c>
      <c r="Q279">
        <f>VLOOKUP(B279,גיליון1!B:J,9,0)</f>
        <v>0</v>
      </c>
      <c r="R279">
        <f t="shared" si="44"/>
        <v>0</v>
      </c>
      <c r="S279" s="15">
        <f t="shared" si="45"/>
        <v>0</v>
      </c>
      <c r="T279" s="15">
        <f t="shared" si="46"/>
        <v>0</v>
      </c>
    </row>
    <row r="280" spans="1:20" ht="75" x14ac:dyDescent="0.2">
      <c r="A280" s="2" t="s">
        <v>520</v>
      </c>
      <c r="B280" s="2" t="s">
        <v>614</v>
      </c>
      <c r="C280" s="2" t="s">
        <v>17</v>
      </c>
      <c r="D280" s="2" t="s">
        <v>18</v>
      </c>
      <c r="E280" s="2"/>
      <c r="F280" s="4">
        <v>8000</v>
      </c>
      <c r="G280" s="4">
        <v>0</v>
      </c>
      <c r="H280" s="4">
        <v>0</v>
      </c>
      <c r="I280" s="2">
        <v>0</v>
      </c>
      <c r="J280" s="4">
        <v>0</v>
      </c>
      <c r="K280" s="2"/>
      <c r="L280" s="4">
        <f>IF(E280="כן",0,IF(I280&gt;3,0,F280))</f>
        <v>8000</v>
      </c>
      <c r="M280" s="4">
        <f t="shared" si="47"/>
        <v>0</v>
      </c>
      <c r="N280" s="4">
        <f t="shared" si="41"/>
        <v>8000</v>
      </c>
      <c r="O280" s="8" t="s">
        <v>615</v>
      </c>
      <c r="P280">
        <f>VLOOKUP(B280,גיליון1!B:J,8,0)</f>
        <v>0</v>
      </c>
      <c r="Q280">
        <f>VLOOKUP(B280,גיליון1!B:J,9,0)</f>
        <v>0</v>
      </c>
      <c r="R280">
        <f t="shared" si="44"/>
        <v>0</v>
      </c>
      <c r="S280" s="15">
        <f t="shared" si="45"/>
        <v>0</v>
      </c>
      <c r="T280" s="15">
        <f t="shared" si="46"/>
        <v>0</v>
      </c>
    </row>
    <row r="281" spans="1:20" ht="180" x14ac:dyDescent="0.2">
      <c r="A281" s="2" t="s">
        <v>520</v>
      </c>
      <c r="B281" s="2" t="s">
        <v>616</v>
      </c>
      <c r="C281" s="2" t="s">
        <v>17</v>
      </c>
      <c r="D281" s="2" t="s">
        <v>18</v>
      </c>
      <c r="E281" s="2"/>
      <c r="F281" s="4">
        <v>12500</v>
      </c>
      <c r="G281" s="4">
        <v>0</v>
      </c>
      <c r="H281" s="4">
        <v>0</v>
      </c>
      <c r="I281" s="2">
        <v>0</v>
      </c>
      <c r="J281" s="4">
        <v>0</v>
      </c>
      <c r="K281" s="2"/>
      <c r="L281" s="4">
        <f>IF(E281="כן",0,IF(I281&gt;3,0,F281))</f>
        <v>12500</v>
      </c>
      <c r="M281" s="4">
        <f t="shared" si="47"/>
        <v>0</v>
      </c>
      <c r="N281" s="4">
        <f t="shared" si="41"/>
        <v>12500</v>
      </c>
      <c r="O281" s="8" t="s">
        <v>617</v>
      </c>
      <c r="P281">
        <f>VLOOKUP(B281,גיליון1!B:J,8,0)</f>
        <v>0</v>
      </c>
      <c r="Q281">
        <f>VLOOKUP(B281,גיליון1!B:J,9,0)</f>
        <v>0</v>
      </c>
      <c r="R281">
        <f t="shared" si="44"/>
        <v>0</v>
      </c>
      <c r="S281" s="15">
        <f t="shared" si="45"/>
        <v>0</v>
      </c>
      <c r="T281" s="15">
        <f t="shared" si="46"/>
        <v>0</v>
      </c>
    </row>
    <row r="282" spans="1:20" ht="47.25" x14ac:dyDescent="0.2">
      <c r="A282" s="3" t="s">
        <v>520</v>
      </c>
      <c r="B282" s="3" t="s">
        <v>618</v>
      </c>
      <c r="C282" s="3"/>
      <c r="D282" s="3"/>
      <c r="E282" s="3"/>
      <c r="F282" s="6">
        <f>SUM(F236:F281)</f>
        <v>353502</v>
      </c>
      <c r="G282" s="6">
        <v>195754.70085470087</v>
      </c>
      <c r="H282" s="6">
        <v>34523.076923076922</v>
      </c>
      <c r="I282" s="3"/>
      <c r="J282" s="5">
        <v>630613.67521367525</v>
      </c>
      <c r="K282" s="3"/>
      <c r="L282" s="6">
        <f>SUM(L236:L281)</f>
        <v>223426</v>
      </c>
      <c r="M282" s="6">
        <f>SUM(M236:M281)</f>
        <v>91472.846153846156</v>
      </c>
      <c r="N282" s="6">
        <f>SUM(N236:N281)</f>
        <v>314898.84615384613</v>
      </c>
      <c r="O282" s="9"/>
      <c r="P282">
        <f>VLOOKUP(B282,גיליון1!B:J,8,0)</f>
        <v>0</v>
      </c>
      <c r="Q282">
        <f>VLOOKUP(B282,גיליון1!B:J,9,0)</f>
        <v>727873</v>
      </c>
      <c r="R282">
        <f t="shared" si="44"/>
        <v>622113.67521367525</v>
      </c>
      <c r="S282" s="15">
        <f t="shared" si="45"/>
        <v>0</v>
      </c>
      <c r="T282" s="15">
        <f t="shared" si="46"/>
        <v>-8500</v>
      </c>
    </row>
    <row r="283" spans="1:20" ht="60" x14ac:dyDescent="0.2">
      <c r="A283" s="2" t="s">
        <v>619</v>
      </c>
      <c r="B283" s="2" t="s">
        <v>620</v>
      </c>
      <c r="C283" s="2" t="s">
        <v>17</v>
      </c>
      <c r="D283" s="2" t="s">
        <v>18</v>
      </c>
      <c r="E283" s="2"/>
      <c r="F283" s="4">
        <v>4000</v>
      </c>
      <c r="G283" s="4">
        <v>0</v>
      </c>
      <c r="H283" s="4">
        <v>0</v>
      </c>
      <c r="I283" s="2">
        <v>0</v>
      </c>
      <c r="J283" s="4">
        <v>0</v>
      </c>
      <c r="K283" s="2"/>
      <c r="L283" s="4">
        <f t="shared" ref="L283:L290" si="48">IF(E283="כן",0,IF(I283&gt;3,0,F283))</f>
        <v>4000</v>
      </c>
      <c r="M283" s="4">
        <f t="shared" ref="M283:M290" si="49">IF(E283="כן", 0, SUM(G283+H283+J283))</f>
        <v>0</v>
      </c>
      <c r="N283" s="4">
        <f t="shared" ref="N283:N290" si="50">SUM(M283+L283)</f>
        <v>4000</v>
      </c>
      <c r="O283" s="8" t="s">
        <v>621</v>
      </c>
      <c r="P283">
        <f>VLOOKUP(B283,גיליון1!B:J,8,0)</f>
        <v>0</v>
      </c>
      <c r="Q283">
        <f>VLOOKUP(B283,גיליון1!B:J,9,0)</f>
        <v>0</v>
      </c>
      <c r="R283">
        <f t="shared" si="44"/>
        <v>0</v>
      </c>
      <c r="S283" s="15">
        <f t="shared" si="45"/>
        <v>0</v>
      </c>
      <c r="T283" s="15">
        <f t="shared" si="46"/>
        <v>0</v>
      </c>
    </row>
    <row r="284" spans="1:20" ht="225" x14ac:dyDescent="0.2">
      <c r="A284" s="2" t="s">
        <v>619</v>
      </c>
      <c r="B284" s="12" t="s">
        <v>622</v>
      </c>
      <c r="C284" s="2" t="s">
        <v>17</v>
      </c>
      <c r="D284" s="2" t="s">
        <v>18</v>
      </c>
      <c r="E284" s="2"/>
      <c r="F284" s="4">
        <v>8500</v>
      </c>
      <c r="G284" s="4">
        <v>0</v>
      </c>
      <c r="H284" s="4">
        <v>0</v>
      </c>
      <c r="I284" s="12">
        <v>1</v>
      </c>
      <c r="J284" s="11">
        <v>8500</v>
      </c>
      <c r="K284" s="2" t="s">
        <v>727</v>
      </c>
      <c r="L284" s="4">
        <f t="shared" si="48"/>
        <v>8500</v>
      </c>
      <c r="M284" s="4">
        <f t="shared" si="49"/>
        <v>8500</v>
      </c>
      <c r="N284" s="4">
        <f t="shared" si="50"/>
        <v>17000</v>
      </c>
      <c r="O284" s="8" t="s">
        <v>623</v>
      </c>
      <c r="P284">
        <f>VLOOKUP(B284,גיליון1!B:J,8,0)</f>
        <v>0</v>
      </c>
      <c r="Q284">
        <f>VLOOKUP(B284,גיליון1!B:J,9,0)</f>
        <v>0</v>
      </c>
      <c r="R284">
        <f t="shared" si="44"/>
        <v>0</v>
      </c>
      <c r="S284" s="15">
        <f t="shared" si="45"/>
        <v>-1</v>
      </c>
      <c r="T284" s="15">
        <f t="shared" si="46"/>
        <v>-8500</v>
      </c>
    </row>
    <row r="285" spans="1:20" ht="180" x14ac:dyDescent="0.2">
      <c r="A285" s="2" t="s">
        <v>619</v>
      </c>
      <c r="B285" s="2" t="s">
        <v>624</v>
      </c>
      <c r="C285" s="2" t="s">
        <v>17</v>
      </c>
      <c r="D285" s="2" t="s">
        <v>18</v>
      </c>
      <c r="E285" s="2"/>
      <c r="F285" s="4">
        <v>10000</v>
      </c>
      <c r="G285" s="4">
        <v>0</v>
      </c>
      <c r="H285" s="4">
        <v>0</v>
      </c>
      <c r="I285" s="2">
        <v>0</v>
      </c>
      <c r="J285" s="4">
        <v>0</v>
      </c>
      <c r="K285" s="2"/>
      <c r="L285" s="4">
        <f t="shared" si="48"/>
        <v>10000</v>
      </c>
      <c r="M285" s="4">
        <f t="shared" si="49"/>
        <v>0</v>
      </c>
      <c r="N285" s="4">
        <f t="shared" si="50"/>
        <v>10000</v>
      </c>
      <c r="O285" s="8" t="s">
        <v>625</v>
      </c>
      <c r="P285">
        <f>VLOOKUP(B285,גיליון1!B:J,8,0)</f>
        <v>0</v>
      </c>
      <c r="Q285">
        <f>VLOOKUP(B285,גיליון1!B:J,9,0)</f>
        <v>0</v>
      </c>
      <c r="R285">
        <f t="shared" si="44"/>
        <v>0</v>
      </c>
      <c r="S285" s="15">
        <f t="shared" si="45"/>
        <v>0</v>
      </c>
      <c r="T285" s="15">
        <f t="shared" si="46"/>
        <v>0</v>
      </c>
    </row>
    <row r="286" spans="1:20" ht="165" x14ac:dyDescent="0.2">
      <c r="A286" s="2" t="s">
        <v>619</v>
      </c>
      <c r="B286" s="12" t="s">
        <v>626</v>
      </c>
      <c r="C286" s="2" t="s">
        <v>17</v>
      </c>
      <c r="D286" s="2" t="s">
        <v>18</v>
      </c>
      <c r="E286" s="2"/>
      <c r="F286" s="4">
        <v>7000</v>
      </c>
      <c r="G286" s="4">
        <v>0</v>
      </c>
      <c r="H286" s="4">
        <v>0</v>
      </c>
      <c r="I286" s="14">
        <v>0</v>
      </c>
      <c r="J286" s="13">
        <v>0</v>
      </c>
      <c r="K286" s="2" t="s">
        <v>757</v>
      </c>
      <c r="L286" s="4">
        <v>0</v>
      </c>
      <c r="M286" s="4">
        <f t="shared" si="49"/>
        <v>0</v>
      </c>
      <c r="N286" s="4">
        <f t="shared" si="50"/>
        <v>0</v>
      </c>
      <c r="O286" s="8" t="s">
        <v>627</v>
      </c>
      <c r="P286">
        <f>VLOOKUP(B286,גיליון1!B:J,8,0)</f>
        <v>1</v>
      </c>
      <c r="Q286">
        <f>VLOOKUP(B286,גיליון1!B:J,9,0)</f>
        <v>8190</v>
      </c>
      <c r="R286">
        <f t="shared" si="44"/>
        <v>7000</v>
      </c>
      <c r="S286" s="15">
        <f t="shared" si="45"/>
        <v>1</v>
      </c>
      <c r="T286" s="15">
        <f t="shared" si="46"/>
        <v>7000</v>
      </c>
    </row>
    <row r="287" spans="1:20" ht="165" x14ac:dyDescent="0.2">
      <c r="A287" s="2" t="s">
        <v>619</v>
      </c>
      <c r="B287" s="2" t="s">
        <v>628</v>
      </c>
      <c r="C287" s="2" t="s">
        <v>17</v>
      </c>
      <c r="D287" s="2" t="s">
        <v>42</v>
      </c>
      <c r="E287" s="2"/>
      <c r="F287" s="4">
        <v>0</v>
      </c>
      <c r="G287" s="4">
        <v>0</v>
      </c>
      <c r="H287" s="4">
        <v>0</v>
      </c>
      <c r="I287" s="2">
        <v>0</v>
      </c>
      <c r="J287" s="4">
        <v>0</v>
      </c>
      <c r="K287" s="2"/>
      <c r="L287" s="4">
        <f t="shared" si="48"/>
        <v>0</v>
      </c>
      <c r="M287" s="4">
        <f t="shared" si="49"/>
        <v>0</v>
      </c>
      <c r="N287" s="4">
        <f t="shared" si="50"/>
        <v>0</v>
      </c>
      <c r="O287" s="8" t="s">
        <v>629</v>
      </c>
      <c r="P287">
        <f>VLOOKUP(B287,גיליון1!B:J,8,0)</f>
        <v>0</v>
      </c>
      <c r="Q287">
        <f>VLOOKUP(B287,גיליון1!B:J,9,0)</f>
        <v>0</v>
      </c>
      <c r="R287">
        <f t="shared" si="44"/>
        <v>0</v>
      </c>
      <c r="S287" s="15">
        <f t="shared" si="45"/>
        <v>0</v>
      </c>
      <c r="T287" s="15">
        <f t="shared" si="46"/>
        <v>0</v>
      </c>
    </row>
    <row r="288" spans="1:20" ht="180" x14ac:dyDescent="0.2">
      <c r="A288" s="2" t="s">
        <v>619</v>
      </c>
      <c r="B288" s="12" t="s">
        <v>630</v>
      </c>
      <c r="C288" s="2" t="s">
        <v>17</v>
      </c>
      <c r="D288" s="2" t="s">
        <v>18</v>
      </c>
      <c r="E288" s="2"/>
      <c r="F288" s="4">
        <v>5086</v>
      </c>
      <c r="G288" s="4">
        <v>0</v>
      </c>
      <c r="H288" s="4">
        <v>0</v>
      </c>
      <c r="I288" s="12">
        <v>1</v>
      </c>
      <c r="J288" s="11">
        <v>5085.4700854700859</v>
      </c>
      <c r="K288" s="2"/>
      <c r="L288" s="4">
        <f t="shared" si="48"/>
        <v>5086</v>
      </c>
      <c r="M288" s="4">
        <f t="shared" si="49"/>
        <v>5085.4700854700859</v>
      </c>
      <c r="N288" s="4">
        <f t="shared" si="50"/>
        <v>10171.470085470086</v>
      </c>
      <c r="O288" s="8" t="s">
        <v>631</v>
      </c>
      <c r="P288">
        <f>VLOOKUP(B288,גיליון1!B:J,8,0)</f>
        <v>1</v>
      </c>
      <c r="Q288">
        <f>VLOOKUP(B288,גיליון1!B:J,9,0)</f>
        <v>5950</v>
      </c>
      <c r="R288">
        <f t="shared" si="44"/>
        <v>5085.4700854700859</v>
      </c>
      <c r="S288" s="15">
        <f t="shared" si="45"/>
        <v>0</v>
      </c>
      <c r="T288" s="15">
        <f t="shared" si="46"/>
        <v>0</v>
      </c>
    </row>
    <row r="289" spans="1:20" ht="75" x14ac:dyDescent="0.2">
      <c r="A289" s="2" t="s">
        <v>619</v>
      </c>
      <c r="B289" s="2" t="s">
        <v>632</v>
      </c>
      <c r="C289" s="2" t="s">
        <v>17</v>
      </c>
      <c r="D289" s="2" t="s">
        <v>18</v>
      </c>
      <c r="E289" s="2"/>
      <c r="F289" s="4">
        <v>5040</v>
      </c>
      <c r="G289" s="4">
        <v>0</v>
      </c>
      <c r="H289" s="4">
        <v>0</v>
      </c>
      <c r="I289" s="2">
        <v>0</v>
      </c>
      <c r="J289" s="4">
        <v>0</v>
      </c>
      <c r="K289" s="2"/>
      <c r="L289" s="4">
        <f t="shared" si="48"/>
        <v>5040</v>
      </c>
      <c r="M289" s="4">
        <f t="shared" si="49"/>
        <v>0</v>
      </c>
      <c r="N289" s="4">
        <f t="shared" si="50"/>
        <v>5040</v>
      </c>
      <c r="O289" s="8" t="s">
        <v>633</v>
      </c>
      <c r="P289">
        <f>VLOOKUP(B289,גיליון1!B:J,8,0)</f>
        <v>0</v>
      </c>
      <c r="Q289">
        <f>VLOOKUP(B289,גיליון1!B:J,9,0)</f>
        <v>0</v>
      </c>
      <c r="R289">
        <f t="shared" si="44"/>
        <v>0</v>
      </c>
      <c r="S289" s="15">
        <f t="shared" si="45"/>
        <v>0</v>
      </c>
      <c r="T289" s="15">
        <f t="shared" si="46"/>
        <v>0</v>
      </c>
    </row>
    <row r="290" spans="1:20" ht="135" x14ac:dyDescent="0.2">
      <c r="A290" s="2" t="s">
        <v>619</v>
      </c>
      <c r="B290" s="2" t="s">
        <v>634</v>
      </c>
      <c r="C290" s="2" t="s">
        <v>22</v>
      </c>
      <c r="D290" s="2" t="s">
        <v>18</v>
      </c>
      <c r="E290" s="2"/>
      <c r="F290" s="4">
        <v>8500</v>
      </c>
      <c r="G290" s="4">
        <v>0</v>
      </c>
      <c r="H290" s="4">
        <v>0</v>
      </c>
      <c r="I290" s="2">
        <v>0</v>
      </c>
      <c r="J290" s="4">
        <v>0</v>
      </c>
      <c r="K290" s="2"/>
      <c r="L290" s="4">
        <f t="shared" si="48"/>
        <v>8500</v>
      </c>
      <c r="M290" s="4">
        <f t="shared" si="49"/>
        <v>0</v>
      </c>
      <c r="N290" s="4">
        <f t="shared" si="50"/>
        <v>8500</v>
      </c>
      <c r="O290" s="8" t="s">
        <v>635</v>
      </c>
      <c r="P290">
        <f>VLOOKUP(B290,גיליון1!B:J,8,0)</f>
        <v>0</v>
      </c>
      <c r="Q290">
        <f>VLOOKUP(B290,גיליון1!B:J,9,0)</f>
        <v>0</v>
      </c>
      <c r="R290">
        <f t="shared" si="44"/>
        <v>0</v>
      </c>
      <c r="S290" s="15">
        <f t="shared" si="45"/>
        <v>0</v>
      </c>
      <c r="T290" s="15">
        <f t="shared" si="46"/>
        <v>0</v>
      </c>
    </row>
    <row r="291" spans="1:20" ht="63" x14ac:dyDescent="0.2">
      <c r="A291" s="3" t="s">
        <v>619</v>
      </c>
      <c r="B291" s="3" t="s">
        <v>636</v>
      </c>
      <c r="C291" s="3"/>
      <c r="D291" s="3"/>
      <c r="E291" s="3"/>
      <c r="F291" s="6">
        <f>SUM(F283:F290)</f>
        <v>48126</v>
      </c>
      <c r="G291" s="6">
        <v>0</v>
      </c>
      <c r="H291" s="6">
        <v>0</v>
      </c>
      <c r="I291" s="3"/>
      <c r="J291" s="5">
        <v>20585.470085470086</v>
      </c>
      <c r="K291" s="3"/>
      <c r="L291" s="6">
        <f>SUM(L283:L290)</f>
        <v>41126</v>
      </c>
      <c r="M291" s="6">
        <f>SUM(M283:M290)</f>
        <v>13585.470085470086</v>
      </c>
      <c r="N291" s="6">
        <f>SUM(N283:N290)</f>
        <v>54711.470085470086</v>
      </c>
      <c r="O291" s="9"/>
      <c r="P291">
        <f>VLOOKUP(B291,גיליון1!B:J,8,0)</f>
        <v>0</v>
      </c>
      <c r="Q291">
        <f>VLOOKUP(B291,גיליון1!B:J,9,0)</f>
        <v>14140</v>
      </c>
      <c r="R291">
        <f t="shared" si="44"/>
        <v>12085.470085470086</v>
      </c>
      <c r="S291" s="15">
        <f t="shared" si="45"/>
        <v>0</v>
      </c>
      <c r="T291" s="15">
        <f t="shared" si="46"/>
        <v>-8500</v>
      </c>
    </row>
    <row r="292" spans="1:20" ht="150" x14ac:dyDescent="0.2">
      <c r="A292" s="2" t="s">
        <v>637</v>
      </c>
      <c r="B292" s="2" t="s">
        <v>638</v>
      </c>
      <c r="C292" s="2" t="s">
        <v>17</v>
      </c>
      <c r="D292" s="2" t="s">
        <v>18</v>
      </c>
      <c r="E292" s="2"/>
      <c r="F292" s="4">
        <v>10000</v>
      </c>
      <c r="G292" s="4">
        <v>0</v>
      </c>
      <c r="H292" s="4">
        <v>0</v>
      </c>
      <c r="I292" s="2">
        <v>0</v>
      </c>
      <c r="J292" s="4">
        <v>0</v>
      </c>
      <c r="K292" s="2"/>
      <c r="L292" s="4">
        <f>IF(E292="כן",0,IF(I292&gt;3,0,F292))</f>
        <v>10000</v>
      </c>
      <c r="M292" s="4">
        <f>IF(E292="כן", 0, SUM(G292+H292+J292))</f>
        <v>0</v>
      </c>
      <c r="N292" s="4">
        <f t="shared" ref="N292:N324" si="51">SUM(M292+L292)</f>
        <v>10000</v>
      </c>
      <c r="O292" s="8" t="s">
        <v>639</v>
      </c>
      <c r="P292">
        <f>VLOOKUP(B292,גיליון1!B:J,8,0)</f>
        <v>0</v>
      </c>
      <c r="Q292">
        <f>VLOOKUP(B292,גיליון1!B:J,9,0)</f>
        <v>0</v>
      </c>
      <c r="R292">
        <f t="shared" si="44"/>
        <v>0</v>
      </c>
      <c r="S292" s="15">
        <f t="shared" si="45"/>
        <v>0</v>
      </c>
      <c r="T292" s="15">
        <f t="shared" si="46"/>
        <v>0</v>
      </c>
    </row>
    <row r="293" spans="1:20" ht="165" x14ac:dyDescent="0.2">
      <c r="A293" s="2" t="s">
        <v>637</v>
      </c>
      <c r="B293" s="2" t="s">
        <v>640</v>
      </c>
      <c r="C293" s="2"/>
      <c r="D293" s="2" t="s">
        <v>42</v>
      </c>
      <c r="E293" s="2"/>
      <c r="F293" s="4">
        <v>0</v>
      </c>
      <c r="G293" s="4">
        <v>0</v>
      </c>
      <c r="H293" s="4">
        <v>0</v>
      </c>
      <c r="I293" s="2">
        <v>0</v>
      </c>
      <c r="J293" s="4">
        <v>0</v>
      </c>
      <c r="K293" s="2"/>
      <c r="L293" s="4">
        <f>IF(E293="כן",0,IF(I293&gt;3,0,F293))</f>
        <v>0</v>
      </c>
      <c r="M293" s="4">
        <f>IF(E293="כן", 0, SUM(G293+H293+J293))</f>
        <v>0</v>
      </c>
      <c r="N293" s="4">
        <f t="shared" si="51"/>
        <v>0</v>
      </c>
      <c r="O293" s="8" t="s">
        <v>641</v>
      </c>
      <c r="P293">
        <f>VLOOKUP(B293,גיליון1!B:J,8,0)</f>
        <v>0</v>
      </c>
      <c r="Q293">
        <f>VLOOKUP(B293,גיליון1!B:J,9,0)</f>
        <v>0</v>
      </c>
      <c r="R293">
        <f t="shared" si="44"/>
        <v>0</v>
      </c>
      <c r="S293" s="15">
        <f t="shared" si="45"/>
        <v>0</v>
      </c>
      <c r="T293" s="15">
        <f t="shared" si="46"/>
        <v>0</v>
      </c>
    </row>
    <row r="294" spans="1:20" ht="180" x14ac:dyDescent="0.2">
      <c r="A294" s="2" t="s">
        <v>637</v>
      </c>
      <c r="B294" s="12" t="s">
        <v>642</v>
      </c>
      <c r="C294" s="2" t="s">
        <v>17</v>
      </c>
      <c r="D294" s="2" t="s">
        <v>18</v>
      </c>
      <c r="E294" s="2"/>
      <c r="F294" s="4">
        <v>8000</v>
      </c>
      <c r="G294" s="4">
        <v>0</v>
      </c>
      <c r="H294" s="4">
        <v>0</v>
      </c>
      <c r="I294" s="2">
        <v>15</v>
      </c>
      <c r="J294" s="4">
        <v>120957.26495726497</v>
      </c>
      <c r="K294" s="2" t="s">
        <v>773</v>
      </c>
      <c r="L294" s="4">
        <f>IF(E294="כן",0,IF(I294&gt;3,0,F294))</f>
        <v>0</v>
      </c>
      <c r="M294" s="4">
        <v>0</v>
      </c>
      <c r="N294" s="4">
        <f t="shared" si="51"/>
        <v>0</v>
      </c>
      <c r="O294" s="8" t="s">
        <v>643</v>
      </c>
      <c r="P294">
        <f>VLOOKUP(B294,גיליון1!B:J,8,0)</f>
        <v>15</v>
      </c>
      <c r="Q294">
        <f>VLOOKUP(B294,גיליון1!B:J,9,0)</f>
        <v>141520</v>
      </c>
      <c r="R294">
        <f t="shared" si="44"/>
        <v>120957.26495726497</v>
      </c>
      <c r="S294" s="15">
        <f t="shared" si="45"/>
        <v>0</v>
      </c>
      <c r="T294" s="15">
        <f t="shared" si="46"/>
        <v>0</v>
      </c>
    </row>
    <row r="295" spans="1:20" ht="409.5" x14ac:dyDescent="0.2">
      <c r="A295" s="2" t="s">
        <v>637</v>
      </c>
      <c r="B295" s="2" t="s">
        <v>644</v>
      </c>
      <c r="C295" s="2" t="s">
        <v>17</v>
      </c>
      <c r="D295" s="2" t="s">
        <v>18</v>
      </c>
      <c r="E295" s="2"/>
      <c r="F295" s="4">
        <v>6000</v>
      </c>
      <c r="G295" s="4">
        <v>16372.649572649574</v>
      </c>
      <c r="H295" s="4">
        <v>0</v>
      </c>
      <c r="I295" s="2">
        <v>2</v>
      </c>
      <c r="J295" s="4">
        <v>12102.564102564103</v>
      </c>
      <c r="K295" s="2" t="s">
        <v>725</v>
      </c>
      <c r="L295" s="4">
        <v>0</v>
      </c>
      <c r="M295" s="4">
        <v>0</v>
      </c>
      <c r="N295" s="4">
        <f t="shared" si="51"/>
        <v>0</v>
      </c>
      <c r="O295" s="8" t="s">
        <v>209</v>
      </c>
      <c r="P295">
        <f>VLOOKUP(B295,גיליון1!B:J,8,0)</f>
        <v>2</v>
      </c>
      <c r="Q295">
        <f>VLOOKUP(B295,גיליון1!B:J,9,0)</f>
        <v>14160</v>
      </c>
      <c r="R295">
        <f t="shared" si="44"/>
        <v>12102.564102564103</v>
      </c>
      <c r="S295" s="15">
        <f t="shared" si="45"/>
        <v>0</v>
      </c>
      <c r="T295" s="15">
        <f t="shared" si="46"/>
        <v>0</v>
      </c>
    </row>
    <row r="296" spans="1:20" ht="195" x14ac:dyDescent="0.2">
      <c r="A296" s="2" t="s">
        <v>637</v>
      </c>
      <c r="B296" s="14" t="s">
        <v>645</v>
      </c>
      <c r="C296" s="2" t="s">
        <v>17</v>
      </c>
      <c r="D296" s="2" t="s">
        <v>18</v>
      </c>
      <c r="E296" s="2"/>
      <c r="F296" s="4">
        <v>7000</v>
      </c>
      <c r="G296" s="4">
        <v>0</v>
      </c>
      <c r="H296" s="4">
        <v>0</v>
      </c>
      <c r="I296" s="14">
        <v>0</v>
      </c>
      <c r="J296" s="13">
        <v>0</v>
      </c>
      <c r="K296" s="2"/>
      <c r="L296" s="4">
        <f t="shared" ref="L296:L310" si="52">IF(E296="כן",0,IF(I296&gt;3,0,F296))</f>
        <v>7000</v>
      </c>
      <c r="M296" s="4">
        <v>0</v>
      </c>
      <c r="N296" s="4">
        <f t="shared" si="51"/>
        <v>7000</v>
      </c>
      <c r="O296" s="8" t="s">
        <v>646</v>
      </c>
      <c r="P296">
        <f>VLOOKUP(B296,גיליון1!B:J,8,0)</f>
        <v>1</v>
      </c>
      <c r="Q296">
        <f>VLOOKUP(B296,גיליון1!B:J,9,0)</f>
        <v>8260</v>
      </c>
      <c r="R296">
        <f t="shared" si="44"/>
        <v>7059.8290598290605</v>
      </c>
      <c r="S296" s="15">
        <f t="shared" si="45"/>
        <v>1</v>
      </c>
      <c r="T296" s="15">
        <f t="shared" si="46"/>
        <v>7059.8290598290605</v>
      </c>
    </row>
    <row r="297" spans="1:20" ht="409.5" x14ac:dyDescent="0.2">
      <c r="A297" s="2" t="s">
        <v>637</v>
      </c>
      <c r="B297" s="12" t="s">
        <v>647</v>
      </c>
      <c r="C297" s="2" t="s">
        <v>25</v>
      </c>
      <c r="D297" s="2" t="s">
        <v>18</v>
      </c>
      <c r="E297" s="2"/>
      <c r="F297" s="4">
        <v>6500</v>
      </c>
      <c r="G297" s="4">
        <v>0</v>
      </c>
      <c r="H297" s="4">
        <v>0</v>
      </c>
      <c r="I297" s="12">
        <v>2</v>
      </c>
      <c r="J297" s="11">
        <v>13000</v>
      </c>
      <c r="K297" s="2" t="s">
        <v>758</v>
      </c>
      <c r="L297" s="4">
        <v>0</v>
      </c>
      <c r="M297" s="4">
        <v>0</v>
      </c>
      <c r="N297" s="4">
        <f t="shared" si="51"/>
        <v>0</v>
      </c>
      <c r="O297" s="8" t="s">
        <v>648</v>
      </c>
      <c r="P297">
        <f>VLOOKUP(B297,גיליון1!B:J,8,0)</f>
        <v>2</v>
      </c>
      <c r="Q297">
        <f>VLOOKUP(B297,גיליון1!B:J,9,0)</f>
        <v>15210</v>
      </c>
      <c r="R297">
        <f t="shared" si="44"/>
        <v>13000</v>
      </c>
      <c r="S297" s="15">
        <f t="shared" si="45"/>
        <v>0</v>
      </c>
      <c r="T297" s="15">
        <f t="shared" si="46"/>
        <v>0</v>
      </c>
    </row>
    <row r="298" spans="1:20" ht="75" x14ac:dyDescent="0.2">
      <c r="A298" s="2" t="s">
        <v>637</v>
      </c>
      <c r="B298" s="2" t="s">
        <v>649</v>
      </c>
      <c r="C298" s="2" t="s">
        <v>17</v>
      </c>
      <c r="D298" s="2" t="s">
        <v>18</v>
      </c>
      <c r="E298" s="2"/>
      <c r="F298" s="4">
        <v>10000</v>
      </c>
      <c r="G298" s="4">
        <v>0</v>
      </c>
      <c r="H298" s="4">
        <v>0</v>
      </c>
      <c r="I298" s="2">
        <v>0</v>
      </c>
      <c r="J298" s="4">
        <v>0</v>
      </c>
      <c r="K298" s="2"/>
      <c r="L298" s="4">
        <f t="shared" si="52"/>
        <v>10000</v>
      </c>
      <c r="M298" s="4">
        <f t="shared" ref="M298:M316" si="53">IF(E298="כן", 0, SUM(G298+H298+J298))</f>
        <v>0</v>
      </c>
      <c r="N298" s="4">
        <f t="shared" si="51"/>
        <v>10000</v>
      </c>
      <c r="O298" s="8" t="s">
        <v>650</v>
      </c>
      <c r="P298">
        <f>VLOOKUP(B298,גיליון1!B:J,8,0)</f>
        <v>0</v>
      </c>
      <c r="Q298">
        <f>VLOOKUP(B298,גיליון1!B:J,9,0)</f>
        <v>0</v>
      </c>
      <c r="R298">
        <f t="shared" si="44"/>
        <v>0</v>
      </c>
      <c r="S298" s="15">
        <f t="shared" si="45"/>
        <v>0</v>
      </c>
      <c r="T298" s="15">
        <f t="shared" si="46"/>
        <v>0</v>
      </c>
    </row>
    <row r="299" spans="1:20" ht="195" x14ac:dyDescent="0.2">
      <c r="A299" s="2" t="s">
        <v>637</v>
      </c>
      <c r="B299" s="12" t="s">
        <v>651</v>
      </c>
      <c r="C299" s="2" t="s">
        <v>17</v>
      </c>
      <c r="D299" s="2" t="s">
        <v>18</v>
      </c>
      <c r="E299" s="2"/>
      <c r="F299" s="4">
        <v>8000</v>
      </c>
      <c r="G299" s="11">
        <v>1377.7777777777778</v>
      </c>
      <c r="H299" s="11">
        <v>1617.948717948718</v>
      </c>
      <c r="I299" s="2">
        <v>0</v>
      </c>
      <c r="J299" s="4">
        <v>0</v>
      </c>
      <c r="K299" s="2" t="s">
        <v>652</v>
      </c>
      <c r="L299" s="4">
        <f t="shared" si="52"/>
        <v>8000</v>
      </c>
      <c r="M299" s="4">
        <v>0</v>
      </c>
      <c r="N299" s="4">
        <f t="shared" si="51"/>
        <v>8000</v>
      </c>
      <c r="O299" s="8" t="s">
        <v>653</v>
      </c>
      <c r="P299">
        <f>VLOOKUP(B299,גיליון1!B:J,8,0)</f>
        <v>0</v>
      </c>
      <c r="Q299">
        <f>VLOOKUP(B299,גיליון1!B:J,9,0)</f>
        <v>0</v>
      </c>
      <c r="R299">
        <f t="shared" si="44"/>
        <v>0</v>
      </c>
      <c r="S299" s="15">
        <f t="shared" si="45"/>
        <v>0</v>
      </c>
      <c r="T299" s="15">
        <f t="shared" si="46"/>
        <v>0</v>
      </c>
    </row>
    <row r="300" spans="1:20" ht="45" x14ac:dyDescent="0.2">
      <c r="A300" s="2" t="s">
        <v>637</v>
      </c>
      <c r="B300" s="2" t="s">
        <v>654</v>
      </c>
      <c r="C300" s="2" t="s">
        <v>17</v>
      </c>
      <c r="D300" s="2" t="s">
        <v>18</v>
      </c>
      <c r="E300" s="2"/>
      <c r="F300" s="4">
        <v>4000</v>
      </c>
      <c r="G300" s="4">
        <v>0</v>
      </c>
      <c r="H300" s="4">
        <v>0</v>
      </c>
      <c r="I300" s="2">
        <v>0</v>
      </c>
      <c r="J300" s="4">
        <v>0</v>
      </c>
      <c r="K300" s="2"/>
      <c r="L300" s="4">
        <f t="shared" si="52"/>
        <v>4000</v>
      </c>
      <c r="M300" s="4">
        <f t="shared" si="53"/>
        <v>0</v>
      </c>
      <c r="N300" s="4">
        <f t="shared" si="51"/>
        <v>4000</v>
      </c>
      <c r="O300" s="8" t="s">
        <v>655</v>
      </c>
      <c r="P300">
        <f>VLOOKUP(B300,גיליון1!B:J,8,0)</f>
        <v>0</v>
      </c>
      <c r="Q300">
        <f>VLOOKUP(B300,גיליון1!B:J,9,0)</f>
        <v>0</v>
      </c>
      <c r="R300">
        <f t="shared" si="44"/>
        <v>0</v>
      </c>
      <c r="S300" s="15">
        <f t="shared" si="45"/>
        <v>0</v>
      </c>
      <c r="T300" s="15">
        <f t="shared" si="46"/>
        <v>0</v>
      </c>
    </row>
    <row r="301" spans="1:20" ht="195" x14ac:dyDescent="0.2">
      <c r="A301" s="2" t="s">
        <v>637</v>
      </c>
      <c r="B301" s="12" t="s">
        <v>656</v>
      </c>
      <c r="C301" s="2" t="s">
        <v>17</v>
      </c>
      <c r="D301" s="2" t="s">
        <v>18</v>
      </c>
      <c r="E301" s="2"/>
      <c r="F301" s="4">
        <v>6500</v>
      </c>
      <c r="G301" s="4">
        <v>0</v>
      </c>
      <c r="H301" s="4">
        <v>0</v>
      </c>
      <c r="I301" s="2">
        <v>0</v>
      </c>
      <c r="J301" s="4">
        <v>0</v>
      </c>
      <c r="K301" s="12" t="s">
        <v>759</v>
      </c>
      <c r="L301" s="4">
        <v>0</v>
      </c>
      <c r="M301" s="4">
        <f t="shared" si="53"/>
        <v>0</v>
      </c>
      <c r="N301" s="4">
        <f t="shared" si="51"/>
        <v>0</v>
      </c>
      <c r="O301" s="8" t="s">
        <v>657</v>
      </c>
      <c r="P301">
        <f>VLOOKUP(B301,גיליון1!B:J,8,0)</f>
        <v>0</v>
      </c>
      <c r="Q301">
        <f>VLOOKUP(B301,גיליון1!B:J,9,0)</f>
        <v>0</v>
      </c>
      <c r="R301">
        <f t="shared" si="44"/>
        <v>0</v>
      </c>
      <c r="S301" s="15">
        <f t="shared" si="45"/>
        <v>0</v>
      </c>
      <c r="T301" s="15">
        <f t="shared" si="46"/>
        <v>0</v>
      </c>
    </row>
    <row r="302" spans="1:20" ht="60" x14ac:dyDescent="0.2">
      <c r="A302" s="2" t="s">
        <v>637</v>
      </c>
      <c r="B302" s="2" t="s">
        <v>658</v>
      </c>
      <c r="C302" s="2" t="s">
        <v>17</v>
      </c>
      <c r="D302" s="2" t="s">
        <v>18</v>
      </c>
      <c r="E302" s="2"/>
      <c r="F302" s="4">
        <v>8500</v>
      </c>
      <c r="G302" s="4">
        <v>0</v>
      </c>
      <c r="H302" s="4">
        <v>0</v>
      </c>
      <c r="I302" s="2">
        <v>0</v>
      </c>
      <c r="J302" s="4">
        <v>0</v>
      </c>
      <c r="K302" s="2"/>
      <c r="L302" s="4">
        <f t="shared" si="52"/>
        <v>8500</v>
      </c>
      <c r="M302" s="4">
        <f t="shared" si="53"/>
        <v>0</v>
      </c>
      <c r="N302" s="4">
        <f t="shared" si="51"/>
        <v>8500</v>
      </c>
      <c r="O302" s="8" t="s">
        <v>659</v>
      </c>
      <c r="P302">
        <f>VLOOKUP(B302,גיליון1!B:J,8,0)</f>
        <v>0</v>
      </c>
      <c r="Q302">
        <f>VLOOKUP(B302,גיליון1!B:J,9,0)</f>
        <v>0</v>
      </c>
      <c r="R302">
        <f t="shared" si="44"/>
        <v>0</v>
      </c>
      <c r="S302" s="15">
        <f t="shared" si="45"/>
        <v>0</v>
      </c>
      <c r="T302" s="15">
        <f t="shared" si="46"/>
        <v>0</v>
      </c>
    </row>
    <row r="303" spans="1:20" ht="409.5" x14ac:dyDescent="0.2">
      <c r="A303" s="2" t="s">
        <v>637</v>
      </c>
      <c r="B303" s="12" t="s">
        <v>660</v>
      </c>
      <c r="C303" s="2" t="s">
        <v>25</v>
      </c>
      <c r="D303" s="2" t="s">
        <v>18</v>
      </c>
      <c r="E303" s="2"/>
      <c r="F303" s="4">
        <v>15385</v>
      </c>
      <c r="G303" s="4">
        <v>0</v>
      </c>
      <c r="H303" s="4">
        <v>0</v>
      </c>
      <c r="I303" s="2">
        <v>0</v>
      </c>
      <c r="J303" s="4">
        <v>0</v>
      </c>
      <c r="K303" s="12" t="s">
        <v>760</v>
      </c>
      <c r="L303" s="4">
        <f t="shared" si="52"/>
        <v>15385</v>
      </c>
      <c r="M303" s="4">
        <f t="shared" si="53"/>
        <v>0</v>
      </c>
      <c r="N303" s="4">
        <f t="shared" si="51"/>
        <v>15385</v>
      </c>
      <c r="O303" s="8" t="s">
        <v>661</v>
      </c>
      <c r="P303">
        <f>VLOOKUP(B303,גיליון1!B:J,8,0)</f>
        <v>0</v>
      </c>
      <c r="Q303">
        <f>VLOOKUP(B303,גיליון1!B:J,9,0)</f>
        <v>0</v>
      </c>
      <c r="R303">
        <f t="shared" si="44"/>
        <v>0</v>
      </c>
      <c r="S303" s="15">
        <f t="shared" si="45"/>
        <v>0</v>
      </c>
      <c r="T303" s="15">
        <f t="shared" si="46"/>
        <v>0</v>
      </c>
    </row>
    <row r="304" spans="1:20" ht="60" x14ac:dyDescent="0.2">
      <c r="A304" s="2" t="s">
        <v>637</v>
      </c>
      <c r="B304" s="2" t="s">
        <v>662</v>
      </c>
      <c r="C304" s="2" t="s">
        <v>17</v>
      </c>
      <c r="D304" s="2" t="s">
        <v>18</v>
      </c>
      <c r="E304" s="2"/>
      <c r="F304" s="4">
        <v>5250</v>
      </c>
      <c r="G304" s="4">
        <v>0</v>
      </c>
      <c r="H304" s="4">
        <v>0</v>
      </c>
      <c r="I304" s="2">
        <v>0</v>
      </c>
      <c r="J304" s="4">
        <v>0</v>
      </c>
      <c r="K304" s="2"/>
      <c r="L304" s="4">
        <f t="shared" si="52"/>
        <v>5250</v>
      </c>
      <c r="M304" s="4">
        <f t="shared" si="53"/>
        <v>0</v>
      </c>
      <c r="N304" s="4">
        <f t="shared" si="51"/>
        <v>5250</v>
      </c>
      <c r="O304" s="8" t="s">
        <v>663</v>
      </c>
      <c r="P304">
        <f>VLOOKUP(B304,גיליון1!B:J,8,0)</f>
        <v>0</v>
      </c>
      <c r="Q304">
        <f>VLOOKUP(B304,גיליון1!B:J,9,0)</f>
        <v>0</v>
      </c>
      <c r="R304">
        <f t="shared" si="44"/>
        <v>0</v>
      </c>
      <c r="S304" s="15">
        <f t="shared" si="45"/>
        <v>0</v>
      </c>
      <c r="T304" s="15">
        <f t="shared" si="46"/>
        <v>0</v>
      </c>
    </row>
    <row r="305" spans="1:20" ht="60" x14ac:dyDescent="0.2">
      <c r="A305" s="2" t="s">
        <v>637</v>
      </c>
      <c r="B305" s="2" t="s">
        <v>664</v>
      </c>
      <c r="C305" s="2" t="s">
        <v>17</v>
      </c>
      <c r="D305" s="2" t="s">
        <v>18</v>
      </c>
      <c r="E305" s="2"/>
      <c r="F305" s="4">
        <v>10000</v>
      </c>
      <c r="G305" s="4">
        <v>0</v>
      </c>
      <c r="H305" s="4">
        <v>0</v>
      </c>
      <c r="I305" s="2">
        <v>0</v>
      </c>
      <c r="J305" s="4">
        <v>0</v>
      </c>
      <c r="K305" s="2"/>
      <c r="L305" s="4">
        <f t="shared" si="52"/>
        <v>10000</v>
      </c>
      <c r="M305" s="4">
        <f t="shared" si="53"/>
        <v>0</v>
      </c>
      <c r="N305" s="4">
        <f t="shared" si="51"/>
        <v>10000</v>
      </c>
      <c r="O305" s="8" t="s">
        <v>665</v>
      </c>
      <c r="P305">
        <f>VLOOKUP(B305,גיליון1!B:J,8,0)</f>
        <v>0</v>
      </c>
      <c r="Q305">
        <f>VLOOKUP(B305,גיליון1!B:J,9,0)</f>
        <v>0</v>
      </c>
      <c r="R305">
        <f t="shared" si="44"/>
        <v>0</v>
      </c>
      <c r="S305" s="15">
        <f t="shared" si="45"/>
        <v>0</v>
      </c>
      <c r="T305" s="15">
        <f t="shared" si="46"/>
        <v>0</v>
      </c>
    </row>
    <row r="306" spans="1:20" ht="165" x14ac:dyDescent="0.2">
      <c r="A306" s="2" t="s">
        <v>637</v>
      </c>
      <c r="B306" s="2" t="s">
        <v>666</v>
      </c>
      <c r="C306" s="2" t="s">
        <v>22</v>
      </c>
      <c r="D306" s="2" t="s">
        <v>18</v>
      </c>
      <c r="E306" s="2"/>
      <c r="F306" s="4">
        <v>7500</v>
      </c>
      <c r="G306" s="4">
        <v>0</v>
      </c>
      <c r="H306" s="4">
        <v>0</v>
      </c>
      <c r="I306" s="2">
        <v>0</v>
      </c>
      <c r="J306" s="4">
        <v>0</v>
      </c>
      <c r="K306" s="2"/>
      <c r="L306" s="4">
        <f t="shared" si="52"/>
        <v>7500</v>
      </c>
      <c r="M306" s="4">
        <f t="shared" si="53"/>
        <v>0</v>
      </c>
      <c r="N306" s="4">
        <f t="shared" si="51"/>
        <v>7500</v>
      </c>
      <c r="O306" s="8" t="s">
        <v>667</v>
      </c>
      <c r="P306">
        <f>VLOOKUP(B306,גיליון1!B:J,8,0)</f>
        <v>0</v>
      </c>
      <c r="Q306">
        <f>VLOOKUP(B306,גיליון1!B:J,9,0)</f>
        <v>0</v>
      </c>
      <c r="R306">
        <f t="shared" si="44"/>
        <v>0</v>
      </c>
      <c r="S306" s="15">
        <f t="shared" si="45"/>
        <v>0</v>
      </c>
      <c r="T306" s="15">
        <f t="shared" si="46"/>
        <v>0</v>
      </c>
    </row>
    <row r="307" spans="1:20" ht="75" x14ac:dyDescent="0.2">
      <c r="A307" s="2" t="s">
        <v>637</v>
      </c>
      <c r="B307" s="2" t="s">
        <v>668</v>
      </c>
      <c r="C307" s="2" t="s">
        <v>17</v>
      </c>
      <c r="D307" s="2" t="s">
        <v>18</v>
      </c>
      <c r="E307" s="2"/>
      <c r="F307" s="4">
        <v>8075</v>
      </c>
      <c r="G307" s="4">
        <v>0</v>
      </c>
      <c r="H307" s="4">
        <v>0</v>
      </c>
      <c r="I307" s="2">
        <v>0</v>
      </c>
      <c r="J307" s="4">
        <v>0</v>
      </c>
      <c r="K307" s="2"/>
      <c r="L307" s="4">
        <f t="shared" si="52"/>
        <v>8075</v>
      </c>
      <c r="M307" s="4">
        <f t="shared" si="53"/>
        <v>0</v>
      </c>
      <c r="N307" s="4">
        <f t="shared" si="51"/>
        <v>8075</v>
      </c>
      <c r="O307" s="8" t="s">
        <v>669</v>
      </c>
      <c r="P307">
        <f>VLOOKUP(B307,גיליון1!B:J,8,0)</f>
        <v>0</v>
      </c>
      <c r="Q307">
        <f>VLOOKUP(B307,גיליון1!B:J,9,0)</f>
        <v>0</v>
      </c>
      <c r="R307">
        <f t="shared" si="44"/>
        <v>0</v>
      </c>
      <c r="S307" s="15">
        <f t="shared" si="45"/>
        <v>0</v>
      </c>
      <c r="T307" s="15">
        <f t="shared" si="46"/>
        <v>0</v>
      </c>
    </row>
    <row r="308" spans="1:20" ht="75" x14ac:dyDescent="0.2">
      <c r="A308" s="2" t="s">
        <v>637</v>
      </c>
      <c r="B308" s="2" t="s">
        <v>670</v>
      </c>
      <c r="C308" s="2" t="s">
        <v>17</v>
      </c>
      <c r="D308" s="2" t="s">
        <v>18</v>
      </c>
      <c r="E308" s="2"/>
      <c r="F308" s="4">
        <v>8075</v>
      </c>
      <c r="G308" s="4">
        <v>0</v>
      </c>
      <c r="H308" s="4">
        <v>0</v>
      </c>
      <c r="I308" s="2">
        <v>0</v>
      </c>
      <c r="J308" s="4">
        <v>0</v>
      </c>
      <c r="K308" s="2"/>
      <c r="L308" s="4">
        <f t="shared" si="52"/>
        <v>8075</v>
      </c>
      <c r="M308" s="4">
        <f t="shared" si="53"/>
        <v>0</v>
      </c>
      <c r="N308" s="4">
        <f t="shared" si="51"/>
        <v>8075</v>
      </c>
      <c r="O308" s="8" t="s">
        <v>671</v>
      </c>
      <c r="P308">
        <f>VLOOKUP(B308,גיליון1!B:J,8,0)</f>
        <v>0</v>
      </c>
      <c r="Q308">
        <f>VLOOKUP(B308,גיליון1!B:J,9,0)</f>
        <v>0</v>
      </c>
      <c r="R308">
        <f t="shared" si="44"/>
        <v>0</v>
      </c>
      <c r="S308" s="15">
        <f t="shared" si="45"/>
        <v>0</v>
      </c>
      <c r="T308" s="15">
        <f t="shared" si="46"/>
        <v>0</v>
      </c>
    </row>
    <row r="309" spans="1:20" ht="135" x14ac:dyDescent="0.2">
      <c r="A309" s="2" t="s">
        <v>637</v>
      </c>
      <c r="B309" s="2" t="s">
        <v>672</v>
      </c>
      <c r="C309" s="2" t="s">
        <v>17</v>
      </c>
      <c r="D309" s="2" t="s">
        <v>18</v>
      </c>
      <c r="E309" s="2"/>
      <c r="F309" s="4">
        <v>7000</v>
      </c>
      <c r="G309" s="4">
        <v>0</v>
      </c>
      <c r="H309" s="4">
        <v>0</v>
      </c>
      <c r="I309" s="2">
        <v>0</v>
      </c>
      <c r="J309" s="4">
        <v>0</v>
      </c>
      <c r="K309" s="2"/>
      <c r="L309" s="4">
        <f t="shared" si="52"/>
        <v>7000</v>
      </c>
      <c r="M309" s="4">
        <f t="shared" si="53"/>
        <v>0</v>
      </c>
      <c r="N309" s="4">
        <f t="shared" si="51"/>
        <v>7000</v>
      </c>
      <c r="O309" s="8" t="s">
        <v>673</v>
      </c>
      <c r="P309">
        <f>VLOOKUP(B309,גיליון1!B:J,8,0)</f>
        <v>0</v>
      </c>
      <c r="Q309">
        <f>VLOOKUP(B309,גיליון1!B:J,9,0)</f>
        <v>0</v>
      </c>
      <c r="R309">
        <f t="shared" si="44"/>
        <v>0</v>
      </c>
      <c r="S309" s="15">
        <f t="shared" si="45"/>
        <v>0</v>
      </c>
      <c r="T309" s="15">
        <f t="shared" si="46"/>
        <v>0</v>
      </c>
    </row>
    <row r="310" spans="1:20" ht="75" x14ac:dyDescent="0.2">
      <c r="A310" s="2" t="s">
        <v>637</v>
      </c>
      <c r="B310" s="2" t="s">
        <v>674</v>
      </c>
      <c r="C310" s="2" t="s">
        <v>17</v>
      </c>
      <c r="D310" s="2" t="s">
        <v>18</v>
      </c>
      <c r="E310" s="2"/>
      <c r="F310" s="4">
        <v>8500</v>
      </c>
      <c r="G310" s="4">
        <v>0</v>
      </c>
      <c r="H310" s="4">
        <v>0</v>
      </c>
      <c r="I310" s="2">
        <v>0</v>
      </c>
      <c r="J310" s="4">
        <v>0</v>
      </c>
      <c r="K310" s="2"/>
      <c r="L310" s="4">
        <f t="shared" si="52"/>
        <v>8500</v>
      </c>
      <c r="M310" s="4">
        <f t="shared" si="53"/>
        <v>0</v>
      </c>
      <c r="N310" s="4">
        <f t="shared" si="51"/>
        <v>8500</v>
      </c>
      <c r="O310" s="8" t="s">
        <v>675</v>
      </c>
      <c r="P310">
        <f>VLOOKUP(B310,גיליון1!B:J,8,0)</f>
        <v>0</v>
      </c>
      <c r="Q310">
        <f>VLOOKUP(B310,גיליון1!B:J,9,0)</f>
        <v>0</v>
      </c>
      <c r="R310">
        <f t="shared" si="44"/>
        <v>0</v>
      </c>
      <c r="S310" s="15">
        <f t="shared" si="45"/>
        <v>0</v>
      </c>
      <c r="T310" s="15">
        <f t="shared" si="46"/>
        <v>0</v>
      </c>
    </row>
    <row r="311" spans="1:20" ht="150" x14ac:dyDescent="0.2">
      <c r="A311" s="2" t="s">
        <v>637</v>
      </c>
      <c r="B311" s="12" t="s">
        <v>676</v>
      </c>
      <c r="C311" s="2" t="s">
        <v>17</v>
      </c>
      <c r="D311" s="2" t="s">
        <v>18</v>
      </c>
      <c r="E311" s="2"/>
      <c r="F311" s="4">
        <v>8075</v>
      </c>
      <c r="G311" s="4">
        <v>0</v>
      </c>
      <c r="H311" s="4">
        <v>0</v>
      </c>
      <c r="I311" s="2">
        <v>0</v>
      </c>
      <c r="J311" s="4">
        <v>0</v>
      </c>
      <c r="K311" s="12" t="s">
        <v>715</v>
      </c>
      <c r="L311" s="4">
        <v>0</v>
      </c>
      <c r="M311" s="4">
        <f t="shared" si="53"/>
        <v>0</v>
      </c>
      <c r="N311" s="4">
        <f t="shared" si="51"/>
        <v>0</v>
      </c>
      <c r="O311" s="8" t="s">
        <v>677</v>
      </c>
      <c r="P311">
        <f>VLOOKUP(B311,גיליון1!B:J,8,0)</f>
        <v>0</v>
      </c>
      <c r="Q311">
        <f>VLOOKUP(B311,גיליון1!B:J,9,0)</f>
        <v>0</v>
      </c>
      <c r="R311">
        <f t="shared" si="44"/>
        <v>0</v>
      </c>
      <c r="S311" s="15">
        <f t="shared" si="45"/>
        <v>0</v>
      </c>
      <c r="T311" s="15">
        <f t="shared" si="46"/>
        <v>0</v>
      </c>
    </row>
    <row r="312" spans="1:20" ht="60" x14ac:dyDescent="0.2">
      <c r="A312" s="2" t="s">
        <v>637</v>
      </c>
      <c r="B312" s="2" t="s">
        <v>678</v>
      </c>
      <c r="C312" s="2" t="s">
        <v>17</v>
      </c>
      <c r="D312" s="2" t="s">
        <v>18</v>
      </c>
      <c r="E312" s="2"/>
      <c r="F312" s="4">
        <v>12500</v>
      </c>
      <c r="G312" s="4">
        <v>0</v>
      </c>
      <c r="H312" s="4">
        <v>0</v>
      </c>
      <c r="I312" s="2">
        <v>0</v>
      </c>
      <c r="J312" s="4">
        <v>0</v>
      </c>
      <c r="K312" s="2"/>
      <c r="L312" s="4">
        <f t="shared" ref="L312:L318" si="54">IF(E312="כן",0,IF(I312&gt;3,0,F312))</f>
        <v>12500</v>
      </c>
      <c r="M312" s="4">
        <f t="shared" si="53"/>
        <v>0</v>
      </c>
      <c r="N312" s="4">
        <f t="shared" si="51"/>
        <v>12500</v>
      </c>
      <c r="O312" s="8" t="s">
        <v>679</v>
      </c>
      <c r="P312">
        <f>VLOOKUP(B312,גיליון1!B:J,8,0)</f>
        <v>0</v>
      </c>
      <c r="Q312">
        <f>VLOOKUP(B312,גיליון1!B:J,9,0)</f>
        <v>0</v>
      </c>
      <c r="R312">
        <f t="shared" si="44"/>
        <v>0</v>
      </c>
      <c r="S312" s="15">
        <f t="shared" si="45"/>
        <v>0</v>
      </c>
      <c r="T312" s="15">
        <f t="shared" si="46"/>
        <v>0</v>
      </c>
    </row>
    <row r="313" spans="1:20" ht="315" x14ac:dyDescent="0.2">
      <c r="A313" s="2" t="s">
        <v>637</v>
      </c>
      <c r="B313" s="2" t="s">
        <v>680</v>
      </c>
      <c r="C313" s="2" t="s">
        <v>25</v>
      </c>
      <c r="D313" s="2" t="s">
        <v>18</v>
      </c>
      <c r="E313" s="2"/>
      <c r="F313" s="4">
        <v>9500</v>
      </c>
      <c r="G313" s="4">
        <v>0</v>
      </c>
      <c r="H313" s="4">
        <v>0</v>
      </c>
      <c r="I313" s="2">
        <v>0</v>
      </c>
      <c r="J313" s="4">
        <v>0</v>
      </c>
      <c r="K313" s="2"/>
      <c r="L313" s="4">
        <f t="shared" si="54"/>
        <v>9500</v>
      </c>
      <c r="M313" s="4">
        <f t="shared" si="53"/>
        <v>0</v>
      </c>
      <c r="N313" s="4">
        <f t="shared" si="51"/>
        <v>9500</v>
      </c>
      <c r="O313" s="8" t="s">
        <v>681</v>
      </c>
      <c r="P313">
        <f>VLOOKUP(B313,גיליון1!B:J,8,0)</f>
        <v>0</v>
      </c>
      <c r="Q313">
        <f>VLOOKUP(B313,גיליון1!B:J,9,0)</f>
        <v>0</v>
      </c>
      <c r="R313">
        <f t="shared" si="44"/>
        <v>0</v>
      </c>
      <c r="S313" s="15">
        <f t="shared" si="45"/>
        <v>0</v>
      </c>
      <c r="T313" s="15">
        <f t="shared" si="46"/>
        <v>0</v>
      </c>
    </row>
    <row r="314" spans="1:20" ht="210" x14ac:dyDescent="0.2">
      <c r="A314" s="2" t="s">
        <v>637</v>
      </c>
      <c r="B314" s="14" t="s">
        <v>682</v>
      </c>
      <c r="C314" s="14" t="s">
        <v>17</v>
      </c>
      <c r="D314" s="14" t="s">
        <v>18</v>
      </c>
      <c r="E314" s="14"/>
      <c r="F314" s="13">
        <v>7000</v>
      </c>
      <c r="G314" s="13">
        <v>0</v>
      </c>
      <c r="H314" s="13">
        <v>486.32478632478637</v>
      </c>
      <c r="I314" s="2">
        <v>0</v>
      </c>
      <c r="J314" s="4">
        <v>0</v>
      </c>
      <c r="K314" s="2" t="s">
        <v>683</v>
      </c>
      <c r="L314" s="4">
        <f t="shared" si="54"/>
        <v>7000</v>
      </c>
      <c r="M314" s="4">
        <f t="shared" si="53"/>
        <v>486.32478632478637</v>
      </c>
      <c r="N314" s="4">
        <f t="shared" si="51"/>
        <v>7486.3247863247861</v>
      </c>
      <c r="O314" s="8" t="s">
        <v>684</v>
      </c>
      <c r="P314">
        <f>VLOOKUP(B314,גיליון1!B:J,8,0)</f>
        <v>0</v>
      </c>
      <c r="Q314">
        <f>VLOOKUP(B314,גיליון1!B:J,9,0)</f>
        <v>0</v>
      </c>
      <c r="R314">
        <f t="shared" si="44"/>
        <v>0</v>
      </c>
      <c r="S314" s="15">
        <f t="shared" si="45"/>
        <v>0</v>
      </c>
      <c r="T314" s="15">
        <f t="shared" si="46"/>
        <v>0</v>
      </c>
    </row>
    <row r="315" spans="1:20" ht="45" x14ac:dyDescent="0.2">
      <c r="A315" s="2" t="s">
        <v>637</v>
      </c>
      <c r="B315" s="2" t="s">
        <v>685</v>
      </c>
      <c r="C315" s="2" t="s">
        <v>17</v>
      </c>
      <c r="D315" s="2" t="s">
        <v>18</v>
      </c>
      <c r="E315" s="2"/>
      <c r="F315" s="4">
        <v>8075</v>
      </c>
      <c r="G315" s="4">
        <v>0</v>
      </c>
      <c r="H315" s="4">
        <v>0</v>
      </c>
      <c r="I315" s="2">
        <v>0</v>
      </c>
      <c r="J315" s="4">
        <v>0</v>
      </c>
      <c r="K315" s="2"/>
      <c r="L315" s="4">
        <f t="shared" si="54"/>
        <v>8075</v>
      </c>
      <c r="M315" s="4">
        <f t="shared" si="53"/>
        <v>0</v>
      </c>
      <c r="N315" s="4">
        <f t="shared" si="51"/>
        <v>8075</v>
      </c>
      <c r="O315" s="8" t="s">
        <v>686</v>
      </c>
      <c r="P315">
        <f>VLOOKUP(B315,גיליון1!B:J,8,0)</f>
        <v>0</v>
      </c>
      <c r="Q315">
        <f>VLOOKUP(B315,גיליון1!B:J,9,0)</f>
        <v>0</v>
      </c>
      <c r="R315">
        <f t="shared" si="44"/>
        <v>0</v>
      </c>
      <c r="S315" s="15">
        <f t="shared" si="45"/>
        <v>0</v>
      </c>
      <c r="T315" s="15">
        <f t="shared" si="46"/>
        <v>0</v>
      </c>
    </row>
    <row r="316" spans="1:20" ht="195" x14ac:dyDescent="0.2">
      <c r="A316" s="2" t="s">
        <v>637</v>
      </c>
      <c r="B316" s="2" t="s">
        <v>687</v>
      </c>
      <c r="C316" s="2" t="s">
        <v>17</v>
      </c>
      <c r="D316" s="2" t="s">
        <v>18</v>
      </c>
      <c r="E316" s="2"/>
      <c r="F316" s="4">
        <v>5000</v>
      </c>
      <c r="G316" s="4">
        <v>0</v>
      </c>
      <c r="H316" s="4">
        <v>0</v>
      </c>
      <c r="I316" s="2">
        <v>0</v>
      </c>
      <c r="J316" s="4">
        <v>0</v>
      </c>
      <c r="K316" s="2"/>
      <c r="L316" s="4">
        <f t="shared" si="54"/>
        <v>5000</v>
      </c>
      <c r="M316" s="4">
        <f t="shared" si="53"/>
        <v>0</v>
      </c>
      <c r="N316" s="4">
        <f t="shared" si="51"/>
        <v>5000</v>
      </c>
      <c r="O316" s="8" t="s">
        <v>688</v>
      </c>
      <c r="P316">
        <f>VLOOKUP(B316,גיליון1!B:J,8,0)</f>
        <v>0</v>
      </c>
      <c r="Q316">
        <f>VLOOKUP(B316,גיליון1!B:J,9,0)</f>
        <v>0</v>
      </c>
      <c r="R316">
        <f t="shared" si="44"/>
        <v>0</v>
      </c>
      <c r="S316" s="15">
        <f t="shared" si="45"/>
        <v>0</v>
      </c>
      <c r="T316" s="15">
        <f t="shared" si="46"/>
        <v>0</v>
      </c>
    </row>
    <row r="317" spans="1:20" ht="409.5" x14ac:dyDescent="0.2">
      <c r="A317" s="2" t="s">
        <v>637</v>
      </c>
      <c r="B317" s="14" t="s">
        <v>689</v>
      </c>
      <c r="C317" s="2" t="s">
        <v>17</v>
      </c>
      <c r="D317" s="2" t="s">
        <v>18</v>
      </c>
      <c r="E317" s="2"/>
      <c r="F317" s="4">
        <v>10000</v>
      </c>
      <c r="G317" s="4">
        <v>27792</v>
      </c>
      <c r="H317" s="4">
        <v>0</v>
      </c>
      <c r="I317" s="2">
        <v>0</v>
      </c>
      <c r="J317" s="4">
        <v>0</v>
      </c>
      <c r="K317" s="2" t="s">
        <v>464</v>
      </c>
      <c r="L317" s="4">
        <f t="shared" si="54"/>
        <v>10000</v>
      </c>
      <c r="M317" s="13">
        <v>0</v>
      </c>
      <c r="N317" s="4">
        <f t="shared" si="51"/>
        <v>10000</v>
      </c>
      <c r="O317" s="8" t="s">
        <v>690</v>
      </c>
      <c r="P317">
        <f>VLOOKUP(B317,גיליון1!B:J,8,0)</f>
        <v>0</v>
      </c>
      <c r="Q317">
        <f>VLOOKUP(B317,גיליון1!B:J,9,0)</f>
        <v>0</v>
      </c>
      <c r="R317">
        <f t="shared" si="44"/>
        <v>0</v>
      </c>
      <c r="S317" s="15">
        <f t="shared" si="45"/>
        <v>0</v>
      </c>
      <c r="T317" s="15">
        <f t="shared" si="46"/>
        <v>0</v>
      </c>
    </row>
    <row r="318" spans="1:20" ht="300" x14ac:dyDescent="0.2">
      <c r="A318" s="2" t="s">
        <v>637</v>
      </c>
      <c r="B318" s="12" t="s">
        <v>691</v>
      </c>
      <c r="C318" s="2" t="s">
        <v>17</v>
      </c>
      <c r="D318" s="2" t="s">
        <v>18</v>
      </c>
      <c r="E318" s="2"/>
      <c r="F318" s="4">
        <v>10000</v>
      </c>
      <c r="G318" s="4">
        <v>0</v>
      </c>
      <c r="H318" s="4">
        <v>0</v>
      </c>
      <c r="I318" s="2">
        <v>8</v>
      </c>
      <c r="J318" s="4">
        <v>80000</v>
      </c>
      <c r="K318" s="2" t="s">
        <v>726</v>
      </c>
      <c r="L318" s="4">
        <f t="shared" si="54"/>
        <v>0</v>
      </c>
      <c r="M318" s="4">
        <v>0</v>
      </c>
      <c r="N318" s="4">
        <f t="shared" si="51"/>
        <v>0</v>
      </c>
      <c r="O318" s="8" t="s">
        <v>692</v>
      </c>
      <c r="P318">
        <f>VLOOKUP(B318,גיליון1!B:J,8,0)</f>
        <v>8</v>
      </c>
      <c r="Q318">
        <f>VLOOKUP(B318,גיליון1!B:J,9,0)</f>
        <v>93600</v>
      </c>
      <c r="R318">
        <f t="shared" si="44"/>
        <v>80000</v>
      </c>
      <c r="S318" s="15">
        <f t="shared" si="45"/>
        <v>0</v>
      </c>
      <c r="T318" s="15">
        <f t="shared" si="46"/>
        <v>0</v>
      </c>
    </row>
    <row r="319" spans="1:20" ht="409.5" x14ac:dyDescent="0.2">
      <c r="A319" s="2" t="s">
        <v>637</v>
      </c>
      <c r="B319" s="12" t="s">
        <v>693</v>
      </c>
      <c r="C319" s="2" t="s">
        <v>17</v>
      </c>
      <c r="D319" s="2" t="s">
        <v>18</v>
      </c>
      <c r="E319" s="2"/>
      <c r="F319" s="4">
        <v>9500</v>
      </c>
      <c r="G319" s="4">
        <v>0</v>
      </c>
      <c r="H319" s="4">
        <v>0</v>
      </c>
      <c r="I319" s="14">
        <v>0</v>
      </c>
      <c r="J319" s="13">
        <v>0</v>
      </c>
      <c r="K319" s="12" t="s">
        <v>715</v>
      </c>
      <c r="L319" s="4"/>
      <c r="M319" s="4">
        <v>0</v>
      </c>
      <c r="N319" s="4">
        <f t="shared" si="51"/>
        <v>0</v>
      </c>
      <c r="O319" s="8" t="s">
        <v>694</v>
      </c>
      <c r="P319">
        <f>VLOOKUP(B319,גיליון1!B:J,8,0)</f>
        <v>0</v>
      </c>
      <c r="Q319">
        <f>VLOOKUP(B319,גיליון1!B:J,9,0)</f>
        <v>0</v>
      </c>
      <c r="R319">
        <f t="shared" si="44"/>
        <v>0</v>
      </c>
      <c r="S319" s="15">
        <f t="shared" si="45"/>
        <v>0</v>
      </c>
      <c r="T319" s="15">
        <f t="shared" si="46"/>
        <v>0</v>
      </c>
    </row>
    <row r="320" spans="1:20" ht="180" x14ac:dyDescent="0.2">
      <c r="A320" s="2" t="s">
        <v>637</v>
      </c>
      <c r="B320" s="12" t="s">
        <v>695</v>
      </c>
      <c r="C320" s="2" t="s">
        <v>17</v>
      </c>
      <c r="D320" s="2" t="s">
        <v>18</v>
      </c>
      <c r="E320" s="2"/>
      <c r="F320" s="4">
        <v>7500</v>
      </c>
      <c r="G320" s="4">
        <v>0</v>
      </c>
      <c r="H320" s="4">
        <v>0</v>
      </c>
      <c r="I320" s="2">
        <v>2</v>
      </c>
      <c r="J320" s="4">
        <v>15000.000000000002</v>
      </c>
      <c r="K320" s="2" t="s">
        <v>724</v>
      </c>
      <c r="L320" s="4">
        <v>0</v>
      </c>
      <c r="M320" s="4">
        <v>0</v>
      </c>
      <c r="N320" s="4">
        <f t="shared" si="51"/>
        <v>0</v>
      </c>
      <c r="O320" s="8" t="s">
        <v>696</v>
      </c>
      <c r="P320">
        <f>VLOOKUP(B320,גיליון1!B:J,8,0)</f>
        <v>2</v>
      </c>
      <c r="Q320">
        <f>VLOOKUP(B320,גיליון1!B:J,9,0)</f>
        <v>17550</v>
      </c>
      <c r="R320">
        <f t="shared" si="44"/>
        <v>15000.000000000002</v>
      </c>
      <c r="S320" s="15">
        <f t="shared" si="45"/>
        <v>0</v>
      </c>
      <c r="T320" s="15">
        <f t="shared" si="46"/>
        <v>0</v>
      </c>
    </row>
    <row r="321" spans="1:20" ht="150" x14ac:dyDescent="0.2">
      <c r="A321" s="2" t="s">
        <v>637</v>
      </c>
      <c r="B321" s="2" t="s">
        <v>697</v>
      </c>
      <c r="C321" s="2" t="s">
        <v>17</v>
      </c>
      <c r="D321" s="2" t="s">
        <v>18</v>
      </c>
      <c r="E321" s="2"/>
      <c r="F321" s="4">
        <v>6500</v>
      </c>
      <c r="G321" s="4">
        <v>0</v>
      </c>
      <c r="H321" s="4">
        <v>0</v>
      </c>
      <c r="I321" s="2">
        <v>0</v>
      </c>
      <c r="J321" s="4">
        <v>0</v>
      </c>
      <c r="K321" s="2"/>
      <c r="L321" s="4">
        <f>IF(E321="כן",0,IF(I321&gt;3,0,F321))</f>
        <v>6500</v>
      </c>
      <c r="M321" s="4">
        <f>IF(E321="כן", 0, SUM(G321+H321+J321))</f>
        <v>0</v>
      </c>
      <c r="N321" s="4">
        <f t="shared" si="51"/>
        <v>6500</v>
      </c>
      <c r="O321" s="8" t="s">
        <v>698</v>
      </c>
      <c r="P321">
        <f>VLOOKUP(B321,גיליון1!B:J,8,0)</f>
        <v>0</v>
      </c>
      <c r="Q321">
        <f>VLOOKUP(B321,גיליון1!B:J,9,0)</f>
        <v>0</v>
      </c>
      <c r="R321">
        <f t="shared" si="44"/>
        <v>0</v>
      </c>
      <c r="S321" s="15">
        <f t="shared" si="45"/>
        <v>0</v>
      </c>
      <c r="T321" s="15">
        <f t="shared" si="46"/>
        <v>0</v>
      </c>
    </row>
    <row r="322" spans="1:20" ht="180" x14ac:dyDescent="0.2">
      <c r="A322" s="2" t="s">
        <v>637</v>
      </c>
      <c r="B322" s="14" t="s">
        <v>699</v>
      </c>
      <c r="C322" s="14" t="s">
        <v>17</v>
      </c>
      <c r="D322" s="14" t="s">
        <v>18</v>
      </c>
      <c r="E322" s="14"/>
      <c r="F322" s="13">
        <v>8075</v>
      </c>
      <c r="G322" s="13">
        <v>0</v>
      </c>
      <c r="H322" s="13">
        <v>741.02564102564111</v>
      </c>
      <c r="I322" s="2">
        <v>0</v>
      </c>
      <c r="J322" s="4">
        <v>0</v>
      </c>
      <c r="K322" s="2" t="s">
        <v>47</v>
      </c>
      <c r="L322" s="4">
        <f>IF(E322="כן",0,IF(I322&gt;3,0,F322))</f>
        <v>8075</v>
      </c>
      <c r="M322" s="4">
        <f>IF(E322="כן", 0, SUM(G322+H322+J322))</f>
        <v>741.02564102564111</v>
      </c>
      <c r="N322" s="4">
        <f t="shared" si="51"/>
        <v>8816.0256410256407</v>
      </c>
      <c r="O322" s="8" t="s">
        <v>700</v>
      </c>
      <c r="P322">
        <f>VLOOKUP(B322,גיליון1!B:J,8,0)</f>
        <v>0</v>
      </c>
      <c r="Q322">
        <f>VLOOKUP(B322,גיליון1!B:J,9,0)</f>
        <v>0</v>
      </c>
      <c r="R322">
        <f t="shared" ref="R322:R326" si="55">Q322/1.17</f>
        <v>0</v>
      </c>
      <c r="S322" s="15">
        <f t="shared" ref="S322:S326" si="56">P322-I322</f>
        <v>0</v>
      </c>
      <c r="T322" s="15">
        <f t="shared" ref="T322:T326" si="57">R322-J322</f>
        <v>0</v>
      </c>
    </row>
    <row r="323" spans="1:20" ht="105" x14ac:dyDescent="0.2">
      <c r="A323" s="2" t="s">
        <v>637</v>
      </c>
      <c r="B323" s="2" t="s">
        <v>701</v>
      </c>
      <c r="C323" s="2" t="s">
        <v>25</v>
      </c>
      <c r="D323" s="2" t="s">
        <v>18</v>
      </c>
      <c r="E323" s="2"/>
      <c r="F323" s="4">
        <v>5500</v>
      </c>
      <c r="G323" s="4">
        <v>0</v>
      </c>
      <c r="H323" s="4">
        <v>0</v>
      </c>
      <c r="I323" s="2">
        <v>0</v>
      </c>
      <c r="J323" s="4">
        <v>0</v>
      </c>
      <c r="K323" s="2"/>
      <c r="L323" s="4">
        <f>IF(E323="כן",0,IF(I323&gt;3,0,F323))</f>
        <v>5500</v>
      </c>
      <c r="M323" s="4">
        <f>IF(E323="כן", 0, SUM(G323+H323+J323))</f>
        <v>0</v>
      </c>
      <c r="N323" s="4">
        <f t="shared" si="51"/>
        <v>5500</v>
      </c>
      <c r="O323" s="8" t="s">
        <v>702</v>
      </c>
      <c r="P323">
        <f>VLOOKUP(B323,גיליון1!B:J,8,0)</f>
        <v>0</v>
      </c>
      <c r="Q323">
        <f>VLOOKUP(B323,גיליון1!B:J,9,0)</f>
        <v>0</v>
      </c>
      <c r="R323">
        <f t="shared" si="55"/>
        <v>0</v>
      </c>
      <c r="S323" s="15">
        <f t="shared" si="56"/>
        <v>0</v>
      </c>
      <c r="T323" s="15">
        <f t="shared" si="57"/>
        <v>0</v>
      </c>
    </row>
    <row r="324" spans="1:20" ht="75" x14ac:dyDescent="0.2">
      <c r="A324" s="2" t="s">
        <v>637</v>
      </c>
      <c r="B324" s="2" t="s">
        <v>703</v>
      </c>
      <c r="C324" s="2" t="s">
        <v>17</v>
      </c>
      <c r="D324" s="2" t="s">
        <v>18</v>
      </c>
      <c r="E324" s="2"/>
      <c r="F324" s="4">
        <v>8000</v>
      </c>
      <c r="G324" s="4">
        <v>0</v>
      </c>
      <c r="H324" s="4">
        <v>0</v>
      </c>
      <c r="I324" s="2">
        <v>0</v>
      </c>
      <c r="J324" s="4">
        <v>0</v>
      </c>
      <c r="K324" s="2"/>
      <c r="L324" s="4">
        <f>IF(E324="כן",0,IF(I324&gt;3,0,F324))</f>
        <v>8000</v>
      </c>
      <c r="M324" s="4">
        <f>IF(E324="כן", 0, SUM(G324+H324+J324))</f>
        <v>0</v>
      </c>
      <c r="N324" s="4">
        <f t="shared" si="51"/>
        <v>8000</v>
      </c>
      <c r="O324" s="8" t="s">
        <v>704</v>
      </c>
      <c r="P324">
        <f>VLOOKUP(B324,גיליון1!B:J,8,0)</f>
        <v>0</v>
      </c>
      <c r="Q324">
        <f>VLOOKUP(B324,גיליון1!B:J,9,0)</f>
        <v>0</v>
      </c>
      <c r="R324">
        <f t="shared" si="55"/>
        <v>0</v>
      </c>
      <c r="S324" s="15">
        <f t="shared" si="56"/>
        <v>0</v>
      </c>
      <c r="T324" s="15">
        <f t="shared" si="57"/>
        <v>0</v>
      </c>
    </row>
    <row r="325" spans="1:20" ht="31.5" x14ac:dyDescent="0.2">
      <c r="A325" s="3" t="s">
        <v>637</v>
      </c>
      <c r="B325" s="3" t="s">
        <v>705</v>
      </c>
      <c r="C325" s="3"/>
      <c r="D325" s="3"/>
      <c r="E325" s="3"/>
      <c r="F325" s="6">
        <f>SUM(F292:F324)</f>
        <v>259510</v>
      </c>
      <c r="G325" s="6">
        <v>50852.136752136757</v>
      </c>
      <c r="H325" s="6">
        <v>2845.2991452991455</v>
      </c>
      <c r="I325" s="3"/>
      <c r="J325" s="5">
        <v>257700.85470085472</v>
      </c>
      <c r="K325" s="3"/>
      <c r="L325" s="6">
        <f>SUM(L292:L324)</f>
        <v>197435</v>
      </c>
      <c r="M325" s="6">
        <f>SUM(M292:M324)</f>
        <v>1227.3504273504275</v>
      </c>
      <c r="N325" s="6">
        <f>SUM(N292:N324)</f>
        <v>198662.35042735044</v>
      </c>
      <c r="O325" s="9"/>
      <c r="P325">
        <f>VLOOKUP(B325,גיליון1!B:J,8,0)</f>
        <v>0</v>
      </c>
      <c r="Q325">
        <f>VLOOKUP(B325,גיליון1!B:J,9,0)</f>
        <v>290300</v>
      </c>
      <c r="R325">
        <f t="shared" si="55"/>
        <v>248119.65811965812</v>
      </c>
      <c r="S325" s="15">
        <f t="shared" si="56"/>
        <v>0</v>
      </c>
      <c r="T325" s="15">
        <f t="shared" si="57"/>
        <v>-9581.1965811965929</v>
      </c>
    </row>
    <row r="326" spans="1:20" ht="31.5" x14ac:dyDescent="0.2">
      <c r="A326" s="3"/>
      <c r="B326" s="3" t="s">
        <v>706</v>
      </c>
      <c r="C326" s="3"/>
      <c r="D326" s="3"/>
      <c r="E326" s="3"/>
      <c r="F326" s="6">
        <f>F47+F110+F152+F196+F231+F235+F282+F291+F325</f>
        <v>2278649</v>
      </c>
      <c r="G326" s="6">
        <v>1437950.4273504275</v>
      </c>
      <c r="H326" s="6">
        <v>360168.37606837606</v>
      </c>
      <c r="I326" s="3"/>
      <c r="J326" s="5">
        <v>3134616.2393162395</v>
      </c>
      <c r="K326" s="3"/>
      <c r="L326" s="6">
        <f>L47+L110+L152+L196+L231+L235+L282+L291+L325</f>
        <v>1566693</v>
      </c>
      <c r="M326" s="6">
        <f>M47+M110+M152+M196+M231+M235+M282+M291+M325</f>
        <v>557656.42735042737</v>
      </c>
      <c r="N326" s="6">
        <f>N47+N110+N152+N196+N231+N235+N282+N291+N325</f>
        <v>2124349.427350427</v>
      </c>
      <c r="O326" s="9"/>
      <c r="P326">
        <f>VLOOKUP(B326,גיליון1!B:J,8,0)</f>
        <v>0</v>
      </c>
      <c r="Q326">
        <f>VLOOKUP(B326,גיליון1!B:J,9,0)</f>
        <v>3540693</v>
      </c>
      <c r="R326">
        <f t="shared" si="55"/>
        <v>3026233.3333333335</v>
      </c>
      <c r="S326" s="15">
        <f t="shared" si="56"/>
        <v>0</v>
      </c>
      <c r="T326" s="15">
        <f t="shared" si="57"/>
        <v>-108382.905982906</v>
      </c>
    </row>
  </sheetData>
  <autoFilter ref="A1:T326"/>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8"/>
  <sheetViews>
    <sheetView rightToLeft="1" workbookViewId="0">
      <selection activeCell="L3" sqref="L3"/>
    </sheetView>
  </sheetViews>
  <sheetFormatPr defaultRowHeight="63.75" customHeight="1" x14ac:dyDescent="0.2"/>
  <cols>
    <col min="15" max="15" width="32.375" customWidth="1"/>
  </cols>
  <sheetData>
    <row r="1" spans="1:15" ht="63.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63.75" customHeight="1" x14ac:dyDescent="0.2">
      <c r="A2" s="2" t="s">
        <v>15</v>
      </c>
      <c r="B2" s="2" t="s">
        <v>16</v>
      </c>
      <c r="C2" s="2" t="s">
        <v>17</v>
      </c>
      <c r="D2" s="2" t="s">
        <v>18</v>
      </c>
      <c r="E2" s="2"/>
      <c r="F2" s="2">
        <v>3000</v>
      </c>
      <c r="G2" s="2">
        <v>20481</v>
      </c>
      <c r="H2" s="2">
        <v>463</v>
      </c>
      <c r="I2" s="2">
        <v>0</v>
      </c>
      <c r="J2" s="2">
        <v>0</v>
      </c>
      <c r="K2" s="2" t="s">
        <v>19</v>
      </c>
      <c r="L2" s="2">
        <f t="shared" ref="L2:L46" si="0">IF(E2="כן",0,IF(I2&gt;3,0,F2))</f>
        <v>3000</v>
      </c>
      <c r="M2" s="2">
        <f t="shared" ref="M2:M46" si="1">IF(E2="כן", 0, SUM(G2+H2+J2))</f>
        <v>20944</v>
      </c>
      <c r="N2" s="2">
        <f t="shared" ref="N2:N46" si="2">SUM(M2+L2)</f>
        <v>23944</v>
      </c>
      <c r="O2" s="2" t="s">
        <v>20</v>
      </c>
    </row>
    <row r="3" spans="1:15" ht="63.75" customHeight="1" x14ac:dyDescent="0.2">
      <c r="A3" s="2" t="s">
        <v>15</v>
      </c>
      <c r="B3" s="2" t="s">
        <v>21</v>
      </c>
      <c r="C3" s="2" t="s">
        <v>22</v>
      </c>
      <c r="D3" s="2" t="s">
        <v>18</v>
      </c>
      <c r="E3" s="2"/>
      <c r="F3" s="2">
        <v>7600</v>
      </c>
      <c r="G3" s="2">
        <v>0</v>
      </c>
      <c r="H3" s="2">
        <v>0</v>
      </c>
      <c r="I3" s="2">
        <v>1</v>
      </c>
      <c r="J3" s="2">
        <v>9064</v>
      </c>
      <c r="K3" s="2"/>
      <c r="L3" s="2">
        <f t="shared" si="0"/>
        <v>7600</v>
      </c>
      <c r="M3" s="2">
        <f t="shared" si="1"/>
        <v>9064</v>
      </c>
      <c r="N3" s="2">
        <f t="shared" si="2"/>
        <v>16664</v>
      </c>
      <c r="O3" s="2" t="s">
        <v>23</v>
      </c>
    </row>
    <row r="4" spans="1:15" ht="63.75" customHeight="1" x14ac:dyDescent="0.2">
      <c r="A4" s="2" t="s">
        <v>15</v>
      </c>
      <c r="B4" s="2" t="s">
        <v>24</v>
      </c>
      <c r="C4" s="2" t="s">
        <v>25</v>
      </c>
      <c r="D4" s="2" t="s">
        <v>18</v>
      </c>
      <c r="E4" s="2"/>
      <c r="F4" s="2">
        <v>3544</v>
      </c>
      <c r="G4" s="2">
        <v>0</v>
      </c>
      <c r="H4" s="2">
        <v>0</v>
      </c>
      <c r="I4" s="2">
        <v>0</v>
      </c>
      <c r="J4" s="2">
        <v>0</v>
      </c>
      <c r="K4" s="2"/>
      <c r="L4" s="2">
        <f t="shared" si="0"/>
        <v>3544</v>
      </c>
      <c r="M4" s="2">
        <f t="shared" si="1"/>
        <v>0</v>
      </c>
      <c r="N4" s="2">
        <f t="shared" si="2"/>
        <v>3544</v>
      </c>
      <c r="O4" s="2" t="s">
        <v>26</v>
      </c>
    </row>
    <row r="5" spans="1:15" ht="63.75" customHeight="1" x14ac:dyDescent="0.2">
      <c r="A5" s="2" t="s">
        <v>15</v>
      </c>
      <c r="B5" s="2" t="s">
        <v>27</v>
      </c>
      <c r="C5" s="2" t="s">
        <v>17</v>
      </c>
      <c r="D5" s="2" t="s">
        <v>18</v>
      </c>
      <c r="E5" s="2"/>
      <c r="F5" s="2">
        <v>6500</v>
      </c>
      <c r="G5" s="2">
        <v>15879</v>
      </c>
      <c r="H5" s="2">
        <v>0</v>
      </c>
      <c r="I5" s="2">
        <v>13</v>
      </c>
      <c r="J5" s="2">
        <v>99710</v>
      </c>
      <c r="K5" s="2" t="s">
        <v>28</v>
      </c>
      <c r="L5" s="2">
        <f t="shared" si="0"/>
        <v>0</v>
      </c>
      <c r="M5" s="2">
        <f t="shared" si="1"/>
        <v>115589</v>
      </c>
      <c r="N5" s="2">
        <f t="shared" si="2"/>
        <v>115589</v>
      </c>
      <c r="O5" s="2" t="s">
        <v>29</v>
      </c>
    </row>
    <row r="6" spans="1:15" ht="63.75" customHeight="1" x14ac:dyDescent="0.2">
      <c r="A6" s="2" t="s">
        <v>15</v>
      </c>
      <c r="B6" s="2" t="s">
        <v>30</v>
      </c>
      <c r="C6" s="2" t="s">
        <v>17</v>
      </c>
      <c r="D6" s="2" t="s">
        <v>18</v>
      </c>
      <c r="E6" s="2"/>
      <c r="F6" s="2">
        <v>10000</v>
      </c>
      <c r="G6" s="2">
        <v>0</v>
      </c>
      <c r="H6" s="2">
        <v>0</v>
      </c>
      <c r="I6" s="2">
        <v>0</v>
      </c>
      <c r="J6" s="2">
        <v>0</v>
      </c>
      <c r="K6" s="2"/>
      <c r="L6" s="2">
        <f t="shared" si="0"/>
        <v>10000</v>
      </c>
      <c r="M6" s="2">
        <f t="shared" si="1"/>
        <v>0</v>
      </c>
      <c r="N6" s="2">
        <f t="shared" si="2"/>
        <v>10000</v>
      </c>
      <c r="O6" s="2" t="s">
        <v>31</v>
      </c>
    </row>
    <row r="7" spans="1:15" ht="63.75" customHeight="1" x14ac:dyDescent="0.2">
      <c r="A7" s="2" t="s">
        <v>15</v>
      </c>
      <c r="B7" s="2" t="s">
        <v>32</v>
      </c>
      <c r="C7" s="2" t="s">
        <v>25</v>
      </c>
      <c r="D7" s="2" t="s">
        <v>18</v>
      </c>
      <c r="E7" s="2"/>
      <c r="F7" s="2">
        <v>3200</v>
      </c>
      <c r="G7" s="2">
        <v>0</v>
      </c>
      <c r="H7" s="2">
        <v>0</v>
      </c>
      <c r="I7" s="2">
        <v>0</v>
      </c>
      <c r="J7" s="2">
        <v>0</v>
      </c>
      <c r="K7" s="2"/>
      <c r="L7" s="2">
        <f t="shared" si="0"/>
        <v>3200</v>
      </c>
      <c r="M7" s="2">
        <f t="shared" si="1"/>
        <v>0</v>
      </c>
      <c r="N7" s="2">
        <f t="shared" si="2"/>
        <v>3200</v>
      </c>
      <c r="O7" s="2" t="s">
        <v>733</v>
      </c>
    </row>
    <row r="8" spans="1:15" ht="63.75" customHeight="1" x14ac:dyDescent="0.2">
      <c r="A8" s="2" t="s">
        <v>15</v>
      </c>
      <c r="B8" s="2" t="s">
        <v>34</v>
      </c>
      <c r="C8" s="2" t="s">
        <v>17</v>
      </c>
      <c r="D8" s="2" t="s">
        <v>18</v>
      </c>
      <c r="E8" s="2"/>
      <c r="F8" s="2">
        <v>15000</v>
      </c>
      <c r="G8" s="2">
        <v>0</v>
      </c>
      <c r="H8" s="2">
        <v>0</v>
      </c>
      <c r="I8" s="2">
        <v>0</v>
      </c>
      <c r="J8" s="2">
        <v>0</v>
      </c>
      <c r="K8" s="2"/>
      <c r="L8" s="2">
        <f t="shared" si="0"/>
        <v>15000</v>
      </c>
      <c r="M8" s="2">
        <f t="shared" si="1"/>
        <v>0</v>
      </c>
      <c r="N8" s="2">
        <f t="shared" si="2"/>
        <v>15000</v>
      </c>
      <c r="O8" s="2" t="s">
        <v>734</v>
      </c>
    </row>
    <row r="9" spans="1:15" ht="63.75" customHeight="1" x14ac:dyDescent="0.2">
      <c r="A9" s="2" t="s">
        <v>15</v>
      </c>
      <c r="B9" s="2" t="s">
        <v>36</v>
      </c>
      <c r="C9" s="2" t="s">
        <v>17</v>
      </c>
      <c r="D9" s="2" t="s">
        <v>18</v>
      </c>
      <c r="E9" s="2"/>
      <c r="F9" s="2">
        <v>7000</v>
      </c>
      <c r="G9" s="2">
        <v>0</v>
      </c>
      <c r="H9" s="2">
        <v>0</v>
      </c>
      <c r="I9" s="2">
        <v>0</v>
      </c>
      <c r="J9" s="2">
        <v>0</v>
      </c>
      <c r="K9" s="2"/>
      <c r="L9" s="2">
        <f t="shared" si="0"/>
        <v>7000</v>
      </c>
      <c r="M9" s="2">
        <f t="shared" si="1"/>
        <v>0</v>
      </c>
      <c r="N9" s="2">
        <f t="shared" si="2"/>
        <v>7000</v>
      </c>
      <c r="O9" s="2" t="s">
        <v>37</v>
      </c>
    </row>
    <row r="10" spans="1:15" ht="63.75" customHeight="1" x14ac:dyDescent="0.2">
      <c r="A10" s="2" t="s">
        <v>15</v>
      </c>
      <c r="B10" s="2" t="s">
        <v>38</v>
      </c>
      <c r="C10" s="2" t="s">
        <v>39</v>
      </c>
      <c r="D10" s="2" t="s">
        <v>18</v>
      </c>
      <c r="E10" s="2"/>
      <c r="F10" s="2">
        <v>2084</v>
      </c>
      <c r="G10" s="2">
        <v>0</v>
      </c>
      <c r="H10" s="2">
        <v>0</v>
      </c>
      <c r="I10" s="2">
        <v>0</v>
      </c>
      <c r="J10" s="2">
        <v>0</v>
      </c>
      <c r="K10" s="2"/>
      <c r="L10" s="2">
        <f t="shared" si="0"/>
        <v>2084</v>
      </c>
      <c r="M10" s="2">
        <f t="shared" si="1"/>
        <v>0</v>
      </c>
      <c r="N10" s="2">
        <f t="shared" si="2"/>
        <v>2084</v>
      </c>
      <c r="O10" s="2" t="s">
        <v>40</v>
      </c>
    </row>
    <row r="11" spans="1:15" ht="63.75" customHeight="1" x14ac:dyDescent="0.2">
      <c r="A11" s="2" t="s">
        <v>15</v>
      </c>
      <c r="B11" s="2" t="s">
        <v>41</v>
      </c>
      <c r="C11" s="2" t="s">
        <v>17</v>
      </c>
      <c r="D11" s="2" t="s">
        <v>42</v>
      </c>
      <c r="E11" s="2"/>
      <c r="F11" s="2">
        <v>0</v>
      </c>
      <c r="G11" s="2">
        <v>0</v>
      </c>
      <c r="H11" s="2">
        <v>0</v>
      </c>
      <c r="I11" s="2">
        <v>0</v>
      </c>
      <c r="J11" s="2">
        <v>0</v>
      </c>
      <c r="K11" s="2"/>
      <c r="L11" s="2">
        <f t="shared" si="0"/>
        <v>0</v>
      </c>
      <c r="M11" s="2">
        <f t="shared" si="1"/>
        <v>0</v>
      </c>
      <c r="N11" s="2">
        <f t="shared" si="2"/>
        <v>0</v>
      </c>
      <c r="O11" s="2" t="s">
        <v>43</v>
      </c>
    </row>
    <row r="12" spans="1:15" ht="63.75" customHeight="1" x14ac:dyDescent="0.2">
      <c r="A12" s="2" t="s">
        <v>15</v>
      </c>
      <c r="B12" s="2" t="s">
        <v>44</v>
      </c>
      <c r="C12" s="2" t="s">
        <v>17</v>
      </c>
      <c r="D12" s="2" t="s">
        <v>42</v>
      </c>
      <c r="E12" s="2"/>
      <c r="F12" s="2">
        <v>0</v>
      </c>
      <c r="G12" s="2">
        <v>0</v>
      </c>
      <c r="H12" s="2">
        <v>0</v>
      </c>
      <c r="I12" s="2">
        <v>0</v>
      </c>
      <c r="J12" s="2">
        <v>0</v>
      </c>
      <c r="K12" s="2"/>
      <c r="L12" s="2">
        <f t="shared" si="0"/>
        <v>0</v>
      </c>
      <c r="M12" s="2">
        <f t="shared" si="1"/>
        <v>0</v>
      </c>
      <c r="N12" s="2">
        <f t="shared" si="2"/>
        <v>0</v>
      </c>
      <c r="O12" s="2" t="s">
        <v>45</v>
      </c>
    </row>
    <row r="13" spans="1:15" ht="63.75" customHeight="1" x14ac:dyDescent="0.2">
      <c r="A13" s="2" t="s">
        <v>15</v>
      </c>
      <c r="B13" s="2" t="s">
        <v>46</v>
      </c>
      <c r="C13" s="2" t="s">
        <v>25</v>
      </c>
      <c r="D13" s="2" t="s">
        <v>18</v>
      </c>
      <c r="E13" s="2"/>
      <c r="F13" s="2">
        <v>2500</v>
      </c>
      <c r="G13" s="2">
        <v>0</v>
      </c>
      <c r="H13" s="2">
        <v>527</v>
      </c>
      <c r="I13" s="2">
        <v>0</v>
      </c>
      <c r="J13" s="2">
        <v>0</v>
      </c>
      <c r="K13" s="2" t="s">
        <v>47</v>
      </c>
      <c r="L13" s="2">
        <f t="shared" si="0"/>
        <v>2500</v>
      </c>
      <c r="M13" s="2">
        <f t="shared" si="1"/>
        <v>527</v>
      </c>
      <c r="N13" s="2">
        <f t="shared" si="2"/>
        <v>3027</v>
      </c>
      <c r="O13" s="2" t="s">
        <v>48</v>
      </c>
    </row>
    <row r="14" spans="1:15" ht="63.75" customHeight="1" x14ac:dyDescent="0.2">
      <c r="A14" s="2" t="s">
        <v>15</v>
      </c>
      <c r="B14" s="2" t="s">
        <v>49</v>
      </c>
      <c r="C14" s="2" t="s">
        <v>17</v>
      </c>
      <c r="D14" s="2" t="s">
        <v>42</v>
      </c>
      <c r="E14" s="2"/>
      <c r="F14" s="2">
        <v>0</v>
      </c>
      <c r="G14" s="2">
        <v>0</v>
      </c>
      <c r="H14" s="2">
        <v>0</v>
      </c>
      <c r="I14" s="2">
        <v>0</v>
      </c>
      <c r="J14" s="2">
        <v>0</v>
      </c>
      <c r="K14" s="2"/>
      <c r="L14" s="2">
        <f t="shared" si="0"/>
        <v>0</v>
      </c>
      <c r="M14" s="2">
        <f t="shared" si="1"/>
        <v>0</v>
      </c>
      <c r="N14" s="2">
        <f t="shared" si="2"/>
        <v>0</v>
      </c>
      <c r="O14" s="2" t="s">
        <v>50</v>
      </c>
    </row>
    <row r="15" spans="1:15" ht="63.75" customHeight="1" x14ac:dyDescent="0.2">
      <c r="A15" s="2" t="s">
        <v>15</v>
      </c>
      <c r="B15" s="2" t="s">
        <v>51</v>
      </c>
      <c r="C15" s="2" t="s">
        <v>39</v>
      </c>
      <c r="D15" s="2" t="s">
        <v>18</v>
      </c>
      <c r="E15" s="2"/>
      <c r="F15" s="2">
        <v>7600</v>
      </c>
      <c r="G15" s="2">
        <v>0</v>
      </c>
      <c r="H15" s="2">
        <v>0</v>
      </c>
      <c r="I15" s="2">
        <v>0</v>
      </c>
      <c r="J15" s="2">
        <v>0</v>
      </c>
      <c r="K15" s="2"/>
      <c r="L15" s="2">
        <f t="shared" si="0"/>
        <v>7600</v>
      </c>
      <c r="M15" s="2">
        <f t="shared" si="1"/>
        <v>0</v>
      </c>
      <c r="N15" s="2">
        <f t="shared" si="2"/>
        <v>7600</v>
      </c>
      <c r="O15" s="2" t="s">
        <v>52</v>
      </c>
    </row>
    <row r="16" spans="1:15" ht="63.75" customHeight="1" x14ac:dyDescent="0.2">
      <c r="A16" s="2" t="s">
        <v>15</v>
      </c>
      <c r="B16" s="2" t="s">
        <v>53</v>
      </c>
      <c r="C16" s="2" t="s">
        <v>17</v>
      </c>
      <c r="D16" s="2" t="s">
        <v>18</v>
      </c>
      <c r="E16" s="2"/>
      <c r="F16" s="2">
        <v>9500</v>
      </c>
      <c r="G16" s="2">
        <v>147409</v>
      </c>
      <c r="H16" s="2">
        <v>0</v>
      </c>
      <c r="I16" s="2">
        <v>0</v>
      </c>
      <c r="J16" s="2">
        <v>0</v>
      </c>
      <c r="K16" s="2" t="s">
        <v>54</v>
      </c>
      <c r="L16" s="2">
        <f t="shared" si="0"/>
        <v>9500</v>
      </c>
      <c r="M16" s="2">
        <f t="shared" si="1"/>
        <v>147409</v>
      </c>
      <c r="N16" s="2">
        <f t="shared" si="2"/>
        <v>156909</v>
      </c>
      <c r="O16" s="2" t="s">
        <v>55</v>
      </c>
    </row>
    <row r="17" spans="1:15" ht="63.75" customHeight="1" x14ac:dyDescent="0.2">
      <c r="A17" s="2" t="s">
        <v>15</v>
      </c>
      <c r="B17" s="2" t="s">
        <v>56</v>
      </c>
      <c r="C17" s="2" t="s">
        <v>17</v>
      </c>
      <c r="D17" s="2" t="s">
        <v>18</v>
      </c>
      <c r="E17" s="2"/>
      <c r="F17" s="2">
        <v>3500</v>
      </c>
      <c r="G17" s="2">
        <v>0</v>
      </c>
      <c r="H17" s="2">
        <v>0</v>
      </c>
      <c r="I17" s="2">
        <v>0</v>
      </c>
      <c r="J17" s="2">
        <v>0</v>
      </c>
      <c r="K17" s="2"/>
      <c r="L17" s="2">
        <f t="shared" si="0"/>
        <v>3500</v>
      </c>
      <c r="M17" s="2">
        <f t="shared" si="1"/>
        <v>0</v>
      </c>
      <c r="N17" s="2">
        <f t="shared" si="2"/>
        <v>3500</v>
      </c>
      <c r="O17" s="2" t="s">
        <v>57</v>
      </c>
    </row>
    <row r="18" spans="1:15" ht="63.75" customHeight="1" x14ac:dyDescent="0.2">
      <c r="A18" s="2" t="s">
        <v>15</v>
      </c>
      <c r="B18" s="2" t="s">
        <v>58</v>
      </c>
      <c r="C18" s="2" t="s">
        <v>59</v>
      </c>
      <c r="D18" s="2" t="s">
        <v>18</v>
      </c>
      <c r="E18" s="2"/>
      <c r="F18" s="2">
        <v>4000</v>
      </c>
      <c r="G18" s="2">
        <v>0</v>
      </c>
      <c r="H18" s="2">
        <v>0</v>
      </c>
      <c r="I18" s="2">
        <v>3</v>
      </c>
      <c r="J18" s="2">
        <v>14040</v>
      </c>
      <c r="K18" s="2"/>
      <c r="L18" s="2">
        <f t="shared" si="0"/>
        <v>4000</v>
      </c>
      <c r="M18" s="2">
        <f t="shared" si="1"/>
        <v>14040</v>
      </c>
      <c r="N18" s="2">
        <f t="shared" si="2"/>
        <v>18040</v>
      </c>
      <c r="O18" s="2" t="s">
        <v>60</v>
      </c>
    </row>
    <row r="19" spans="1:15" ht="63.75" customHeight="1" x14ac:dyDescent="0.2">
      <c r="A19" s="2" t="s">
        <v>15</v>
      </c>
      <c r="B19" s="2" t="s">
        <v>61</v>
      </c>
      <c r="C19" s="2" t="s">
        <v>17</v>
      </c>
      <c r="D19" s="2" t="s">
        <v>18</v>
      </c>
      <c r="E19" s="2"/>
      <c r="F19" s="2">
        <v>3000</v>
      </c>
      <c r="G19" s="2">
        <v>0</v>
      </c>
      <c r="H19" s="2">
        <v>0</v>
      </c>
      <c r="I19" s="2">
        <v>0</v>
      </c>
      <c r="J19" s="2">
        <v>0</v>
      </c>
      <c r="K19" s="2"/>
      <c r="L19" s="2">
        <f t="shared" si="0"/>
        <v>3000</v>
      </c>
      <c r="M19" s="2">
        <f t="shared" si="1"/>
        <v>0</v>
      </c>
      <c r="N19" s="2">
        <f t="shared" si="2"/>
        <v>3000</v>
      </c>
      <c r="O19" s="2" t="s">
        <v>62</v>
      </c>
    </row>
    <row r="20" spans="1:15" ht="63.75" customHeight="1" x14ac:dyDescent="0.2">
      <c r="A20" s="2" t="s">
        <v>15</v>
      </c>
      <c r="B20" s="2" t="s">
        <v>63</v>
      </c>
      <c r="C20" s="2" t="s">
        <v>25</v>
      </c>
      <c r="D20" s="2" t="s">
        <v>18</v>
      </c>
      <c r="E20" s="2"/>
      <c r="F20" s="2">
        <v>5200</v>
      </c>
      <c r="G20" s="2">
        <v>0</v>
      </c>
      <c r="H20" s="2">
        <v>0</v>
      </c>
      <c r="I20" s="2">
        <v>0</v>
      </c>
      <c r="J20" s="2">
        <v>0</v>
      </c>
      <c r="K20" s="2"/>
      <c r="L20" s="2">
        <f t="shared" si="0"/>
        <v>5200</v>
      </c>
      <c r="M20" s="2">
        <f t="shared" si="1"/>
        <v>0</v>
      </c>
      <c r="N20" s="2">
        <f t="shared" si="2"/>
        <v>5200</v>
      </c>
      <c r="O20" s="2" t="s">
        <v>64</v>
      </c>
    </row>
    <row r="21" spans="1:15" ht="63.75" customHeight="1" x14ac:dyDescent="0.2">
      <c r="A21" s="2" t="s">
        <v>15</v>
      </c>
      <c r="B21" s="2" t="s">
        <v>65</v>
      </c>
      <c r="C21" s="2" t="s">
        <v>17</v>
      </c>
      <c r="D21" s="2" t="s">
        <v>18</v>
      </c>
      <c r="E21" s="2"/>
      <c r="F21" s="2">
        <v>5000</v>
      </c>
      <c r="G21" s="2">
        <v>0</v>
      </c>
      <c r="H21" s="2">
        <v>109397</v>
      </c>
      <c r="I21" s="2">
        <v>0</v>
      </c>
      <c r="J21" s="2">
        <v>0</v>
      </c>
      <c r="K21" s="2" t="s">
        <v>66</v>
      </c>
      <c r="L21" s="2">
        <f t="shared" si="0"/>
        <v>5000</v>
      </c>
      <c r="M21" s="2">
        <f t="shared" si="1"/>
        <v>109397</v>
      </c>
      <c r="N21" s="2">
        <f t="shared" si="2"/>
        <v>114397</v>
      </c>
      <c r="O21" s="2" t="s">
        <v>67</v>
      </c>
    </row>
    <row r="22" spans="1:15" ht="63.75" customHeight="1" x14ac:dyDescent="0.2">
      <c r="A22" s="2" t="s">
        <v>15</v>
      </c>
      <c r="B22" s="2" t="s">
        <v>68</v>
      </c>
      <c r="C22" s="2" t="s">
        <v>17</v>
      </c>
      <c r="D22" s="2" t="s">
        <v>18</v>
      </c>
      <c r="E22" s="2"/>
      <c r="F22" s="2">
        <v>5000</v>
      </c>
      <c r="G22" s="2">
        <v>0</v>
      </c>
      <c r="H22" s="2">
        <v>0</v>
      </c>
      <c r="I22" s="2">
        <v>2</v>
      </c>
      <c r="J22" s="2">
        <v>11700</v>
      </c>
      <c r="K22" s="2"/>
      <c r="L22" s="2">
        <f t="shared" si="0"/>
        <v>5000</v>
      </c>
      <c r="M22" s="2">
        <f t="shared" si="1"/>
        <v>11700</v>
      </c>
      <c r="N22" s="2">
        <f t="shared" si="2"/>
        <v>16700</v>
      </c>
      <c r="O22" s="2" t="s">
        <v>69</v>
      </c>
    </row>
    <row r="23" spans="1:15" ht="63.75" customHeight="1" x14ac:dyDescent="0.2">
      <c r="A23" s="2" t="s">
        <v>15</v>
      </c>
      <c r="B23" s="2" t="s">
        <v>70</v>
      </c>
      <c r="C23" s="2" t="s">
        <v>17</v>
      </c>
      <c r="D23" s="2" t="s">
        <v>18</v>
      </c>
      <c r="E23" s="2"/>
      <c r="F23" s="2">
        <v>5720</v>
      </c>
      <c r="G23" s="2">
        <v>0</v>
      </c>
      <c r="H23" s="2">
        <v>0</v>
      </c>
      <c r="I23" s="2">
        <v>0</v>
      </c>
      <c r="J23" s="2">
        <v>0</v>
      </c>
      <c r="K23" s="2"/>
      <c r="L23" s="2">
        <f t="shared" si="0"/>
        <v>5720</v>
      </c>
      <c r="M23" s="2">
        <f t="shared" si="1"/>
        <v>0</v>
      </c>
      <c r="N23" s="2">
        <f t="shared" si="2"/>
        <v>5720</v>
      </c>
      <c r="O23" s="2" t="s">
        <v>71</v>
      </c>
    </row>
    <row r="24" spans="1:15" ht="63.75" customHeight="1" x14ac:dyDescent="0.2">
      <c r="A24" s="2" t="s">
        <v>15</v>
      </c>
      <c r="B24" s="2" t="s">
        <v>72</v>
      </c>
      <c r="C24" s="2" t="s">
        <v>39</v>
      </c>
      <c r="D24" s="2" t="s">
        <v>18</v>
      </c>
      <c r="E24" s="2"/>
      <c r="F24" s="2">
        <v>12500</v>
      </c>
      <c r="G24" s="2">
        <v>0</v>
      </c>
      <c r="H24" s="2">
        <v>0</v>
      </c>
      <c r="I24" s="2">
        <v>0</v>
      </c>
      <c r="J24" s="2">
        <v>0</v>
      </c>
      <c r="K24" s="2"/>
      <c r="L24" s="2">
        <f t="shared" si="0"/>
        <v>12500</v>
      </c>
      <c r="M24" s="2">
        <f t="shared" si="1"/>
        <v>0</v>
      </c>
      <c r="N24" s="2">
        <f t="shared" si="2"/>
        <v>12500</v>
      </c>
      <c r="O24" s="2" t="s">
        <v>73</v>
      </c>
    </row>
    <row r="25" spans="1:15" ht="63.75" customHeight="1" x14ac:dyDescent="0.2">
      <c r="A25" s="2" t="s">
        <v>15</v>
      </c>
      <c r="B25" s="2" t="s">
        <v>74</v>
      </c>
      <c r="C25" s="2" t="s">
        <v>17</v>
      </c>
      <c r="D25" s="2" t="s">
        <v>18</v>
      </c>
      <c r="E25" s="2"/>
      <c r="F25" s="2">
        <v>8000</v>
      </c>
      <c r="G25" s="2">
        <v>0</v>
      </c>
      <c r="H25" s="2">
        <v>1091</v>
      </c>
      <c r="I25" s="2">
        <v>0</v>
      </c>
      <c r="J25" s="2">
        <v>0</v>
      </c>
      <c r="K25" s="2" t="s">
        <v>75</v>
      </c>
      <c r="L25" s="2">
        <f t="shared" si="0"/>
        <v>8000</v>
      </c>
      <c r="M25" s="2">
        <f t="shared" si="1"/>
        <v>1091</v>
      </c>
      <c r="N25" s="2">
        <f t="shared" si="2"/>
        <v>9091</v>
      </c>
      <c r="O25" s="2" t="s">
        <v>76</v>
      </c>
    </row>
    <row r="26" spans="1:15" ht="63.75" customHeight="1" x14ac:dyDescent="0.2">
      <c r="A26" s="2" t="s">
        <v>15</v>
      </c>
      <c r="B26" s="2" t="s">
        <v>77</v>
      </c>
      <c r="C26" s="2" t="s">
        <v>39</v>
      </c>
      <c r="D26" s="2" t="s">
        <v>18</v>
      </c>
      <c r="E26" s="2"/>
      <c r="F26" s="2">
        <v>6500</v>
      </c>
      <c r="G26" s="2">
        <v>34649</v>
      </c>
      <c r="H26" s="2">
        <v>0</v>
      </c>
      <c r="I26" s="2">
        <v>0</v>
      </c>
      <c r="J26" s="2">
        <v>0</v>
      </c>
      <c r="K26" s="2" t="s">
        <v>78</v>
      </c>
      <c r="L26" s="2">
        <f t="shared" si="0"/>
        <v>6500</v>
      </c>
      <c r="M26" s="2">
        <f t="shared" si="1"/>
        <v>34649</v>
      </c>
      <c r="N26" s="2">
        <f t="shared" si="2"/>
        <v>41149</v>
      </c>
      <c r="O26" s="2" t="s">
        <v>79</v>
      </c>
    </row>
    <row r="27" spans="1:15" ht="63.75" customHeight="1" x14ac:dyDescent="0.2">
      <c r="A27" s="2" t="s">
        <v>15</v>
      </c>
      <c r="B27" s="2" t="s">
        <v>80</v>
      </c>
      <c r="C27" s="2" t="s">
        <v>17</v>
      </c>
      <c r="D27" s="2" t="s">
        <v>18</v>
      </c>
      <c r="E27" s="2"/>
      <c r="F27" s="2">
        <v>8000</v>
      </c>
      <c r="G27" s="2">
        <v>0</v>
      </c>
      <c r="H27" s="2">
        <v>0</v>
      </c>
      <c r="I27" s="2">
        <v>0</v>
      </c>
      <c r="J27" s="2">
        <v>0</v>
      </c>
      <c r="K27" s="2"/>
      <c r="L27" s="2">
        <f t="shared" si="0"/>
        <v>8000</v>
      </c>
      <c r="M27" s="2">
        <f t="shared" si="1"/>
        <v>0</v>
      </c>
      <c r="N27" s="2">
        <f t="shared" si="2"/>
        <v>8000</v>
      </c>
      <c r="O27" s="2" t="s">
        <v>81</v>
      </c>
    </row>
    <row r="28" spans="1:15" ht="63.75" customHeight="1" x14ac:dyDescent="0.2">
      <c r="A28" s="2" t="s">
        <v>15</v>
      </c>
      <c r="B28" s="2" t="s">
        <v>82</v>
      </c>
      <c r="C28" s="2" t="s">
        <v>17</v>
      </c>
      <c r="D28" s="2" t="s">
        <v>18</v>
      </c>
      <c r="E28" s="2"/>
      <c r="F28" s="2">
        <v>10000</v>
      </c>
      <c r="G28" s="2">
        <v>0</v>
      </c>
      <c r="H28" s="2">
        <v>0</v>
      </c>
      <c r="I28" s="2">
        <v>0</v>
      </c>
      <c r="J28" s="2">
        <v>0</v>
      </c>
      <c r="K28" s="2"/>
      <c r="L28" s="2">
        <f t="shared" si="0"/>
        <v>10000</v>
      </c>
      <c r="M28" s="2">
        <f t="shared" si="1"/>
        <v>0</v>
      </c>
      <c r="N28" s="2">
        <f t="shared" si="2"/>
        <v>10000</v>
      </c>
      <c r="O28" s="2" t="s">
        <v>83</v>
      </c>
    </row>
    <row r="29" spans="1:15" ht="63.75" customHeight="1" x14ac:dyDescent="0.2">
      <c r="A29" s="2" t="s">
        <v>15</v>
      </c>
      <c r="B29" s="2" t="s">
        <v>84</v>
      </c>
      <c r="C29" s="2" t="s">
        <v>17</v>
      </c>
      <c r="D29" s="2" t="s">
        <v>18</v>
      </c>
      <c r="E29" s="2"/>
      <c r="F29" s="2">
        <v>10000</v>
      </c>
      <c r="G29" s="2">
        <v>0</v>
      </c>
      <c r="H29" s="2">
        <v>0</v>
      </c>
      <c r="I29" s="2">
        <v>0</v>
      </c>
      <c r="J29" s="2">
        <v>0</v>
      </c>
      <c r="K29" s="2"/>
      <c r="L29" s="2">
        <f t="shared" si="0"/>
        <v>10000</v>
      </c>
      <c r="M29" s="2">
        <f t="shared" si="1"/>
        <v>0</v>
      </c>
      <c r="N29" s="2">
        <f t="shared" si="2"/>
        <v>10000</v>
      </c>
      <c r="O29" s="2" t="s">
        <v>85</v>
      </c>
    </row>
    <row r="30" spans="1:15" ht="63.75" customHeight="1" x14ac:dyDescent="0.2">
      <c r="A30" s="2" t="s">
        <v>15</v>
      </c>
      <c r="B30" s="2" t="s">
        <v>86</v>
      </c>
      <c r="C30" s="2" t="s">
        <v>17</v>
      </c>
      <c r="D30" s="2" t="s">
        <v>18</v>
      </c>
      <c r="E30" s="2"/>
      <c r="F30" s="2">
        <v>18000</v>
      </c>
      <c r="G30" s="2">
        <v>0</v>
      </c>
      <c r="H30" s="2">
        <v>0</v>
      </c>
      <c r="I30" s="2">
        <v>0</v>
      </c>
      <c r="J30" s="2">
        <v>0</v>
      </c>
      <c r="K30" s="2"/>
      <c r="L30" s="2">
        <f t="shared" si="0"/>
        <v>18000</v>
      </c>
      <c r="M30" s="2">
        <f t="shared" si="1"/>
        <v>0</v>
      </c>
      <c r="N30" s="2">
        <f t="shared" si="2"/>
        <v>18000</v>
      </c>
      <c r="O30" s="2" t="s">
        <v>87</v>
      </c>
    </row>
    <row r="31" spans="1:15" ht="63.75" customHeight="1" x14ac:dyDescent="0.2">
      <c r="A31" s="2" t="s">
        <v>15</v>
      </c>
      <c r="B31" s="2" t="s">
        <v>88</v>
      </c>
      <c r="C31" s="2" t="s">
        <v>17</v>
      </c>
      <c r="D31" s="2" t="s">
        <v>18</v>
      </c>
      <c r="E31" s="2"/>
      <c r="F31" s="2">
        <v>14725</v>
      </c>
      <c r="G31" s="2">
        <v>0</v>
      </c>
      <c r="H31" s="2">
        <v>0</v>
      </c>
      <c r="I31" s="2">
        <v>0</v>
      </c>
      <c r="J31" s="2">
        <v>0</v>
      </c>
      <c r="K31" s="2"/>
      <c r="L31" s="2">
        <f t="shared" si="0"/>
        <v>14725</v>
      </c>
      <c r="M31" s="2">
        <f t="shared" si="1"/>
        <v>0</v>
      </c>
      <c r="N31" s="2">
        <f t="shared" si="2"/>
        <v>14725</v>
      </c>
      <c r="O31" s="2" t="s">
        <v>89</v>
      </c>
    </row>
    <row r="32" spans="1:15" ht="63.75" customHeight="1" x14ac:dyDescent="0.2">
      <c r="A32" s="2" t="s">
        <v>15</v>
      </c>
      <c r="B32" s="2" t="s">
        <v>90</v>
      </c>
      <c r="C32" s="2" t="s">
        <v>17</v>
      </c>
      <c r="D32" s="2" t="s">
        <v>18</v>
      </c>
      <c r="E32" s="2"/>
      <c r="F32" s="2">
        <v>12500</v>
      </c>
      <c r="G32" s="2">
        <v>0</v>
      </c>
      <c r="H32" s="2">
        <v>0</v>
      </c>
      <c r="I32" s="2">
        <v>0</v>
      </c>
      <c r="J32" s="2">
        <v>0</v>
      </c>
      <c r="K32" s="2"/>
      <c r="L32" s="2">
        <f t="shared" si="0"/>
        <v>12500</v>
      </c>
      <c r="M32" s="2">
        <f t="shared" si="1"/>
        <v>0</v>
      </c>
      <c r="N32" s="2">
        <f t="shared" si="2"/>
        <v>12500</v>
      </c>
      <c r="O32" s="2" t="s">
        <v>91</v>
      </c>
    </row>
    <row r="33" spans="1:15" ht="63.75" customHeight="1" x14ac:dyDescent="0.2">
      <c r="A33" s="2" t="s">
        <v>15</v>
      </c>
      <c r="B33" s="2" t="s">
        <v>92</v>
      </c>
      <c r="C33" s="2" t="s">
        <v>59</v>
      </c>
      <c r="D33" s="2" t="s">
        <v>18</v>
      </c>
      <c r="E33" s="2"/>
      <c r="F33" s="2">
        <v>7000</v>
      </c>
      <c r="G33" s="2">
        <v>0</v>
      </c>
      <c r="H33" s="2">
        <v>0</v>
      </c>
      <c r="I33" s="2">
        <v>0</v>
      </c>
      <c r="J33" s="2">
        <v>0</v>
      </c>
      <c r="K33" s="2"/>
      <c r="L33" s="2">
        <f t="shared" si="0"/>
        <v>7000</v>
      </c>
      <c r="M33" s="2">
        <f t="shared" si="1"/>
        <v>0</v>
      </c>
      <c r="N33" s="2">
        <f t="shared" si="2"/>
        <v>7000</v>
      </c>
      <c r="O33" s="2" t="s">
        <v>93</v>
      </c>
    </row>
    <row r="34" spans="1:15" ht="63.75" customHeight="1" x14ac:dyDescent="0.2">
      <c r="A34" s="2" t="s">
        <v>15</v>
      </c>
      <c r="B34" s="2" t="s">
        <v>94</v>
      </c>
      <c r="C34" s="2" t="s">
        <v>17</v>
      </c>
      <c r="D34" s="2" t="s">
        <v>18</v>
      </c>
      <c r="E34" s="2"/>
      <c r="F34" s="2">
        <v>9500</v>
      </c>
      <c r="G34" s="2">
        <v>0</v>
      </c>
      <c r="H34" s="2">
        <v>0</v>
      </c>
      <c r="I34" s="2">
        <v>0</v>
      </c>
      <c r="J34" s="2">
        <v>0</v>
      </c>
      <c r="K34" s="2"/>
      <c r="L34" s="2">
        <f t="shared" si="0"/>
        <v>9500</v>
      </c>
      <c r="M34" s="2">
        <f t="shared" si="1"/>
        <v>0</v>
      </c>
      <c r="N34" s="2">
        <f t="shared" si="2"/>
        <v>9500</v>
      </c>
      <c r="O34" s="2" t="s">
        <v>95</v>
      </c>
    </row>
    <row r="35" spans="1:15" ht="63.75" customHeight="1" x14ac:dyDescent="0.2">
      <c r="A35" s="2" t="s">
        <v>15</v>
      </c>
      <c r="B35" s="2" t="s">
        <v>96</v>
      </c>
      <c r="C35" s="2" t="s">
        <v>17</v>
      </c>
      <c r="D35" s="2" t="s">
        <v>18</v>
      </c>
      <c r="E35" s="2"/>
      <c r="F35" s="2">
        <v>7200</v>
      </c>
      <c r="G35" s="2">
        <v>0</v>
      </c>
      <c r="H35" s="2">
        <v>0</v>
      </c>
      <c r="I35" s="2">
        <v>0</v>
      </c>
      <c r="J35" s="2">
        <v>0</v>
      </c>
      <c r="K35" s="2"/>
      <c r="L35" s="2">
        <f t="shared" si="0"/>
        <v>7200</v>
      </c>
      <c r="M35" s="2">
        <f t="shared" si="1"/>
        <v>0</v>
      </c>
      <c r="N35" s="2">
        <f t="shared" si="2"/>
        <v>7200</v>
      </c>
      <c r="O35" s="2" t="s">
        <v>97</v>
      </c>
    </row>
    <row r="36" spans="1:15" ht="63.75" customHeight="1" x14ac:dyDescent="0.2">
      <c r="A36" s="2" t="s">
        <v>15</v>
      </c>
      <c r="B36" s="2" t="s">
        <v>98</v>
      </c>
      <c r="C36" s="2" t="s">
        <v>17</v>
      </c>
      <c r="D36" s="2" t="s">
        <v>18</v>
      </c>
      <c r="E36" s="2"/>
      <c r="F36" s="2">
        <v>12500</v>
      </c>
      <c r="G36" s="2">
        <v>0</v>
      </c>
      <c r="H36" s="2">
        <v>0</v>
      </c>
      <c r="I36" s="2">
        <v>0</v>
      </c>
      <c r="J36" s="2">
        <v>0</v>
      </c>
      <c r="K36" s="2"/>
      <c r="L36" s="2">
        <f t="shared" si="0"/>
        <v>12500</v>
      </c>
      <c r="M36" s="2">
        <f t="shared" si="1"/>
        <v>0</v>
      </c>
      <c r="N36" s="2">
        <f t="shared" si="2"/>
        <v>12500</v>
      </c>
      <c r="O36" s="2" t="s">
        <v>99</v>
      </c>
    </row>
    <row r="37" spans="1:15" ht="63.75" customHeight="1" x14ac:dyDescent="0.2">
      <c r="A37" s="2" t="s">
        <v>15</v>
      </c>
      <c r="B37" s="2" t="s">
        <v>100</v>
      </c>
      <c r="C37" s="2" t="s">
        <v>17</v>
      </c>
      <c r="D37" s="2" t="s">
        <v>18</v>
      </c>
      <c r="E37" s="2"/>
      <c r="F37" s="2">
        <v>7100</v>
      </c>
      <c r="G37" s="2">
        <v>0</v>
      </c>
      <c r="H37" s="2">
        <v>0</v>
      </c>
      <c r="I37" s="2">
        <v>0</v>
      </c>
      <c r="J37" s="2">
        <v>0</v>
      </c>
      <c r="K37" s="2"/>
      <c r="L37" s="2">
        <f t="shared" si="0"/>
        <v>7100</v>
      </c>
      <c r="M37" s="2">
        <f t="shared" si="1"/>
        <v>0</v>
      </c>
      <c r="N37" s="2">
        <f t="shared" si="2"/>
        <v>7100</v>
      </c>
      <c r="O37" s="2" t="s">
        <v>101</v>
      </c>
    </row>
    <row r="38" spans="1:15" ht="63.75" customHeight="1" x14ac:dyDescent="0.2">
      <c r="A38" s="2" t="s">
        <v>15</v>
      </c>
      <c r="B38" s="2" t="s">
        <v>102</v>
      </c>
      <c r="C38" s="2" t="s">
        <v>25</v>
      </c>
      <c r="D38" s="2" t="s">
        <v>18</v>
      </c>
      <c r="E38" s="2"/>
      <c r="F38" s="2">
        <v>12500</v>
      </c>
      <c r="G38" s="2">
        <v>0</v>
      </c>
      <c r="H38" s="2">
        <v>0</v>
      </c>
      <c r="I38" s="2">
        <v>1</v>
      </c>
      <c r="J38" s="2">
        <v>14625</v>
      </c>
      <c r="K38" s="2"/>
      <c r="L38" s="2">
        <f t="shared" si="0"/>
        <v>12500</v>
      </c>
      <c r="M38" s="2">
        <f t="shared" si="1"/>
        <v>14625</v>
      </c>
      <c r="N38" s="2">
        <f t="shared" si="2"/>
        <v>27125</v>
      </c>
      <c r="O38" s="2" t="s">
        <v>103</v>
      </c>
    </row>
    <row r="39" spans="1:15" ht="63.75" customHeight="1" x14ac:dyDescent="0.2">
      <c r="A39" s="2" t="s">
        <v>15</v>
      </c>
      <c r="B39" s="2" t="s">
        <v>104</v>
      </c>
      <c r="C39" s="2" t="s">
        <v>17</v>
      </c>
      <c r="D39" s="2" t="s">
        <v>18</v>
      </c>
      <c r="E39" s="2"/>
      <c r="F39" s="2">
        <v>12500</v>
      </c>
      <c r="G39" s="2">
        <v>0</v>
      </c>
      <c r="H39" s="2">
        <v>0</v>
      </c>
      <c r="I39" s="2">
        <v>0</v>
      </c>
      <c r="J39" s="2">
        <v>0</v>
      </c>
      <c r="K39" s="2"/>
      <c r="L39" s="2">
        <f t="shared" si="0"/>
        <v>12500</v>
      </c>
      <c r="M39" s="2">
        <f t="shared" si="1"/>
        <v>0</v>
      </c>
      <c r="N39" s="2">
        <f t="shared" si="2"/>
        <v>12500</v>
      </c>
      <c r="O39" s="2" t="s">
        <v>105</v>
      </c>
    </row>
    <row r="40" spans="1:15" ht="63.75" customHeight="1" x14ac:dyDescent="0.2">
      <c r="A40" s="2" t="s">
        <v>15</v>
      </c>
      <c r="B40" s="2" t="s">
        <v>106</v>
      </c>
      <c r="C40" s="2" t="s">
        <v>17</v>
      </c>
      <c r="D40" s="2" t="s">
        <v>18</v>
      </c>
      <c r="E40" s="2"/>
      <c r="F40" s="2">
        <v>8500</v>
      </c>
      <c r="G40" s="2">
        <v>0</v>
      </c>
      <c r="H40" s="2">
        <v>0</v>
      </c>
      <c r="I40" s="2">
        <v>0</v>
      </c>
      <c r="J40" s="2">
        <v>0</v>
      </c>
      <c r="K40" s="2"/>
      <c r="L40" s="2">
        <f t="shared" si="0"/>
        <v>8500</v>
      </c>
      <c r="M40" s="2">
        <f t="shared" si="1"/>
        <v>0</v>
      </c>
      <c r="N40" s="2">
        <f t="shared" si="2"/>
        <v>8500</v>
      </c>
      <c r="O40" s="2" t="s">
        <v>107</v>
      </c>
    </row>
    <row r="41" spans="1:15" ht="63.75" customHeight="1" x14ac:dyDescent="0.2">
      <c r="A41" s="2" t="s">
        <v>15</v>
      </c>
      <c r="B41" s="2" t="s">
        <v>108</v>
      </c>
      <c r="C41" s="2" t="s">
        <v>17</v>
      </c>
      <c r="D41" s="2" t="s">
        <v>109</v>
      </c>
      <c r="E41" s="2"/>
      <c r="F41" s="2">
        <v>63000</v>
      </c>
      <c r="G41" s="2">
        <v>0</v>
      </c>
      <c r="H41" s="2">
        <v>0</v>
      </c>
      <c r="I41" s="2">
        <v>0</v>
      </c>
      <c r="J41" s="2">
        <v>0</v>
      </c>
      <c r="K41" s="2"/>
      <c r="L41" s="2">
        <f t="shared" si="0"/>
        <v>63000</v>
      </c>
      <c r="M41" s="2">
        <f t="shared" si="1"/>
        <v>0</v>
      </c>
      <c r="N41" s="2">
        <f t="shared" si="2"/>
        <v>63000</v>
      </c>
      <c r="O41" s="2" t="s">
        <v>110</v>
      </c>
    </row>
    <row r="42" spans="1:15" ht="63.75" customHeight="1" x14ac:dyDescent="0.2">
      <c r="A42" s="2" t="s">
        <v>15</v>
      </c>
      <c r="B42" s="2" t="s">
        <v>111</v>
      </c>
      <c r="C42" s="2" t="s">
        <v>17</v>
      </c>
      <c r="D42" s="2" t="s">
        <v>18</v>
      </c>
      <c r="E42" s="2"/>
      <c r="F42" s="2">
        <v>8500</v>
      </c>
      <c r="G42" s="2">
        <v>0</v>
      </c>
      <c r="H42" s="2">
        <v>0</v>
      </c>
      <c r="I42" s="2">
        <v>0</v>
      </c>
      <c r="J42" s="2">
        <v>0</v>
      </c>
      <c r="K42" s="2"/>
      <c r="L42" s="2">
        <f t="shared" si="0"/>
        <v>8500</v>
      </c>
      <c r="M42" s="2">
        <f t="shared" si="1"/>
        <v>0</v>
      </c>
      <c r="N42" s="2">
        <f t="shared" si="2"/>
        <v>8500</v>
      </c>
      <c r="O42" s="2" t="s">
        <v>112</v>
      </c>
    </row>
    <row r="43" spans="1:15" ht="63.75" customHeight="1" x14ac:dyDescent="0.2">
      <c r="A43" s="2" t="s">
        <v>15</v>
      </c>
      <c r="B43" s="2" t="s">
        <v>113</v>
      </c>
      <c r="C43" s="2" t="s">
        <v>17</v>
      </c>
      <c r="D43" s="2" t="s">
        <v>18</v>
      </c>
      <c r="E43" s="2"/>
      <c r="F43" s="2">
        <v>5000</v>
      </c>
      <c r="G43" s="2">
        <v>0</v>
      </c>
      <c r="H43" s="2">
        <v>0</v>
      </c>
      <c r="I43" s="2">
        <v>0</v>
      </c>
      <c r="J43" s="2">
        <v>0</v>
      </c>
      <c r="K43" s="2"/>
      <c r="L43" s="2">
        <f t="shared" si="0"/>
        <v>5000</v>
      </c>
      <c r="M43" s="2">
        <f t="shared" si="1"/>
        <v>0</v>
      </c>
      <c r="N43" s="2">
        <f t="shared" si="2"/>
        <v>5000</v>
      </c>
      <c r="O43" s="2" t="s">
        <v>114</v>
      </c>
    </row>
    <row r="44" spans="1:15" ht="63.75" customHeight="1" x14ac:dyDescent="0.2">
      <c r="A44" s="2" t="s">
        <v>15</v>
      </c>
      <c r="B44" s="2" t="s">
        <v>115</v>
      </c>
      <c r="C44" s="2" t="s">
        <v>17</v>
      </c>
      <c r="D44" s="2" t="s">
        <v>18</v>
      </c>
      <c r="E44" s="2"/>
      <c r="F44" s="2">
        <v>10000</v>
      </c>
      <c r="G44" s="2">
        <v>0</v>
      </c>
      <c r="H44" s="2">
        <v>0</v>
      </c>
      <c r="I44" s="2">
        <v>0</v>
      </c>
      <c r="J44" s="2">
        <v>0</v>
      </c>
      <c r="K44" s="2"/>
      <c r="L44" s="2">
        <f t="shared" si="0"/>
        <v>10000</v>
      </c>
      <c r="M44" s="2">
        <f t="shared" si="1"/>
        <v>0</v>
      </c>
      <c r="N44" s="2">
        <f t="shared" si="2"/>
        <v>10000</v>
      </c>
      <c r="O44" s="2" t="s">
        <v>116</v>
      </c>
    </row>
    <row r="45" spans="1:15" ht="63.75" customHeight="1" x14ac:dyDescent="0.2">
      <c r="A45" s="2" t="s">
        <v>15</v>
      </c>
      <c r="B45" s="2" t="s">
        <v>117</v>
      </c>
      <c r="C45" s="2" t="s">
        <v>17</v>
      </c>
      <c r="D45" s="2" t="s">
        <v>18</v>
      </c>
      <c r="E45" s="2"/>
      <c r="F45" s="2">
        <v>8000</v>
      </c>
      <c r="G45" s="2">
        <v>0</v>
      </c>
      <c r="H45" s="2">
        <v>0</v>
      </c>
      <c r="I45" s="2">
        <v>0</v>
      </c>
      <c r="J45" s="2">
        <v>0</v>
      </c>
      <c r="K45" s="2"/>
      <c r="L45" s="2">
        <f t="shared" si="0"/>
        <v>8000</v>
      </c>
      <c r="M45" s="2">
        <f t="shared" si="1"/>
        <v>0</v>
      </c>
      <c r="N45" s="2">
        <f t="shared" si="2"/>
        <v>8000</v>
      </c>
      <c r="O45" s="2" t="s">
        <v>118</v>
      </c>
    </row>
    <row r="46" spans="1:15" ht="63.75" customHeight="1" x14ac:dyDescent="0.2">
      <c r="A46" s="2" t="s">
        <v>15</v>
      </c>
      <c r="B46" s="2" t="s">
        <v>119</v>
      </c>
      <c r="C46" s="2" t="s">
        <v>17</v>
      </c>
      <c r="D46" s="2" t="s">
        <v>18</v>
      </c>
      <c r="E46" s="2"/>
      <c r="F46" s="2">
        <v>6500</v>
      </c>
      <c r="G46" s="2">
        <v>0</v>
      </c>
      <c r="H46" s="2">
        <v>0</v>
      </c>
      <c r="I46" s="2">
        <v>0</v>
      </c>
      <c r="J46" s="2">
        <v>0</v>
      </c>
      <c r="K46" s="2"/>
      <c r="L46" s="2">
        <f t="shared" si="0"/>
        <v>6500</v>
      </c>
      <c r="M46" s="2">
        <f t="shared" si="1"/>
        <v>0</v>
      </c>
      <c r="N46" s="2">
        <f t="shared" si="2"/>
        <v>6500</v>
      </c>
      <c r="O46" s="2" t="s">
        <v>120</v>
      </c>
    </row>
    <row r="47" spans="1:15" ht="63.75" customHeight="1" x14ac:dyDescent="0.2">
      <c r="A47" s="3" t="s">
        <v>15</v>
      </c>
      <c r="B47" s="3" t="s">
        <v>121</v>
      </c>
      <c r="C47" s="3"/>
      <c r="D47" s="3"/>
      <c r="E47" s="3"/>
      <c r="F47" s="3">
        <f>SUM(F2:F46)</f>
        <v>386973</v>
      </c>
      <c r="G47" s="3">
        <f>SUM(G2:G46)</f>
        <v>218418</v>
      </c>
      <c r="H47" s="3">
        <f>SUM(H2:H46)</f>
        <v>111478</v>
      </c>
      <c r="I47" s="3"/>
      <c r="J47" s="3">
        <f>SUM(J2:J46)</f>
        <v>149139</v>
      </c>
      <c r="K47" s="3"/>
      <c r="L47" s="3">
        <f>SUM(L2:L46)</f>
        <v>380473</v>
      </c>
      <c r="M47" s="3">
        <f>SUM(M2:M46)</f>
        <v>479035</v>
      </c>
      <c r="N47" s="3">
        <f>SUM(N2:N46)</f>
        <v>859508</v>
      </c>
      <c r="O47" s="3"/>
    </row>
    <row r="48" spans="1:15" ht="63.75" customHeight="1" x14ac:dyDescent="0.2">
      <c r="A48" s="2" t="s">
        <v>122</v>
      </c>
      <c r="B48" s="2" t="s">
        <v>123</v>
      </c>
      <c r="C48" s="2" t="s">
        <v>17</v>
      </c>
      <c r="D48" s="2" t="s">
        <v>18</v>
      </c>
      <c r="E48" s="2"/>
      <c r="F48" s="2">
        <v>8500</v>
      </c>
      <c r="G48" s="2">
        <v>0</v>
      </c>
      <c r="H48" s="2">
        <v>0</v>
      </c>
      <c r="I48" s="2">
        <v>1</v>
      </c>
      <c r="J48" s="2">
        <v>9945</v>
      </c>
      <c r="K48" s="2"/>
      <c r="L48" s="2">
        <f t="shared" ref="L48:L109" si="3">IF(E48="כן",0,IF(I48&gt;3,0,F48))</f>
        <v>8500</v>
      </c>
      <c r="M48" s="2">
        <f t="shared" ref="M48:M109" si="4">IF(E48="כן", 0, SUM(G48+H48+J48))</f>
        <v>9945</v>
      </c>
      <c r="N48" s="2">
        <f t="shared" ref="N48:N109" si="5">SUM(M48+L48)</f>
        <v>18445</v>
      </c>
      <c r="O48" s="2" t="s">
        <v>124</v>
      </c>
    </row>
    <row r="49" spans="1:15" ht="63.75" customHeight="1" x14ac:dyDescent="0.2">
      <c r="A49" s="2" t="s">
        <v>122</v>
      </c>
      <c r="B49" s="2" t="s">
        <v>125</v>
      </c>
      <c r="C49" s="2" t="s">
        <v>17</v>
      </c>
      <c r="D49" s="2" t="s">
        <v>18</v>
      </c>
      <c r="E49" s="2"/>
      <c r="F49" s="2">
        <v>10000</v>
      </c>
      <c r="G49" s="2">
        <v>0</v>
      </c>
      <c r="H49" s="2">
        <v>0</v>
      </c>
      <c r="I49" s="2">
        <v>0</v>
      </c>
      <c r="J49" s="2">
        <v>0</v>
      </c>
      <c r="K49" s="2"/>
      <c r="L49" s="2">
        <f t="shared" si="3"/>
        <v>10000</v>
      </c>
      <c r="M49" s="2">
        <f t="shared" si="4"/>
        <v>0</v>
      </c>
      <c r="N49" s="2">
        <f t="shared" si="5"/>
        <v>10000</v>
      </c>
      <c r="O49" s="2" t="s">
        <v>126</v>
      </c>
    </row>
    <row r="50" spans="1:15" ht="63.75" customHeight="1" x14ac:dyDescent="0.2">
      <c r="A50" s="2" t="s">
        <v>122</v>
      </c>
      <c r="B50" s="2" t="s">
        <v>127</v>
      </c>
      <c r="C50" s="2" t="s">
        <v>17</v>
      </c>
      <c r="D50" s="2" t="s">
        <v>18</v>
      </c>
      <c r="E50" s="2"/>
      <c r="F50" s="2">
        <v>6500</v>
      </c>
      <c r="G50" s="2">
        <v>0</v>
      </c>
      <c r="H50" s="2">
        <v>0</v>
      </c>
      <c r="I50" s="2">
        <v>0</v>
      </c>
      <c r="J50" s="2">
        <v>0</v>
      </c>
      <c r="K50" s="2"/>
      <c r="L50" s="2">
        <f t="shared" si="3"/>
        <v>6500</v>
      </c>
      <c r="M50" s="2">
        <f t="shared" si="4"/>
        <v>0</v>
      </c>
      <c r="N50" s="2">
        <f t="shared" si="5"/>
        <v>6500</v>
      </c>
      <c r="O50" s="2" t="s">
        <v>128</v>
      </c>
    </row>
    <row r="51" spans="1:15" ht="63.75" customHeight="1" x14ac:dyDescent="0.2">
      <c r="A51" s="2" t="s">
        <v>122</v>
      </c>
      <c r="B51" s="2" t="s">
        <v>129</v>
      </c>
      <c r="C51" s="2" t="s">
        <v>17</v>
      </c>
      <c r="D51" s="2" t="s">
        <v>18</v>
      </c>
      <c r="E51" s="2"/>
      <c r="F51" s="2">
        <v>12500</v>
      </c>
      <c r="G51" s="2">
        <v>0</v>
      </c>
      <c r="H51" s="2">
        <v>0</v>
      </c>
      <c r="I51" s="2">
        <v>0</v>
      </c>
      <c r="J51" s="2">
        <v>0</v>
      </c>
      <c r="K51" s="2"/>
      <c r="L51" s="2">
        <f t="shared" si="3"/>
        <v>12500</v>
      </c>
      <c r="M51" s="2">
        <f t="shared" si="4"/>
        <v>0</v>
      </c>
      <c r="N51" s="2">
        <f t="shared" si="5"/>
        <v>12500</v>
      </c>
      <c r="O51" s="2" t="s">
        <v>130</v>
      </c>
    </row>
    <row r="52" spans="1:15" ht="63.75" customHeight="1" x14ac:dyDescent="0.2">
      <c r="A52" s="2" t="s">
        <v>122</v>
      </c>
      <c r="B52" s="2" t="s">
        <v>131</v>
      </c>
      <c r="C52" s="2" t="s">
        <v>17</v>
      </c>
      <c r="D52" s="2" t="s">
        <v>18</v>
      </c>
      <c r="E52" s="2"/>
      <c r="F52" s="2">
        <v>8500</v>
      </c>
      <c r="G52" s="2">
        <v>0</v>
      </c>
      <c r="H52" s="2">
        <v>0</v>
      </c>
      <c r="I52" s="2">
        <v>0</v>
      </c>
      <c r="J52" s="2">
        <v>0</v>
      </c>
      <c r="K52" s="2"/>
      <c r="L52" s="2">
        <f t="shared" si="3"/>
        <v>8500</v>
      </c>
      <c r="M52" s="2">
        <f t="shared" si="4"/>
        <v>0</v>
      </c>
      <c r="N52" s="2">
        <f t="shared" si="5"/>
        <v>8500</v>
      </c>
      <c r="O52" s="2" t="s">
        <v>132</v>
      </c>
    </row>
    <row r="53" spans="1:15" ht="63.75" customHeight="1" x14ac:dyDescent="0.2">
      <c r="A53" s="2" t="s">
        <v>122</v>
      </c>
      <c r="B53" s="2" t="s">
        <v>133</v>
      </c>
      <c r="C53" s="2" t="s">
        <v>17</v>
      </c>
      <c r="D53" s="2" t="s">
        <v>18</v>
      </c>
      <c r="E53" s="2"/>
      <c r="F53" s="2">
        <v>10000</v>
      </c>
      <c r="G53" s="2">
        <v>0</v>
      </c>
      <c r="H53" s="2">
        <v>0</v>
      </c>
      <c r="I53" s="2">
        <v>0</v>
      </c>
      <c r="J53" s="2">
        <v>0</v>
      </c>
      <c r="K53" s="2"/>
      <c r="L53" s="2">
        <f t="shared" si="3"/>
        <v>10000</v>
      </c>
      <c r="M53" s="2">
        <f t="shared" si="4"/>
        <v>0</v>
      </c>
      <c r="N53" s="2">
        <f t="shared" si="5"/>
        <v>10000</v>
      </c>
      <c r="O53" s="2" t="s">
        <v>134</v>
      </c>
    </row>
    <row r="54" spans="1:15" ht="63.75" customHeight="1" x14ac:dyDescent="0.2">
      <c r="A54" s="2" t="s">
        <v>122</v>
      </c>
      <c r="B54" s="2" t="s">
        <v>135</v>
      </c>
      <c r="C54" s="2" t="s">
        <v>17</v>
      </c>
      <c r="D54" s="2" t="s">
        <v>18</v>
      </c>
      <c r="E54" s="2"/>
      <c r="F54" s="2">
        <v>10000</v>
      </c>
      <c r="G54" s="2">
        <v>0</v>
      </c>
      <c r="H54" s="2">
        <v>0</v>
      </c>
      <c r="I54" s="2">
        <v>0</v>
      </c>
      <c r="J54" s="2">
        <v>0</v>
      </c>
      <c r="K54" s="2"/>
      <c r="L54" s="2">
        <f t="shared" si="3"/>
        <v>10000</v>
      </c>
      <c r="M54" s="2">
        <f t="shared" si="4"/>
        <v>0</v>
      </c>
      <c r="N54" s="2">
        <f t="shared" si="5"/>
        <v>10000</v>
      </c>
      <c r="O54" s="2" t="s">
        <v>136</v>
      </c>
    </row>
    <row r="55" spans="1:15" ht="63.75" customHeight="1" x14ac:dyDescent="0.2">
      <c r="A55" s="2" t="s">
        <v>122</v>
      </c>
      <c r="B55" s="2" t="s">
        <v>137</v>
      </c>
      <c r="C55" s="2" t="s">
        <v>39</v>
      </c>
      <c r="D55" s="2" t="s">
        <v>18</v>
      </c>
      <c r="E55" s="2"/>
      <c r="F55" s="2">
        <v>8500</v>
      </c>
      <c r="G55" s="2">
        <v>0</v>
      </c>
      <c r="H55" s="2">
        <v>0</v>
      </c>
      <c r="I55" s="2">
        <v>0</v>
      </c>
      <c r="J55" s="2">
        <v>0</v>
      </c>
      <c r="K55" s="2"/>
      <c r="L55" s="2">
        <f t="shared" si="3"/>
        <v>8500</v>
      </c>
      <c r="M55" s="2">
        <f t="shared" si="4"/>
        <v>0</v>
      </c>
      <c r="N55" s="2">
        <f t="shared" si="5"/>
        <v>8500</v>
      </c>
      <c r="O55" s="2" t="s">
        <v>735</v>
      </c>
    </row>
    <row r="56" spans="1:15" ht="63.75" customHeight="1" x14ac:dyDescent="0.2">
      <c r="A56" s="2" t="s">
        <v>122</v>
      </c>
      <c r="B56" s="2" t="s">
        <v>139</v>
      </c>
      <c r="C56" s="2" t="s">
        <v>17</v>
      </c>
      <c r="D56" s="2" t="s">
        <v>18</v>
      </c>
      <c r="E56" s="2"/>
      <c r="F56" s="2">
        <v>6000</v>
      </c>
      <c r="G56" s="2">
        <v>0</v>
      </c>
      <c r="H56" s="2">
        <v>0</v>
      </c>
      <c r="I56" s="2">
        <v>0</v>
      </c>
      <c r="J56" s="2">
        <v>0</v>
      </c>
      <c r="K56" s="2"/>
      <c r="L56" s="2">
        <f t="shared" si="3"/>
        <v>6000</v>
      </c>
      <c r="M56" s="2">
        <f t="shared" si="4"/>
        <v>0</v>
      </c>
      <c r="N56" s="2">
        <f t="shared" si="5"/>
        <v>6000</v>
      </c>
      <c r="O56" s="2" t="s">
        <v>140</v>
      </c>
    </row>
    <row r="57" spans="1:15" ht="63.75" customHeight="1" x14ac:dyDescent="0.2">
      <c r="A57" s="2" t="s">
        <v>122</v>
      </c>
      <c r="B57" s="2" t="s">
        <v>141</v>
      </c>
      <c r="C57" s="2" t="s">
        <v>17</v>
      </c>
      <c r="D57" s="2" t="s">
        <v>18</v>
      </c>
      <c r="E57" s="2"/>
      <c r="F57" s="2">
        <v>7000</v>
      </c>
      <c r="G57" s="2">
        <v>0</v>
      </c>
      <c r="H57" s="2">
        <v>0</v>
      </c>
      <c r="I57" s="2">
        <v>0</v>
      </c>
      <c r="J57" s="2">
        <v>0</v>
      </c>
      <c r="K57" s="2"/>
      <c r="L57" s="2">
        <f t="shared" si="3"/>
        <v>7000</v>
      </c>
      <c r="M57" s="2">
        <f t="shared" si="4"/>
        <v>0</v>
      </c>
      <c r="N57" s="2">
        <f t="shared" si="5"/>
        <v>7000</v>
      </c>
      <c r="O57" s="2" t="s">
        <v>142</v>
      </c>
    </row>
    <row r="58" spans="1:15" ht="63.75" customHeight="1" x14ac:dyDescent="0.2">
      <c r="A58" s="2" t="s">
        <v>122</v>
      </c>
      <c r="B58" s="2" t="s">
        <v>143</v>
      </c>
      <c r="C58" s="2" t="s">
        <v>17</v>
      </c>
      <c r="D58" s="2" t="s">
        <v>18</v>
      </c>
      <c r="E58" s="2"/>
      <c r="F58" s="2">
        <v>8500</v>
      </c>
      <c r="G58" s="2">
        <v>0</v>
      </c>
      <c r="H58" s="2">
        <v>0</v>
      </c>
      <c r="I58" s="2">
        <v>0</v>
      </c>
      <c r="J58" s="2">
        <v>0</v>
      </c>
      <c r="K58" s="2"/>
      <c r="L58" s="2">
        <f t="shared" si="3"/>
        <v>8500</v>
      </c>
      <c r="M58" s="2">
        <f t="shared" si="4"/>
        <v>0</v>
      </c>
      <c r="N58" s="2">
        <f t="shared" si="5"/>
        <v>8500</v>
      </c>
      <c r="O58" s="2" t="s">
        <v>144</v>
      </c>
    </row>
    <row r="59" spans="1:15" ht="63.75" customHeight="1" x14ac:dyDescent="0.2">
      <c r="A59" s="2" t="s">
        <v>122</v>
      </c>
      <c r="B59" s="2" t="s">
        <v>145</v>
      </c>
      <c r="C59" s="2" t="s">
        <v>17</v>
      </c>
      <c r="D59" s="2" t="s">
        <v>18</v>
      </c>
      <c r="E59" s="2"/>
      <c r="F59" s="2">
        <v>7264</v>
      </c>
      <c r="G59" s="2">
        <v>0</v>
      </c>
      <c r="H59" s="2">
        <v>0</v>
      </c>
      <c r="I59" s="2">
        <v>0</v>
      </c>
      <c r="J59" s="2">
        <v>0</v>
      </c>
      <c r="K59" s="2"/>
      <c r="L59" s="2">
        <f t="shared" si="3"/>
        <v>7264</v>
      </c>
      <c r="M59" s="2">
        <f t="shared" si="4"/>
        <v>0</v>
      </c>
      <c r="N59" s="2">
        <f t="shared" si="5"/>
        <v>7264</v>
      </c>
      <c r="O59" s="2" t="s">
        <v>146</v>
      </c>
    </row>
    <row r="60" spans="1:15" ht="63.75" customHeight="1" x14ac:dyDescent="0.2">
      <c r="A60" s="2" t="s">
        <v>122</v>
      </c>
      <c r="B60" s="2" t="s">
        <v>147</v>
      </c>
      <c r="C60" s="2" t="s">
        <v>17</v>
      </c>
      <c r="D60" s="2" t="s">
        <v>18</v>
      </c>
      <c r="E60" s="2"/>
      <c r="F60" s="2">
        <v>10000</v>
      </c>
      <c r="G60" s="2">
        <v>0</v>
      </c>
      <c r="H60" s="2">
        <v>0</v>
      </c>
      <c r="I60" s="2">
        <v>0</v>
      </c>
      <c r="J60" s="2">
        <v>0</v>
      </c>
      <c r="K60" s="2"/>
      <c r="L60" s="2">
        <f t="shared" si="3"/>
        <v>10000</v>
      </c>
      <c r="M60" s="2">
        <f t="shared" si="4"/>
        <v>0</v>
      </c>
      <c r="N60" s="2">
        <f t="shared" si="5"/>
        <v>10000</v>
      </c>
      <c r="O60" s="2" t="s">
        <v>148</v>
      </c>
    </row>
    <row r="61" spans="1:15" ht="63.75" customHeight="1" x14ac:dyDescent="0.2">
      <c r="A61" s="2" t="s">
        <v>122</v>
      </c>
      <c r="B61" s="2" t="s">
        <v>149</v>
      </c>
      <c r="C61" s="2" t="s">
        <v>17</v>
      </c>
      <c r="D61" s="2" t="s">
        <v>18</v>
      </c>
      <c r="E61" s="2"/>
      <c r="F61" s="2">
        <v>11875</v>
      </c>
      <c r="G61" s="2">
        <v>0</v>
      </c>
      <c r="H61" s="2">
        <v>0</v>
      </c>
      <c r="I61" s="2">
        <v>0</v>
      </c>
      <c r="J61" s="2">
        <v>0</v>
      </c>
      <c r="K61" s="2"/>
      <c r="L61" s="2">
        <f t="shared" si="3"/>
        <v>11875</v>
      </c>
      <c r="M61" s="2">
        <f t="shared" si="4"/>
        <v>0</v>
      </c>
      <c r="N61" s="2">
        <f t="shared" si="5"/>
        <v>11875</v>
      </c>
      <c r="O61" s="2" t="s">
        <v>150</v>
      </c>
    </row>
    <row r="62" spans="1:15" ht="63.75" customHeight="1" x14ac:dyDescent="0.2">
      <c r="A62" s="2" t="s">
        <v>122</v>
      </c>
      <c r="B62" s="2" t="s">
        <v>151</v>
      </c>
      <c r="C62" s="2" t="s">
        <v>17</v>
      </c>
      <c r="D62" s="2" t="s">
        <v>18</v>
      </c>
      <c r="E62" s="2"/>
      <c r="F62" s="2">
        <v>10000</v>
      </c>
      <c r="G62" s="2">
        <v>0</v>
      </c>
      <c r="H62" s="2">
        <v>0</v>
      </c>
      <c r="I62" s="2">
        <v>0</v>
      </c>
      <c r="J62" s="2">
        <v>0</v>
      </c>
      <c r="K62" s="2"/>
      <c r="L62" s="2">
        <f t="shared" si="3"/>
        <v>10000</v>
      </c>
      <c r="M62" s="2">
        <f t="shared" si="4"/>
        <v>0</v>
      </c>
      <c r="N62" s="2">
        <f t="shared" si="5"/>
        <v>10000</v>
      </c>
      <c r="O62" s="2" t="s">
        <v>152</v>
      </c>
    </row>
    <row r="63" spans="1:15" ht="63.75" customHeight="1" x14ac:dyDescent="0.2">
      <c r="A63" s="2" t="s">
        <v>122</v>
      </c>
      <c r="B63" s="2" t="s">
        <v>153</v>
      </c>
      <c r="C63" s="2" t="s">
        <v>17</v>
      </c>
      <c r="D63" s="2" t="s">
        <v>18</v>
      </c>
      <c r="E63" s="2"/>
      <c r="F63" s="2">
        <v>4750</v>
      </c>
      <c r="G63" s="2">
        <v>0</v>
      </c>
      <c r="H63" s="2">
        <v>0</v>
      </c>
      <c r="I63" s="2">
        <v>0</v>
      </c>
      <c r="J63" s="2">
        <v>0</v>
      </c>
      <c r="K63" s="2"/>
      <c r="L63" s="2">
        <f t="shared" si="3"/>
        <v>4750</v>
      </c>
      <c r="M63" s="2">
        <f t="shared" si="4"/>
        <v>0</v>
      </c>
      <c r="N63" s="2">
        <f t="shared" si="5"/>
        <v>4750</v>
      </c>
      <c r="O63" s="2" t="s">
        <v>154</v>
      </c>
    </row>
    <row r="64" spans="1:15" ht="63.75" customHeight="1" x14ac:dyDescent="0.2">
      <c r="A64" s="2" t="s">
        <v>122</v>
      </c>
      <c r="B64" s="2" t="s">
        <v>155</v>
      </c>
      <c r="C64" s="2" t="s">
        <v>25</v>
      </c>
      <c r="D64" s="2" t="s">
        <v>18</v>
      </c>
      <c r="E64" s="2"/>
      <c r="F64" s="2">
        <v>5932</v>
      </c>
      <c r="G64" s="2">
        <v>0</v>
      </c>
      <c r="H64" s="2">
        <v>0</v>
      </c>
      <c r="I64" s="2">
        <v>1</v>
      </c>
      <c r="J64" s="2">
        <v>6941</v>
      </c>
      <c r="K64" s="2"/>
      <c r="L64" s="2">
        <f t="shared" si="3"/>
        <v>5932</v>
      </c>
      <c r="M64" s="2">
        <f t="shared" si="4"/>
        <v>6941</v>
      </c>
      <c r="N64" s="2">
        <f t="shared" si="5"/>
        <v>12873</v>
      </c>
      <c r="O64" s="2" t="s">
        <v>156</v>
      </c>
    </row>
    <row r="65" spans="1:15" ht="63.75" customHeight="1" x14ac:dyDescent="0.2">
      <c r="A65" s="2" t="s">
        <v>122</v>
      </c>
      <c r="B65" s="2" t="s">
        <v>157</v>
      </c>
      <c r="C65" s="2" t="s">
        <v>17</v>
      </c>
      <c r="D65" s="2" t="s">
        <v>18</v>
      </c>
      <c r="E65" s="2"/>
      <c r="F65" s="2">
        <v>11875</v>
      </c>
      <c r="G65" s="2">
        <v>0</v>
      </c>
      <c r="H65" s="2">
        <v>0</v>
      </c>
      <c r="I65" s="2">
        <v>0</v>
      </c>
      <c r="J65" s="2">
        <v>0</v>
      </c>
      <c r="K65" s="2"/>
      <c r="L65" s="2">
        <f t="shared" si="3"/>
        <v>11875</v>
      </c>
      <c r="M65" s="2">
        <f t="shared" si="4"/>
        <v>0</v>
      </c>
      <c r="N65" s="2">
        <f t="shared" si="5"/>
        <v>11875</v>
      </c>
      <c r="O65" s="2" t="s">
        <v>158</v>
      </c>
    </row>
    <row r="66" spans="1:15" ht="63.75" customHeight="1" x14ac:dyDescent="0.2">
      <c r="A66" s="2" t="s">
        <v>122</v>
      </c>
      <c r="B66" s="2" t="s">
        <v>159</v>
      </c>
      <c r="C66" s="2" t="s">
        <v>17</v>
      </c>
      <c r="D66" s="2" t="s">
        <v>18</v>
      </c>
      <c r="E66" s="2"/>
      <c r="F66" s="2">
        <v>10000</v>
      </c>
      <c r="G66" s="2">
        <v>0</v>
      </c>
      <c r="H66" s="2">
        <v>0</v>
      </c>
      <c r="I66" s="2">
        <v>0</v>
      </c>
      <c r="J66" s="2">
        <v>0</v>
      </c>
      <c r="K66" s="2"/>
      <c r="L66" s="2">
        <f t="shared" si="3"/>
        <v>10000</v>
      </c>
      <c r="M66" s="2">
        <f t="shared" si="4"/>
        <v>0</v>
      </c>
      <c r="N66" s="2">
        <f t="shared" si="5"/>
        <v>10000</v>
      </c>
      <c r="O66" s="2" t="s">
        <v>160</v>
      </c>
    </row>
    <row r="67" spans="1:15" ht="63.75" customHeight="1" x14ac:dyDescent="0.2">
      <c r="A67" s="2" t="s">
        <v>122</v>
      </c>
      <c r="B67" s="2" t="s">
        <v>161</v>
      </c>
      <c r="C67" s="2" t="s">
        <v>25</v>
      </c>
      <c r="D67" s="2" t="s">
        <v>18</v>
      </c>
      <c r="E67" s="2"/>
      <c r="F67" s="2">
        <v>6500</v>
      </c>
      <c r="G67" s="2">
        <v>26299</v>
      </c>
      <c r="H67" s="2">
        <v>0</v>
      </c>
      <c r="I67" s="2">
        <v>1</v>
      </c>
      <c r="J67" s="2">
        <v>7605</v>
      </c>
      <c r="K67" s="2" t="s">
        <v>162</v>
      </c>
      <c r="L67" s="2">
        <f t="shared" si="3"/>
        <v>6500</v>
      </c>
      <c r="M67" s="2">
        <f t="shared" si="4"/>
        <v>33904</v>
      </c>
      <c r="N67" s="2">
        <f t="shared" si="5"/>
        <v>40404</v>
      </c>
      <c r="O67" s="2" t="s">
        <v>163</v>
      </c>
    </row>
    <row r="68" spans="1:15" ht="63.75" customHeight="1" x14ac:dyDescent="0.2">
      <c r="A68" s="2" t="s">
        <v>122</v>
      </c>
      <c r="B68" s="2" t="s">
        <v>164</v>
      </c>
      <c r="C68" s="2" t="s">
        <v>17</v>
      </c>
      <c r="D68" s="2" t="s">
        <v>18</v>
      </c>
      <c r="E68" s="2"/>
      <c r="F68" s="2">
        <v>6500</v>
      </c>
      <c r="G68" s="2">
        <v>0</v>
      </c>
      <c r="H68" s="2">
        <v>0</v>
      </c>
      <c r="I68" s="2">
        <v>0</v>
      </c>
      <c r="J68" s="2">
        <v>0</v>
      </c>
      <c r="K68" s="2"/>
      <c r="L68" s="2">
        <f t="shared" si="3"/>
        <v>6500</v>
      </c>
      <c r="M68" s="2">
        <f t="shared" si="4"/>
        <v>0</v>
      </c>
      <c r="N68" s="2">
        <f t="shared" si="5"/>
        <v>6500</v>
      </c>
      <c r="O68" s="2" t="s">
        <v>165</v>
      </c>
    </row>
    <row r="69" spans="1:15" ht="63.75" customHeight="1" x14ac:dyDescent="0.2">
      <c r="A69" s="2" t="s">
        <v>122</v>
      </c>
      <c r="B69" s="2" t="s">
        <v>166</v>
      </c>
      <c r="C69" s="2" t="s">
        <v>17</v>
      </c>
      <c r="D69" s="2" t="s">
        <v>18</v>
      </c>
      <c r="E69" s="2"/>
      <c r="F69" s="2">
        <v>10000</v>
      </c>
      <c r="G69" s="2">
        <v>4574</v>
      </c>
      <c r="H69" s="2">
        <v>0</v>
      </c>
      <c r="I69" s="2">
        <v>0</v>
      </c>
      <c r="J69" s="2">
        <v>0</v>
      </c>
      <c r="K69" s="2" t="s">
        <v>28</v>
      </c>
      <c r="L69" s="2">
        <f t="shared" si="3"/>
        <v>10000</v>
      </c>
      <c r="M69" s="2">
        <f t="shared" si="4"/>
        <v>4574</v>
      </c>
      <c r="N69" s="2">
        <f t="shared" si="5"/>
        <v>14574</v>
      </c>
      <c r="O69" s="2" t="s">
        <v>167</v>
      </c>
    </row>
    <row r="70" spans="1:15" ht="63.75" customHeight="1" x14ac:dyDescent="0.2">
      <c r="A70" s="2" t="s">
        <v>122</v>
      </c>
      <c r="B70" s="2" t="s">
        <v>168</v>
      </c>
      <c r="C70" s="2" t="s">
        <v>59</v>
      </c>
      <c r="D70" s="2" t="s">
        <v>18</v>
      </c>
      <c r="E70" s="2"/>
      <c r="F70" s="2">
        <v>8500</v>
      </c>
      <c r="G70" s="2">
        <v>0</v>
      </c>
      <c r="H70" s="2">
        <v>0</v>
      </c>
      <c r="I70" s="2">
        <v>2</v>
      </c>
      <c r="J70" s="2">
        <v>19890</v>
      </c>
      <c r="K70" s="2"/>
      <c r="L70" s="2">
        <f t="shared" si="3"/>
        <v>8500</v>
      </c>
      <c r="M70" s="2">
        <f t="shared" si="4"/>
        <v>19890</v>
      </c>
      <c r="N70" s="2">
        <f t="shared" si="5"/>
        <v>28390</v>
      </c>
      <c r="O70" s="2" t="s">
        <v>169</v>
      </c>
    </row>
    <row r="71" spans="1:15" ht="63.75" customHeight="1" x14ac:dyDescent="0.2">
      <c r="A71" s="2" t="s">
        <v>122</v>
      </c>
      <c r="B71" s="2" t="s">
        <v>170</v>
      </c>
      <c r="C71" s="2" t="s">
        <v>17</v>
      </c>
      <c r="D71" s="2" t="s">
        <v>18</v>
      </c>
      <c r="E71" s="2"/>
      <c r="F71" s="2">
        <v>6175</v>
      </c>
      <c r="G71" s="2">
        <v>0</v>
      </c>
      <c r="H71" s="2">
        <v>0</v>
      </c>
      <c r="I71" s="2">
        <v>0</v>
      </c>
      <c r="J71" s="2">
        <v>0</v>
      </c>
      <c r="K71" s="2"/>
      <c r="L71" s="2">
        <f t="shared" si="3"/>
        <v>6175</v>
      </c>
      <c r="M71" s="2">
        <f t="shared" si="4"/>
        <v>0</v>
      </c>
      <c r="N71" s="2">
        <f t="shared" si="5"/>
        <v>6175</v>
      </c>
      <c r="O71" s="2" t="s">
        <v>171</v>
      </c>
    </row>
    <row r="72" spans="1:15" ht="63.75" customHeight="1" x14ac:dyDescent="0.2">
      <c r="A72" s="2" t="s">
        <v>122</v>
      </c>
      <c r="B72" s="2" t="s">
        <v>172</v>
      </c>
      <c r="C72" s="2" t="s">
        <v>39</v>
      </c>
      <c r="D72" s="2" t="s">
        <v>18</v>
      </c>
      <c r="E72" s="2"/>
      <c r="F72" s="2">
        <v>9500</v>
      </c>
      <c r="G72" s="2">
        <v>0</v>
      </c>
      <c r="H72" s="2">
        <v>0</v>
      </c>
      <c r="I72" s="2">
        <v>1</v>
      </c>
      <c r="J72" s="2">
        <v>11115</v>
      </c>
      <c r="K72" s="2"/>
      <c r="L72" s="2">
        <f t="shared" si="3"/>
        <v>9500</v>
      </c>
      <c r="M72" s="2">
        <f t="shared" si="4"/>
        <v>11115</v>
      </c>
      <c r="N72" s="2">
        <f t="shared" si="5"/>
        <v>20615</v>
      </c>
      <c r="O72" s="2" t="s">
        <v>173</v>
      </c>
    </row>
    <row r="73" spans="1:15" ht="63.75" customHeight="1" x14ac:dyDescent="0.2">
      <c r="A73" s="2" t="s">
        <v>122</v>
      </c>
      <c r="B73" s="2" t="s">
        <v>174</v>
      </c>
      <c r="C73" s="2" t="s">
        <v>17</v>
      </c>
      <c r="D73" s="2" t="s">
        <v>18</v>
      </c>
      <c r="E73" s="2"/>
      <c r="F73" s="2">
        <v>8550</v>
      </c>
      <c r="G73" s="2">
        <v>0</v>
      </c>
      <c r="H73" s="2">
        <v>0</v>
      </c>
      <c r="I73" s="2">
        <v>0</v>
      </c>
      <c r="J73" s="2">
        <v>0</v>
      </c>
      <c r="K73" s="2"/>
      <c r="L73" s="2">
        <f t="shared" si="3"/>
        <v>8550</v>
      </c>
      <c r="M73" s="2">
        <f t="shared" si="4"/>
        <v>0</v>
      </c>
      <c r="N73" s="2">
        <f t="shared" si="5"/>
        <v>8550</v>
      </c>
      <c r="O73" s="2" t="s">
        <v>175</v>
      </c>
    </row>
    <row r="74" spans="1:15" ht="63.75" customHeight="1" x14ac:dyDescent="0.2">
      <c r="A74" s="2" t="s">
        <v>122</v>
      </c>
      <c r="B74" s="2" t="s">
        <v>176</v>
      </c>
      <c r="C74" s="2" t="s">
        <v>17</v>
      </c>
      <c r="D74" s="2" t="s">
        <v>18</v>
      </c>
      <c r="E74" s="2"/>
      <c r="F74" s="2">
        <v>10000</v>
      </c>
      <c r="G74" s="2">
        <v>0</v>
      </c>
      <c r="H74" s="2">
        <v>0</v>
      </c>
      <c r="I74" s="2">
        <v>0</v>
      </c>
      <c r="J74" s="2">
        <v>0</v>
      </c>
      <c r="K74" s="2"/>
      <c r="L74" s="2">
        <f t="shared" si="3"/>
        <v>10000</v>
      </c>
      <c r="M74" s="2">
        <f t="shared" si="4"/>
        <v>0</v>
      </c>
      <c r="N74" s="2">
        <f t="shared" si="5"/>
        <v>10000</v>
      </c>
      <c r="O74" s="2" t="s">
        <v>177</v>
      </c>
    </row>
    <row r="75" spans="1:15" ht="63.75" customHeight="1" x14ac:dyDescent="0.2">
      <c r="A75" s="2" t="s">
        <v>122</v>
      </c>
      <c r="B75" s="2" t="s">
        <v>178</v>
      </c>
      <c r="C75" s="2" t="s">
        <v>25</v>
      </c>
      <c r="D75" s="2" t="s">
        <v>18</v>
      </c>
      <c r="E75" s="2"/>
      <c r="F75" s="2">
        <v>10000</v>
      </c>
      <c r="G75" s="2">
        <v>0</v>
      </c>
      <c r="H75" s="2">
        <v>0</v>
      </c>
      <c r="I75" s="2">
        <v>0</v>
      </c>
      <c r="J75" s="2">
        <v>0</v>
      </c>
      <c r="K75" s="2"/>
      <c r="L75" s="2">
        <f t="shared" si="3"/>
        <v>10000</v>
      </c>
      <c r="M75" s="2">
        <f t="shared" si="4"/>
        <v>0</v>
      </c>
      <c r="N75" s="2">
        <f t="shared" si="5"/>
        <v>10000</v>
      </c>
      <c r="O75" s="2" t="s">
        <v>179</v>
      </c>
    </row>
    <row r="76" spans="1:15" ht="63.75" customHeight="1" x14ac:dyDescent="0.2">
      <c r="A76" s="2" t="s">
        <v>122</v>
      </c>
      <c r="B76" s="2" t="s">
        <v>180</v>
      </c>
      <c r="C76" s="2" t="s">
        <v>22</v>
      </c>
      <c r="D76" s="2" t="s">
        <v>18</v>
      </c>
      <c r="E76" s="2"/>
      <c r="F76" s="2">
        <v>4000</v>
      </c>
      <c r="G76" s="2">
        <v>0</v>
      </c>
      <c r="H76" s="2">
        <v>0</v>
      </c>
      <c r="I76" s="2">
        <v>0</v>
      </c>
      <c r="J76" s="2">
        <v>0</v>
      </c>
      <c r="K76" s="2"/>
      <c r="L76" s="2">
        <f t="shared" si="3"/>
        <v>4000</v>
      </c>
      <c r="M76" s="2">
        <f t="shared" si="4"/>
        <v>0</v>
      </c>
      <c r="N76" s="2">
        <f t="shared" si="5"/>
        <v>4000</v>
      </c>
      <c r="O76" s="2" t="s">
        <v>181</v>
      </c>
    </row>
    <row r="77" spans="1:15" ht="63.75" customHeight="1" x14ac:dyDescent="0.2">
      <c r="A77" s="2" t="s">
        <v>122</v>
      </c>
      <c r="B77" s="2" t="s">
        <v>182</v>
      </c>
      <c r="C77" s="2"/>
      <c r="D77" s="2" t="s">
        <v>18</v>
      </c>
      <c r="E77" s="2"/>
      <c r="F77" s="2">
        <v>6500</v>
      </c>
      <c r="G77" s="2">
        <v>16231</v>
      </c>
      <c r="H77" s="2">
        <v>0</v>
      </c>
      <c r="I77" s="2">
        <v>4</v>
      </c>
      <c r="J77" s="2">
        <v>30420</v>
      </c>
      <c r="K77" s="2" t="s">
        <v>78</v>
      </c>
      <c r="L77" s="2">
        <f t="shared" si="3"/>
        <v>0</v>
      </c>
      <c r="M77" s="2">
        <f t="shared" si="4"/>
        <v>46651</v>
      </c>
      <c r="N77" s="2">
        <f t="shared" si="5"/>
        <v>46651</v>
      </c>
      <c r="O77" s="2" t="s">
        <v>183</v>
      </c>
    </row>
    <row r="78" spans="1:15" ht="63.75" customHeight="1" x14ac:dyDescent="0.2">
      <c r="A78" s="2" t="s">
        <v>122</v>
      </c>
      <c r="B78" s="2" t="s">
        <v>184</v>
      </c>
      <c r="C78" s="2" t="s">
        <v>17</v>
      </c>
      <c r="D78" s="2" t="s">
        <v>18</v>
      </c>
      <c r="E78" s="2"/>
      <c r="F78" s="2">
        <v>6500</v>
      </c>
      <c r="G78" s="2">
        <v>0</v>
      </c>
      <c r="H78" s="2">
        <v>0</v>
      </c>
      <c r="I78" s="2">
        <v>0</v>
      </c>
      <c r="J78" s="2">
        <v>0</v>
      </c>
      <c r="K78" s="2"/>
      <c r="L78" s="2">
        <f t="shared" si="3"/>
        <v>6500</v>
      </c>
      <c r="M78" s="2">
        <f t="shared" si="4"/>
        <v>0</v>
      </c>
      <c r="N78" s="2">
        <f t="shared" si="5"/>
        <v>6500</v>
      </c>
      <c r="O78" s="2" t="s">
        <v>185</v>
      </c>
    </row>
    <row r="79" spans="1:15" ht="63.75" customHeight="1" x14ac:dyDescent="0.2">
      <c r="A79" s="2" t="s">
        <v>122</v>
      </c>
      <c r="B79" s="2" t="s">
        <v>186</v>
      </c>
      <c r="C79" s="2" t="s">
        <v>17</v>
      </c>
      <c r="D79" s="2" t="s">
        <v>18</v>
      </c>
      <c r="E79" s="2"/>
      <c r="F79" s="2">
        <v>6500</v>
      </c>
      <c r="G79" s="2">
        <v>0</v>
      </c>
      <c r="H79" s="2">
        <v>0</v>
      </c>
      <c r="I79" s="2">
        <v>3</v>
      </c>
      <c r="J79" s="2">
        <v>22815</v>
      </c>
      <c r="K79" s="2"/>
      <c r="L79" s="2">
        <f t="shared" si="3"/>
        <v>6500</v>
      </c>
      <c r="M79" s="2">
        <f t="shared" si="4"/>
        <v>22815</v>
      </c>
      <c r="N79" s="2">
        <f t="shared" si="5"/>
        <v>29315</v>
      </c>
      <c r="O79" s="2" t="s">
        <v>187</v>
      </c>
    </row>
    <row r="80" spans="1:15" ht="63.75" customHeight="1" x14ac:dyDescent="0.2">
      <c r="A80" s="2" t="s">
        <v>122</v>
      </c>
      <c r="B80" s="2" t="s">
        <v>188</v>
      </c>
      <c r="C80" s="2" t="s">
        <v>59</v>
      </c>
      <c r="D80" s="2" t="s">
        <v>18</v>
      </c>
      <c r="E80" s="2"/>
      <c r="F80" s="2">
        <v>4000</v>
      </c>
      <c r="G80" s="2">
        <v>61022</v>
      </c>
      <c r="H80" s="2">
        <v>0</v>
      </c>
      <c r="I80" s="2">
        <v>0</v>
      </c>
      <c r="J80" s="2">
        <v>0</v>
      </c>
      <c r="K80" s="2" t="s">
        <v>189</v>
      </c>
      <c r="L80" s="2">
        <f t="shared" si="3"/>
        <v>4000</v>
      </c>
      <c r="M80" s="2">
        <f t="shared" si="4"/>
        <v>61022</v>
      </c>
      <c r="N80" s="2">
        <f t="shared" si="5"/>
        <v>65022</v>
      </c>
      <c r="O80" s="2" t="s">
        <v>190</v>
      </c>
    </row>
    <row r="81" spans="1:15" ht="63.75" customHeight="1" x14ac:dyDescent="0.2">
      <c r="A81" s="2" t="s">
        <v>122</v>
      </c>
      <c r="B81" s="2" t="s">
        <v>191</v>
      </c>
      <c r="C81" s="2" t="s">
        <v>17</v>
      </c>
      <c r="D81" s="2" t="s">
        <v>18</v>
      </c>
      <c r="E81" s="2"/>
      <c r="F81" s="2">
        <v>15500</v>
      </c>
      <c r="G81" s="2">
        <v>0</v>
      </c>
      <c r="H81" s="2">
        <v>0</v>
      </c>
      <c r="I81" s="2">
        <v>0</v>
      </c>
      <c r="J81" s="2">
        <v>0</v>
      </c>
      <c r="K81" s="2"/>
      <c r="L81" s="2">
        <f t="shared" si="3"/>
        <v>15500</v>
      </c>
      <c r="M81" s="2">
        <f t="shared" si="4"/>
        <v>0</v>
      </c>
      <c r="N81" s="2">
        <f t="shared" si="5"/>
        <v>15500</v>
      </c>
      <c r="O81" s="2" t="s">
        <v>192</v>
      </c>
    </row>
    <row r="82" spans="1:15" ht="63.75" customHeight="1" x14ac:dyDescent="0.2">
      <c r="A82" s="2" t="s">
        <v>122</v>
      </c>
      <c r="B82" s="2" t="s">
        <v>193</v>
      </c>
      <c r="C82" s="2" t="s">
        <v>39</v>
      </c>
      <c r="D82" s="2" t="s">
        <v>18</v>
      </c>
      <c r="E82" s="2"/>
      <c r="F82" s="2">
        <v>4000</v>
      </c>
      <c r="G82" s="2">
        <v>23038</v>
      </c>
      <c r="H82" s="2">
        <v>1755</v>
      </c>
      <c r="I82" s="2">
        <v>0</v>
      </c>
      <c r="J82" s="2">
        <v>0</v>
      </c>
      <c r="K82" s="2" t="s">
        <v>194</v>
      </c>
      <c r="L82" s="2">
        <f t="shared" si="3"/>
        <v>4000</v>
      </c>
      <c r="M82" s="2">
        <f t="shared" si="4"/>
        <v>24793</v>
      </c>
      <c r="N82" s="2">
        <f t="shared" si="5"/>
        <v>28793</v>
      </c>
      <c r="O82" s="2" t="s">
        <v>195</v>
      </c>
    </row>
    <row r="83" spans="1:15" ht="63.75" customHeight="1" x14ac:dyDescent="0.2">
      <c r="A83" s="2" t="s">
        <v>122</v>
      </c>
      <c r="B83" s="2" t="s">
        <v>196</v>
      </c>
      <c r="C83" s="2" t="s">
        <v>17</v>
      </c>
      <c r="D83" s="2" t="s">
        <v>18</v>
      </c>
      <c r="E83" s="2"/>
      <c r="F83" s="2">
        <v>7250</v>
      </c>
      <c r="G83" s="2">
        <v>0</v>
      </c>
      <c r="H83" s="2">
        <v>0</v>
      </c>
      <c r="I83" s="2">
        <v>0</v>
      </c>
      <c r="J83" s="2">
        <v>0</v>
      </c>
      <c r="K83" s="2"/>
      <c r="L83" s="2">
        <f t="shared" si="3"/>
        <v>7250</v>
      </c>
      <c r="M83" s="2">
        <f t="shared" si="4"/>
        <v>0</v>
      </c>
      <c r="N83" s="2">
        <f t="shared" si="5"/>
        <v>7250</v>
      </c>
      <c r="O83" s="2" t="s">
        <v>197</v>
      </c>
    </row>
    <row r="84" spans="1:15" ht="63.75" customHeight="1" x14ac:dyDescent="0.2">
      <c r="A84" s="2" t="s">
        <v>122</v>
      </c>
      <c r="B84" s="2" t="s">
        <v>198</v>
      </c>
      <c r="C84" s="2" t="s">
        <v>17</v>
      </c>
      <c r="D84" s="2" t="s">
        <v>18</v>
      </c>
      <c r="E84" s="2"/>
      <c r="F84" s="2">
        <v>8000</v>
      </c>
      <c r="G84" s="2">
        <v>0</v>
      </c>
      <c r="H84" s="2">
        <v>0</v>
      </c>
      <c r="I84" s="2">
        <v>6</v>
      </c>
      <c r="J84" s="2">
        <v>56640</v>
      </c>
      <c r="K84" s="2"/>
      <c r="L84" s="2">
        <f t="shared" si="3"/>
        <v>0</v>
      </c>
      <c r="M84" s="2">
        <f t="shared" si="4"/>
        <v>56640</v>
      </c>
      <c r="N84" s="2">
        <f t="shared" si="5"/>
        <v>56640</v>
      </c>
      <c r="O84" s="2" t="s">
        <v>199</v>
      </c>
    </row>
    <row r="85" spans="1:15" ht="63.75" customHeight="1" x14ac:dyDescent="0.2">
      <c r="A85" s="2" t="s">
        <v>122</v>
      </c>
      <c r="B85" s="2" t="s">
        <v>200</v>
      </c>
      <c r="C85" s="2" t="s">
        <v>17</v>
      </c>
      <c r="D85" s="2" t="s">
        <v>18</v>
      </c>
      <c r="E85" s="2"/>
      <c r="F85" s="2">
        <v>4000</v>
      </c>
      <c r="G85" s="2">
        <v>0</v>
      </c>
      <c r="H85" s="2">
        <v>0</v>
      </c>
      <c r="I85" s="2">
        <v>0</v>
      </c>
      <c r="J85" s="2">
        <v>0</v>
      </c>
      <c r="K85" s="2"/>
      <c r="L85" s="2">
        <f t="shared" si="3"/>
        <v>4000</v>
      </c>
      <c r="M85" s="2">
        <f t="shared" si="4"/>
        <v>0</v>
      </c>
      <c r="N85" s="2">
        <f t="shared" si="5"/>
        <v>4000</v>
      </c>
      <c r="O85" s="2" t="s">
        <v>201</v>
      </c>
    </row>
    <row r="86" spans="1:15" ht="63.75" customHeight="1" x14ac:dyDescent="0.2">
      <c r="A86" s="2" t="s">
        <v>122</v>
      </c>
      <c r="B86" s="2" t="s">
        <v>202</v>
      </c>
      <c r="C86" s="2" t="s">
        <v>17</v>
      </c>
      <c r="D86" s="2" t="s">
        <v>18</v>
      </c>
      <c r="E86" s="2"/>
      <c r="F86" s="2">
        <v>5000</v>
      </c>
      <c r="G86" s="2">
        <v>17088</v>
      </c>
      <c r="H86" s="2">
        <v>0</v>
      </c>
      <c r="I86" s="2">
        <v>0</v>
      </c>
      <c r="J86" s="2">
        <v>0</v>
      </c>
      <c r="K86" s="2" t="s">
        <v>78</v>
      </c>
      <c r="L86" s="2">
        <f t="shared" si="3"/>
        <v>5000</v>
      </c>
      <c r="M86" s="2">
        <f t="shared" si="4"/>
        <v>17088</v>
      </c>
      <c r="N86" s="2">
        <f t="shared" si="5"/>
        <v>22088</v>
      </c>
      <c r="O86" s="2" t="s">
        <v>203</v>
      </c>
    </row>
    <row r="87" spans="1:15" ht="63.75" customHeight="1" x14ac:dyDescent="0.2">
      <c r="A87" s="2" t="s">
        <v>122</v>
      </c>
      <c r="B87" s="2" t="s">
        <v>204</v>
      </c>
      <c r="C87" s="2"/>
      <c r="D87" s="2" t="s">
        <v>18</v>
      </c>
      <c r="E87" s="2"/>
      <c r="F87" s="2">
        <v>3000</v>
      </c>
      <c r="G87" s="2">
        <v>39337</v>
      </c>
      <c r="H87" s="2">
        <v>0</v>
      </c>
      <c r="I87" s="2">
        <v>13</v>
      </c>
      <c r="J87" s="2">
        <v>45810</v>
      </c>
      <c r="K87" s="2" t="s">
        <v>28</v>
      </c>
      <c r="L87" s="2">
        <f t="shared" si="3"/>
        <v>0</v>
      </c>
      <c r="M87" s="2">
        <f t="shared" si="4"/>
        <v>85147</v>
      </c>
      <c r="N87" s="2">
        <f t="shared" si="5"/>
        <v>85147</v>
      </c>
      <c r="O87" s="2" t="s">
        <v>205</v>
      </c>
    </row>
    <row r="88" spans="1:15" ht="63.75" customHeight="1" x14ac:dyDescent="0.2">
      <c r="A88" s="2" t="s">
        <v>122</v>
      </c>
      <c r="B88" s="2" t="s">
        <v>206</v>
      </c>
      <c r="C88" s="2"/>
      <c r="D88" s="2" t="s">
        <v>18</v>
      </c>
      <c r="E88" s="2" t="s">
        <v>207</v>
      </c>
      <c r="F88" s="2">
        <v>6500</v>
      </c>
      <c r="G88" s="2">
        <v>4214</v>
      </c>
      <c r="H88" s="2">
        <v>0</v>
      </c>
      <c r="I88" s="2">
        <v>0</v>
      </c>
      <c r="J88" s="2">
        <v>0</v>
      </c>
      <c r="K88" s="2" t="s">
        <v>208</v>
      </c>
      <c r="L88" s="2">
        <f t="shared" si="3"/>
        <v>0</v>
      </c>
      <c r="M88" s="2">
        <f t="shared" si="4"/>
        <v>0</v>
      </c>
      <c r="N88" s="2">
        <f t="shared" si="5"/>
        <v>0</v>
      </c>
      <c r="O88" s="2" t="s">
        <v>209</v>
      </c>
    </row>
    <row r="89" spans="1:15" ht="63.75" customHeight="1" x14ac:dyDescent="0.2">
      <c r="A89" s="2" t="s">
        <v>122</v>
      </c>
      <c r="B89" s="2" t="s">
        <v>210</v>
      </c>
      <c r="C89" s="2" t="s">
        <v>25</v>
      </c>
      <c r="D89" s="2" t="s">
        <v>18</v>
      </c>
      <c r="E89" s="2"/>
      <c r="F89" s="2">
        <v>6500</v>
      </c>
      <c r="G89" s="2">
        <v>0</v>
      </c>
      <c r="H89" s="2">
        <v>0</v>
      </c>
      <c r="I89" s="2">
        <v>0</v>
      </c>
      <c r="J89" s="2">
        <v>0</v>
      </c>
      <c r="K89" s="2"/>
      <c r="L89" s="2">
        <f t="shared" si="3"/>
        <v>6500</v>
      </c>
      <c r="M89" s="2">
        <f t="shared" si="4"/>
        <v>0</v>
      </c>
      <c r="N89" s="2">
        <f t="shared" si="5"/>
        <v>6500</v>
      </c>
      <c r="O89" s="2" t="s">
        <v>736</v>
      </c>
    </row>
    <row r="90" spans="1:15" ht="63.75" customHeight="1" x14ac:dyDescent="0.2">
      <c r="A90" s="2" t="s">
        <v>122</v>
      </c>
      <c r="B90" s="2" t="s">
        <v>212</v>
      </c>
      <c r="C90" s="2" t="s">
        <v>22</v>
      </c>
      <c r="D90" s="2" t="s">
        <v>18</v>
      </c>
      <c r="E90" s="2"/>
      <c r="F90" s="2">
        <v>8500</v>
      </c>
      <c r="G90" s="2">
        <v>0</v>
      </c>
      <c r="H90" s="2">
        <v>0</v>
      </c>
      <c r="I90" s="2">
        <v>0</v>
      </c>
      <c r="J90" s="2">
        <v>0</v>
      </c>
      <c r="K90" s="2"/>
      <c r="L90" s="2">
        <f t="shared" si="3"/>
        <v>8500</v>
      </c>
      <c r="M90" s="2">
        <f t="shared" si="4"/>
        <v>0</v>
      </c>
      <c r="N90" s="2">
        <f t="shared" si="5"/>
        <v>8500</v>
      </c>
      <c r="O90" s="2" t="s">
        <v>213</v>
      </c>
    </row>
    <row r="91" spans="1:15" ht="63.75" customHeight="1" x14ac:dyDescent="0.2">
      <c r="A91" s="2" t="s">
        <v>122</v>
      </c>
      <c r="B91" s="2" t="s">
        <v>214</v>
      </c>
      <c r="C91" s="2" t="s">
        <v>17</v>
      </c>
      <c r="D91" s="2" t="s">
        <v>18</v>
      </c>
      <c r="E91" s="2"/>
      <c r="F91" s="2">
        <v>6175</v>
      </c>
      <c r="G91" s="2">
        <v>0</v>
      </c>
      <c r="H91" s="2">
        <v>0</v>
      </c>
      <c r="I91" s="2">
        <v>0</v>
      </c>
      <c r="J91" s="2">
        <v>0</v>
      </c>
      <c r="K91" s="2"/>
      <c r="L91" s="2">
        <f t="shared" si="3"/>
        <v>6175</v>
      </c>
      <c r="M91" s="2">
        <f t="shared" si="4"/>
        <v>0</v>
      </c>
      <c r="N91" s="2">
        <f t="shared" si="5"/>
        <v>6175</v>
      </c>
      <c r="O91" s="2" t="s">
        <v>215</v>
      </c>
    </row>
    <row r="92" spans="1:15" ht="63.75" customHeight="1" x14ac:dyDescent="0.2">
      <c r="A92" s="2" t="s">
        <v>122</v>
      </c>
      <c r="B92" s="2" t="s">
        <v>216</v>
      </c>
      <c r="C92" s="2" t="s">
        <v>17</v>
      </c>
      <c r="D92" s="2" t="s">
        <v>18</v>
      </c>
      <c r="E92" s="2"/>
      <c r="F92" s="2">
        <v>5850</v>
      </c>
      <c r="G92" s="2">
        <v>0</v>
      </c>
      <c r="H92" s="2">
        <v>0</v>
      </c>
      <c r="I92" s="2">
        <v>0</v>
      </c>
      <c r="J92" s="2">
        <v>0</v>
      </c>
      <c r="K92" s="2"/>
      <c r="L92" s="2">
        <f t="shared" si="3"/>
        <v>5850</v>
      </c>
      <c r="M92" s="2">
        <f t="shared" si="4"/>
        <v>0</v>
      </c>
      <c r="N92" s="2">
        <f t="shared" si="5"/>
        <v>5850</v>
      </c>
      <c r="O92" s="2" t="s">
        <v>217</v>
      </c>
    </row>
    <row r="93" spans="1:15" ht="63.75" customHeight="1" x14ac:dyDescent="0.2">
      <c r="A93" s="2" t="s">
        <v>122</v>
      </c>
      <c r="B93" s="2" t="s">
        <v>218</v>
      </c>
      <c r="C93" s="2" t="s">
        <v>17</v>
      </c>
      <c r="D93" s="2" t="s">
        <v>42</v>
      </c>
      <c r="E93" s="2"/>
      <c r="F93" s="2">
        <v>0</v>
      </c>
      <c r="G93" s="2">
        <v>0</v>
      </c>
      <c r="H93" s="2">
        <v>0</v>
      </c>
      <c r="I93" s="2">
        <v>0</v>
      </c>
      <c r="J93" s="2">
        <v>0</v>
      </c>
      <c r="K93" s="2"/>
      <c r="L93" s="2">
        <f t="shared" si="3"/>
        <v>0</v>
      </c>
      <c r="M93" s="2">
        <f t="shared" si="4"/>
        <v>0</v>
      </c>
      <c r="N93" s="2">
        <f t="shared" si="5"/>
        <v>0</v>
      </c>
      <c r="O93" s="2" t="s">
        <v>219</v>
      </c>
    </row>
    <row r="94" spans="1:15" ht="63.75" customHeight="1" x14ac:dyDescent="0.2">
      <c r="A94" s="2" t="s">
        <v>122</v>
      </c>
      <c r="B94" s="2" t="s">
        <v>220</v>
      </c>
      <c r="C94" s="2" t="s">
        <v>22</v>
      </c>
      <c r="D94" s="2" t="s">
        <v>18</v>
      </c>
      <c r="E94" s="2"/>
      <c r="F94" s="2">
        <v>6720</v>
      </c>
      <c r="G94" s="2">
        <v>0</v>
      </c>
      <c r="H94" s="2">
        <v>0</v>
      </c>
      <c r="I94" s="2">
        <v>0</v>
      </c>
      <c r="J94" s="2">
        <v>0</v>
      </c>
      <c r="K94" s="2"/>
      <c r="L94" s="2">
        <f t="shared" si="3"/>
        <v>6720</v>
      </c>
      <c r="M94" s="2">
        <f t="shared" si="4"/>
        <v>0</v>
      </c>
      <c r="N94" s="2">
        <f t="shared" si="5"/>
        <v>6720</v>
      </c>
      <c r="O94" s="2" t="s">
        <v>221</v>
      </c>
    </row>
    <row r="95" spans="1:15" ht="63.75" customHeight="1" x14ac:dyDescent="0.2">
      <c r="A95" s="2" t="s">
        <v>122</v>
      </c>
      <c r="B95" s="2" t="s">
        <v>222</v>
      </c>
      <c r="C95" s="2" t="s">
        <v>59</v>
      </c>
      <c r="D95" s="2" t="s">
        <v>18</v>
      </c>
      <c r="E95" s="2"/>
      <c r="F95" s="2">
        <v>4000</v>
      </c>
      <c r="G95" s="2">
        <v>0</v>
      </c>
      <c r="H95" s="2">
        <v>0</v>
      </c>
      <c r="I95" s="2">
        <v>0</v>
      </c>
      <c r="J95" s="2">
        <v>0</v>
      </c>
      <c r="K95" s="2"/>
      <c r="L95" s="2">
        <f t="shared" si="3"/>
        <v>4000</v>
      </c>
      <c r="M95" s="2">
        <f t="shared" si="4"/>
        <v>0</v>
      </c>
      <c r="N95" s="2">
        <f t="shared" si="5"/>
        <v>4000</v>
      </c>
      <c r="O95" s="2" t="s">
        <v>223</v>
      </c>
    </row>
    <row r="96" spans="1:15" ht="63.75" customHeight="1" x14ac:dyDescent="0.2">
      <c r="A96" s="2" t="s">
        <v>122</v>
      </c>
      <c r="B96" s="2" t="s">
        <v>224</v>
      </c>
      <c r="C96" s="2" t="s">
        <v>17</v>
      </c>
      <c r="D96" s="2" t="s">
        <v>18</v>
      </c>
      <c r="E96" s="2"/>
      <c r="F96" s="2">
        <v>6650</v>
      </c>
      <c r="G96" s="2">
        <v>0</v>
      </c>
      <c r="H96" s="2">
        <v>0</v>
      </c>
      <c r="I96" s="2">
        <v>0</v>
      </c>
      <c r="J96" s="2">
        <v>0</v>
      </c>
      <c r="K96" s="2"/>
      <c r="L96" s="2">
        <f t="shared" si="3"/>
        <v>6650</v>
      </c>
      <c r="M96" s="2">
        <f t="shared" si="4"/>
        <v>0</v>
      </c>
      <c r="N96" s="2">
        <f t="shared" si="5"/>
        <v>6650</v>
      </c>
      <c r="O96" s="2" t="s">
        <v>225</v>
      </c>
    </row>
    <row r="97" spans="1:15" ht="63.75" customHeight="1" x14ac:dyDescent="0.2">
      <c r="A97" s="2" t="s">
        <v>122</v>
      </c>
      <c r="B97" s="2" t="s">
        <v>226</v>
      </c>
      <c r="C97" s="2" t="s">
        <v>17</v>
      </c>
      <c r="D97" s="2" t="s">
        <v>42</v>
      </c>
      <c r="E97" s="2"/>
      <c r="F97" s="2">
        <v>0</v>
      </c>
      <c r="G97" s="2">
        <v>0</v>
      </c>
      <c r="H97" s="2">
        <v>0</v>
      </c>
      <c r="I97" s="2">
        <v>0</v>
      </c>
      <c r="J97" s="2">
        <v>0</v>
      </c>
      <c r="K97" s="2"/>
      <c r="L97" s="2">
        <f t="shared" si="3"/>
        <v>0</v>
      </c>
      <c r="M97" s="2">
        <f t="shared" si="4"/>
        <v>0</v>
      </c>
      <c r="N97" s="2">
        <f t="shared" si="5"/>
        <v>0</v>
      </c>
      <c r="O97" s="2" t="s">
        <v>227</v>
      </c>
    </row>
    <row r="98" spans="1:15" ht="63.75" customHeight="1" x14ac:dyDescent="0.2">
      <c r="A98" s="2" t="s">
        <v>122</v>
      </c>
      <c r="B98" s="2" t="s">
        <v>228</v>
      </c>
      <c r="C98" s="2" t="s">
        <v>17</v>
      </c>
      <c r="D98" s="2" t="s">
        <v>18</v>
      </c>
      <c r="E98" s="2"/>
      <c r="F98" s="2">
        <v>6500</v>
      </c>
      <c r="G98" s="2">
        <v>0</v>
      </c>
      <c r="H98" s="2">
        <v>0</v>
      </c>
      <c r="I98" s="2">
        <v>6</v>
      </c>
      <c r="J98" s="2">
        <v>46410</v>
      </c>
      <c r="K98" s="2"/>
      <c r="L98" s="2">
        <f t="shared" si="3"/>
        <v>0</v>
      </c>
      <c r="M98" s="2">
        <f t="shared" si="4"/>
        <v>46410</v>
      </c>
      <c r="N98" s="2">
        <f t="shared" si="5"/>
        <v>46410</v>
      </c>
      <c r="O98" s="2" t="s">
        <v>229</v>
      </c>
    </row>
    <row r="99" spans="1:15" ht="63.75" customHeight="1" x14ac:dyDescent="0.2">
      <c r="A99" s="2" t="s">
        <v>122</v>
      </c>
      <c r="B99" s="2" t="s">
        <v>230</v>
      </c>
      <c r="C99" s="2" t="s">
        <v>25</v>
      </c>
      <c r="D99" s="2" t="s">
        <v>18</v>
      </c>
      <c r="E99" s="2"/>
      <c r="F99" s="2">
        <v>3325</v>
      </c>
      <c r="G99" s="2">
        <v>0</v>
      </c>
      <c r="H99" s="2">
        <v>0</v>
      </c>
      <c r="I99" s="2">
        <v>0</v>
      </c>
      <c r="J99" s="2">
        <v>0</v>
      </c>
      <c r="K99" s="2"/>
      <c r="L99" s="2">
        <f t="shared" si="3"/>
        <v>3325</v>
      </c>
      <c r="M99" s="2">
        <f t="shared" si="4"/>
        <v>0</v>
      </c>
      <c r="N99" s="2">
        <f t="shared" si="5"/>
        <v>3325</v>
      </c>
      <c r="O99" s="2" t="s">
        <v>231</v>
      </c>
    </row>
    <row r="100" spans="1:15" ht="63.75" customHeight="1" x14ac:dyDescent="0.2">
      <c r="A100" s="2" t="s">
        <v>122</v>
      </c>
      <c r="B100" s="2" t="s">
        <v>232</v>
      </c>
      <c r="C100" s="2" t="s">
        <v>17</v>
      </c>
      <c r="D100" s="2" t="s">
        <v>18</v>
      </c>
      <c r="E100" s="2"/>
      <c r="F100" s="2">
        <v>6500</v>
      </c>
      <c r="G100" s="2">
        <v>0</v>
      </c>
      <c r="H100" s="2">
        <v>0</v>
      </c>
      <c r="I100" s="2">
        <v>0</v>
      </c>
      <c r="J100" s="2">
        <v>0</v>
      </c>
      <c r="K100" s="2"/>
      <c r="L100" s="2">
        <f t="shared" si="3"/>
        <v>6500</v>
      </c>
      <c r="M100" s="2">
        <f t="shared" si="4"/>
        <v>0</v>
      </c>
      <c r="N100" s="2">
        <f t="shared" si="5"/>
        <v>6500</v>
      </c>
      <c r="O100" s="2" t="s">
        <v>233</v>
      </c>
    </row>
    <row r="101" spans="1:15" ht="63.75" customHeight="1" x14ac:dyDescent="0.2">
      <c r="A101" s="2" t="s">
        <v>122</v>
      </c>
      <c r="B101" s="2" t="s">
        <v>234</v>
      </c>
      <c r="C101" s="2" t="s">
        <v>59</v>
      </c>
      <c r="D101" s="2" t="s">
        <v>18</v>
      </c>
      <c r="E101" s="2"/>
      <c r="F101" s="2">
        <v>4400</v>
      </c>
      <c r="G101" s="2">
        <v>0</v>
      </c>
      <c r="H101" s="2">
        <v>0</v>
      </c>
      <c r="I101" s="2">
        <v>0</v>
      </c>
      <c r="J101" s="2">
        <v>0</v>
      </c>
      <c r="K101" s="2"/>
      <c r="L101" s="2">
        <f t="shared" si="3"/>
        <v>4400</v>
      </c>
      <c r="M101" s="2">
        <f t="shared" si="4"/>
        <v>0</v>
      </c>
      <c r="N101" s="2">
        <f t="shared" si="5"/>
        <v>4400</v>
      </c>
      <c r="O101" s="2" t="s">
        <v>235</v>
      </c>
    </row>
    <row r="102" spans="1:15" ht="63.75" customHeight="1" x14ac:dyDescent="0.2">
      <c r="A102" s="2" t="s">
        <v>122</v>
      </c>
      <c r="B102" s="2" t="s">
        <v>236</v>
      </c>
      <c r="C102" s="2" t="s">
        <v>39</v>
      </c>
      <c r="D102" s="2" t="s">
        <v>109</v>
      </c>
      <c r="E102" s="2"/>
      <c r="F102" s="2">
        <v>12000</v>
      </c>
      <c r="G102" s="2">
        <v>0</v>
      </c>
      <c r="H102" s="2">
        <v>0</v>
      </c>
      <c r="I102" s="2">
        <v>1</v>
      </c>
      <c r="J102" s="2">
        <v>4680</v>
      </c>
      <c r="K102" s="2"/>
      <c r="L102" s="2">
        <f t="shared" si="3"/>
        <v>12000</v>
      </c>
      <c r="M102" s="2">
        <f t="shared" si="4"/>
        <v>4680</v>
      </c>
      <c r="N102" s="2">
        <f t="shared" si="5"/>
        <v>16680</v>
      </c>
      <c r="O102" s="2" t="s">
        <v>237</v>
      </c>
    </row>
    <row r="103" spans="1:15" ht="63.75" customHeight="1" x14ac:dyDescent="0.2">
      <c r="A103" s="2" t="s">
        <v>122</v>
      </c>
      <c r="B103" s="2" t="s">
        <v>238</v>
      </c>
      <c r="C103" s="2" t="s">
        <v>17</v>
      </c>
      <c r="D103" s="2" t="s">
        <v>18</v>
      </c>
      <c r="E103" s="2"/>
      <c r="F103" s="2">
        <v>5000</v>
      </c>
      <c r="G103" s="2">
        <v>0</v>
      </c>
      <c r="H103" s="2">
        <v>0</v>
      </c>
      <c r="I103" s="2">
        <v>0</v>
      </c>
      <c r="J103" s="2">
        <v>0</v>
      </c>
      <c r="K103" s="2"/>
      <c r="L103" s="2">
        <f t="shared" si="3"/>
        <v>5000</v>
      </c>
      <c r="M103" s="2">
        <f t="shared" si="4"/>
        <v>0</v>
      </c>
      <c r="N103" s="2">
        <f t="shared" si="5"/>
        <v>5000</v>
      </c>
      <c r="O103" s="2" t="s">
        <v>239</v>
      </c>
    </row>
    <row r="104" spans="1:15" ht="63.75" customHeight="1" x14ac:dyDescent="0.2">
      <c r="A104" s="2" t="s">
        <v>122</v>
      </c>
      <c r="B104" s="2" t="s">
        <v>240</v>
      </c>
      <c r="C104" s="2" t="s">
        <v>59</v>
      </c>
      <c r="D104" s="2" t="s">
        <v>18</v>
      </c>
      <c r="E104" s="2"/>
      <c r="F104" s="2">
        <v>5000</v>
      </c>
      <c r="G104" s="2">
        <v>0</v>
      </c>
      <c r="H104" s="2">
        <v>0</v>
      </c>
      <c r="I104" s="2">
        <v>0</v>
      </c>
      <c r="J104" s="2">
        <v>0</v>
      </c>
      <c r="K104" s="2"/>
      <c r="L104" s="2">
        <f t="shared" si="3"/>
        <v>5000</v>
      </c>
      <c r="M104" s="2">
        <f t="shared" si="4"/>
        <v>0</v>
      </c>
      <c r="N104" s="2">
        <f t="shared" si="5"/>
        <v>5000</v>
      </c>
      <c r="O104" s="2" t="s">
        <v>242</v>
      </c>
    </row>
    <row r="105" spans="1:15" ht="63.75" customHeight="1" x14ac:dyDescent="0.2">
      <c r="A105" s="2" t="s">
        <v>122</v>
      </c>
      <c r="B105" s="2" t="s">
        <v>243</v>
      </c>
      <c r="C105" s="2" t="s">
        <v>17</v>
      </c>
      <c r="D105" s="2" t="s">
        <v>18</v>
      </c>
      <c r="E105" s="2"/>
      <c r="F105" s="2">
        <v>9500</v>
      </c>
      <c r="G105" s="2">
        <v>0</v>
      </c>
      <c r="H105" s="2">
        <v>0</v>
      </c>
      <c r="I105" s="2">
        <v>0</v>
      </c>
      <c r="J105" s="2">
        <v>0</v>
      </c>
      <c r="K105" s="2"/>
      <c r="L105" s="2">
        <f t="shared" si="3"/>
        <v>9500</v>
      </c>
      <c r="M105" s="2">
        <f t="shared" si="4"/>
        <v>0</v>
      </c>
      <c r="N105" s="2">
        <f t="shared" si="5"/>
        <v>9500</v>
      </c>
      <c r="O105" s="2" t="s">
        <v>244</v>
      </c>
    </row>
    <row r="106" spans="1:15" ht="63.75" customHeight="1" x14ac:dyDescent="0.2">
      <c r="A106" s="2" t="s">
        <v>122</v>
      </c>
      <c r="B106" s="2" t="s">
        <v>245</v>
      </c>
      <c r="C106" s="2" t="s">
        <v>17</v>
      </c>
      <c r="D106" s="2" t="s">
        <v>18</v>
      </c>
      <c r="E106" s="2"/>
      <c r="F106" s="2">
        <v>8500</v>
      </c>
      <c r="G106" s="2">
        <v>0</v>
      </c>
      <c r="H106" s="2">
        <v>0</v>
      </c>
      <c r="I106" s="2">
        <v>0</v>
      </c>
      <c r="J106" s="2">
        <v>0</v>
      </c>
      <c r="K106" s="2"/>
      <c r="L106" s="2">
        <f t="shared" si="3"/>
        <v>8500</v>
      </c>
      <c r="M106" s="2">
        <f t="shared" si="4"/>
        <v>0</v>
      </c>
      <c r="N106" s="2">
        <f t="shared" si="5"/>
        <v>8500</v>
      </c>
      <c r="O106" s="2" t="s">
        <v>246</v>
      </c>
    </row>
    <row r="107" spans="1:15" ht="63.75" customHeight="1" x14ac:dyDescent="0.2">
      <c r="A107" s="2" t="s">
        <v>122</v>
      </c>
      <c r="B107" s="2" t="s">
        <v>247</v>
      </c>
      <c r="C107" s="2" t="s">
        <v>17</v>
      </c>
      <c r="D107" s="2" t="s">
        <v>18</v>
      </c>
      <c r="E107" s="2"/>
      <c r="F107" s="2">
        <v>6000</v>
      </c>
      <c r="G107" s="2">
        <v>0</v>
      </c>
      <c r="H107" s="2">
        <v>0</v>
      </c>
      <c r="I107" s="2">
        <v>0</v>
      </c>
      <c r="J107" s="2">
        <v>0</v>
      </c>
      <c r="K107" s="2"/>
      <c r="L107" s="2">
        <f t="shared" si="3"/>
        <v>6000</v>
      </c>
      <c r="M107" s="2">
        <f t="shared" si="4"/>
        <v>0</v>
      </c>
      <c r="N107" s="2">
        <f t="shared" si="5"/>
        <v>6000</v>
      </c>
      <c r="O107" s="2" t="s">
        <v>248</v>
      </c>
    </row>
    <row r="108" spans="1:15" ht="63.75" customHeight="1" x14ac:dyDescent="0.2">
      <c r="A108" s="2" t="s">
        <v>122</v>
      </c>
      <c r="B108" s="2" t="s">
        <v>249</v>
      </c>
      <c r="C108" s="2" t="s">
        <v>17</v>
      </c>
      <c r="D108" s="2" t="s">
        <v>18</v>
      </c>
      <c r="E108" s="2"/>
      <c r="F108" s="2">
        <v>10000</v>
      </c>
      <c r="G108" s="2">
        <v>0</v>
      </c>
      <c r="H108" s="2">
        <v>0</v>
      </c>
      <c r="I108" s="2">
        <v>1</v>
      </c>
      <c r="J108" s="2">
        <v>11700</v>
      </c>
      <c r="K108" s="2"/>
      <c r="L108" s="2">
        <f t="shared" si="3"/>
        <v>10000</v>
      </c>
      <c r="M108" s="2">
        <f t="shared" si="4"/>
        <v>11700</v>
      </c>
      <c r="N108" s="2">
        <f t="shared" si="5"/>
        <v>21700</v>
      </c>
      <c r="O108" s="2" t="s">
        <v>250</v>
      </c>
    </row>
    <row r="109" spans="1:15" ht="63.75" customHeight="1" x14ac:dyDescent="0.2">
      <c r="A109" s="2" t="s">
        <v>122</v>
      </c>
      <c r="B109" s="2" t="s">
        <v>251</v>
      </c>
      <c r="C109" s="2" t="s">
        <v>17</v>
      </c>
      <c r="D109" s="2" t="s">
        <v>18</v>
      </c>
      <c r="E109" s="2"/>
      <c r="F109" s="2">
        <v>8500</v>
      </c>
      <c r="G109" s="2">
        <v>0</v>
      </c>
      <c r="H109" s="2">
        <v>0</v>
      </c>
      <c r="I109" s="2">
        <v>0</v>
      </c>
      <c r="J109" s="2">
        <v>0</v>
      </c>
      <c r="K109" s="2"/>
      <c r="L109" s="2">
        <f t="shared" si="3"/>
        <v>8500</v>
      </c>
      <c r="M109" s="2">
        <f t="shared" si="4"/>
        <v>0</v>
      </c>
      <c r="N109" s="2">
        <f t="shared" si="5"/>
        <v>8500</v>
      </c>
      <c r="O109" s="2" t="s">
        <v>252</v>
      </c>
    </row>
    <row r="110" spans="1:15" ht="63.75" customHeight="1" x14ac:dyDescent="0.2">
      <c r="A110" s="3" t="s">
        <v>122</v>
      </c>
      <c r="B110" s="3" t="s">
        <v>253</v>
      </c>
      <c r="C110" s="3"/>
      <c r="D110" s="3"/>
      <c r="E110" s="3"/>
      <c r="F110" s="3">
        <f>SUM(F48:F109)</f>
        <v>453791</v>
      </c>
      <c r="G110" s="3">
        <f>SUM(G48:G109)</f>
        <v>191803</v>
      </c>
      <c r="H110" s="3">
        <f>SUM(H48:H109)</f>
        <v>1755</v>
      </c>
      <c r="I110" s="3"/>
      <c r="J110" s="3">
        <f>SUM(J48:J109)</f>
        <v>273971</v>
      </c>
      <c r="K110" s="3"/>
      <c r="L110" s="3">
        <f>SUM(L48:L109)</f>
        <v>423291</v>
      </c>
      <c r="M110" s="3">
        <f>SUM(M48:M109)</f>
        <v>463315</v>
      </c>
      <c r="N110" s="3">
        <f>SUM(N48:N109)</f>
        <v>886606</v>
      </c>
      <c r="O110" s="3"/>
    </row>
    <row r="111" spans="1:15" ht="63.75" customHeight="1" x14ac:dyDescent="0.2">
      <c r="A111" s="2" t="s">
        <v>254</v>
      </c>
      <c r="B111" s="2" t="s">
        <v>255</v>
      </c>
      <c r="C111" s="2" t="s">
        <v>17</v>
      </c>
      <c r="D111" s="2" t="s">
        <v>18</v>
      </c>
      <c r="E111" s="2"/>
      <c r="F111" s="2">
        <v>5000</v>
      </c>
      <c r="G111" s="2">
        <v>0</v>
      </c>
      <c r="H111" s="2">
        <v>0</v>
      </c>
      <c r="I111" s="2">
        <v>0</v>
      </c>
      <c r="J111" s="2">
        <v>0</v>
      </c>
      <c r="K111" s="2"/>
      <c r="L111" s="2">
        <f t="shared" ref="L111:L151" si="6">IF(E111="כן",0,IF(I111&gt;3,0,F111))</f>
        <v>5000</v>
      </c>
      <c r="M111" s="2">
        <f t="shared" ref="M111:M151" si="7">IF(E111="כן", 0, SUM(G111+H111+J111))</f>
        <v>0</v>
      </c>
      <c r="N111" s="2">
        <f t="shared" ref="N111:N151" si="8">SUM(M111+L111)</f>
        <v>5000</v>
      </c>
      <c r="O111" s="2" t="s">
        <v>256</v>
      </c>
    </row>
    <row r="112" spans="1:15" ht="63.75" customHeight="1" x14ac:dyDescent="0.2">
      <c r="A112" s="2" t="s">
        <v>254</v>
      </c>
      <c r="B112" s="2" t="s">
        <v>257</v>
      </c>
      <c r="C112" s="2" t="s">
        <v>17</v>
      </c>
      <c r="D112" s="2" t="s">
        <v>18</v>
      </c>
      <c r="E112" s="2"/>
      <c r="F112" s="2">
        <v>5000</v>
      </c>
      <c r="G112" s="2">
        <v>0</v>
      </c>
      <c r="H112" s="2">
        <v>0</v>
      </c>
      <c r="I112" s="2">
        <v>0</v>
      </c>
      <c r="J112" s="2">
        <v>0</v>
      </c>
      <c r="K112" s="2"/>
      <c r="L112" s="2">
        <f t="shared" si="6"/>
        <v>5000</v>
      </c>
      <c r="M112" s="2">
        <f t="shared" si="7"/>
        <v>0</v>
      </c>
      <c r="N112" s="2">
        <f t="shared" si="8"/>
        <v>5000</v>
      </c>
      <c r="O112" s="2" t="s">
        <v>258</v>
      </c>
    </row>
    <row r="113" spans="1:15" ht="63.75" customHeight="1" x14ac:dyDescent="0.2">
      <c r="A113" s="2" t="s">
        <v>254</v>
      </c>
      <c r="B113" s="2" t="s">
        <v>259</v>
      </c>
      <c r="C113" s="2" t="s">
        <v>17</v>
      </c>
      <c r="D113" s="2" t="s">
        <v>42</v>
      </c>
      <c r="E113" s="2"/>
      <c r="F113" s="2">
        <v>0</v>
      </c>
      <c r="G113" s="2">
        <v>0</v>
      </c>
      <c r="H113" s="2">
        <v>0</v>
      </c>
      <c r="I113" s="2">
        <v>0</v>
      </c>
      <c r="J113" s="2">
        <v>0</v>
      </c>
      <c r="K113" s="2"/>
      <c r="L113" s="2">
        <f t="shared" si="6"/>
        <v>0</v>
      </c>
      <c r="M113" s="2">
        <f t="shared" si="7"/>
        <v>0</v>
      </c>
      <c r="N113" s="2">
        <f t="shared" si="8"/>
        <v>0</v>
      </c>
      <c r="O113" s="2" t="s">
        <v>260</v>
      </c>
    </row>
    <row r="114" spans="1:15" ht="63.75" customHeight="1" x14ac:dyDescent="0.2">
      <c r="A114" s="2" t="s">
        <v>254</v>
      </c>
      <c r="B114" s="2" t="s">
        <v>261</v>
      </c>
      <c r="C114" s="2" t="s">
        <v>17</v>
      </c>
      <c r="D114" s="2" t="s">
        <v>42</v>
      </c>
      <c r="E114" s="2"/>
      <c r="F114" s="2">
        <v>0</v>
      </c>
      <c r="G114" s="2">
        <v>0</v>
      </c>
      <c r="H114" s="2">
        <v>0</v>
      </c>
      <c r="I114" s="2">
        <v>0</v>
      </c>
      <c r="J114" s="2">
        <v>0</v>
      </c>
      <c r="K114" s="2"/>
      <c r="L114" s="2">
        <f t="shared" si="6"/>
        <v>0</v>
      </c>
      <c r="M114" s="2">
        <f t="shared" si="7"/>
        <v>0</v>
      </c>
      <c r="N114" s="2">
        <f t="shared" si="8"/>
        <v>0</v>
      </c>
      <c r="O114" s="2" t="s">
        <v>262</v>
      </c>
    </row>
    <row r="115" spans="1:15" ht="63.75" customHeight="1" x14ac:dyDescent="0.2">
      <c r="A115" s="2" t="s">
        <v>254</v>
      </c>
      <c r="B115" s="2" t="s">
        <v>263</v>
      </c>
      <c r="C115" s="2" t="s">
        <v>17</v>
      </c>
      <c r="D115" s="2" t="s">
        <v>18</v>
      </c>
      <c r="E115" s="2"/>
      <c r="F115" s="2">
        <v>8000</v>
      </c>
      <c r="G115" s="2">
        <v>0</v>
      </c>
      <c r="H115" s="2">
        <v>0</v>
      </c>
      <c r="I115" s="2">
        <v>0</v>
      </c>
      <c r="J115" s="2">
        <v>0</v>
      </c>
      <c r="K115" s="2"/>
      <c r="L115" s="2">
        <f t="shared" si="6"/>
        <v>8000</v>
      </c>
      <c r="M115" s="2">
        <f t="shared" si="7"/>
        <v>0</v>
      </c>
      <c r="N115" s="2">
        <f t="shared" si="8"/>
        <v>8000</v>
      </c>
      <c r="O115" s="2" t="s">
        <v>264</v>
      </c>
    </row>
    <row r="116" spans="1:15" ht="63.75" customHeight="1" x14ac:dyDescent="0.2">
      <c r="A116" s="2" t="s">
        <v>254</v>
      </c>
      <c r="B116" s="2" t="s">
        <v>265</v>
      </c>
      <c r="C116" s="2" t="s">
        <v>17</v>
      </c>
      <c r="D116" s="2" t="s">
        <v>18</v>
      </c>
      <c r="E116" s="2"/>
      <c r="F116" s="2">
        <v>3600</v>
      </c>
      <c r="G116" s="2">
        <v>0</v>
      </c>
      <c r="H116" s="2">
        <v>0</v>
      </c>
      <c r="I116" s="2">
        <v>0</v>
      </c>
      <c r="J116" s="2">
        <v>0</v>
      </c>
      <c r="K116" s="2"/>
      <c r="L116" s="2">
        <f t="shared" si="6"/>
        <v>3600</v>
      </c>
      <c r="M116" s="2">
        <f t="shared" si="7"/>
        <v>0</v>
      </c>
      <c r="N116" s="2">
        <f t="shared" si="8"/>
        <v>3600</v>
      </c>
      <c r="O116" s="2" t="s">
        <v>266</v>
      </c>
    </row>
    <row r="117" spans="1:15" ht="63.75" customHeight="1" x14ac:dyDescent="0.2">
      <c r="A117" s="2" t="s">
        <v>254</v>
      </c>
      <c r="B117" s="2" t="s">
        <v>267</v>
      </c>
      <c r="C117" s="2" t="s">
        <v>25</v>
      </c>
      <c r="D117" s="2" t="s">
        <v>18</v>
      </c>
      <c r="E117" s="2"/>
      <c r="F117" s="2">
        <v>10000</v>
      </c>
      <c r="G117" s="2">
        <v>0</v>
      </c>
      <c r="H117" s="2">
        <v>0</v>
      </c>
      <c r="I117" s="2">
        <v>0</v>
      </c>
      <c r="J117" s="2">
        <v>0</v>
      </c>
      <c r="K117" s="2"/>
      <c r="L117" s="2">
        <f t="shared" si="6"/>
        <v>10000</v>
      </c>
      <c r="M117" s="2">
        <f t="shared" si="7"/>
        <v>0</v>
      </c>
      <c r="N117" s="2">
        <f t="shared" si="8"/>
        <v>10000</v>
      </c>
      <c r="O117" s="2" t="s">
        <v>268</v>
      </c>
    </row>
    <row r="118" spans="1:15" ht="63.75" customHeight="1" x14ac:dyDescent="0.2">
      <c r="A118" s="2" t="s">
        <v>254</v>
      </c>
      <c r="B118" s="2" t="s">
        <v>269</v>
      </c>
      <c r="C118" s="2" t="s">
        <v>17</v>
      </c>
      <c r="D118" s="2" t="s">
        <v>18</v>
      </c>
      <c r="E118" s="2"/>
      <c r="F118" s="2">
        <v>14250</v>
      </c>
      <c r="G118" s="2">
        <v>0</v>
      </c>
      <c r="H118" s="2">
        <v>0</v>
      </c>
      <c r="I118" s="2">
        <v>0</v>
      </c>
      <c r="J118" s="2">
        <v>0</v>
      </c>
      <c r="K118" s="2"/>
      <c r="L118" s="2">
        <f t="shared" si="6"/>
        <v>14250</v>
      </c>
      <c r="M118" s="2">
        <f t="shared" si="7"/>
        <v>0</v>
      </c>
      <c r="N118" s="2">
        <f t="shared" si="8"/>
        <v>14250</v>
      </c>
      <c r="O118" s="2" t="s">
        <v>270</v>
      </c>
    </row>
    <row r="119" spans="1:15" ht="63.75" customHeight="1" x14ac:dyDescent="0.2">
      <c r="A119" s="2" t="s">
        <v>254</v>
      </c>
      <c r="B119" s="2" t="s">
        <v>271</v>
      </c>
      <c r="C119" s="2" t="s">
        <v>17</v>
      </c>
      <c r="D119" s="2" t="s">
        <v>18</v>
      </c>
      <c r="E119" s="2"/>
      <c r="F119" s="2">
        <v>6500</v>
      </c>
      <c r="G119" s="2">
        <v>0</v>
      </c>
      <c r="H119" s="2">
        <v>0</v>
      </c>
      <c r="I119" s="2">
        <v>0</v>
      </c>
      <c r="J119" s="2">
        <v>0</v>
      </c>
      <c r="K119" s="2"/>
      <c r="L119" s="2">
        <f t="shared" si="6"/>
        <v>6500</v>
      </c>
      <c r="M119" s="2">
        <f t="shared" si="7"/>
        <v>0</v>
      </c>
      <c r="N119" s="2">
        <f t="shared" si="8"/>
        <v>6500</v>
      </c>
      <c r="O119" s="2" t="s">
        <v>272</v>
      </c>
    </row>
    <row r="120" spans="1:15" ht="63.75" customHeight="1" x14ac:dyDescent="0.2">
      <c r="A120" s="2" t="s">
        <v>254</v>
      </c>
      <c r="B120" s="2" t="s">
        <v>273</v>
      </c>
      <c r="C120" s="2" t="s">
        <v>17</v>
      </c>
      <c r="D120" s="2" t="s">
        <v>18</v>
      </c>
      <c r="E120" s="2"/>
      <c r="F120" s="2">
        <v>4000</v>
      </c>
      <c r="G120" s="2">
        <v>0</v>
      </c>
      <c r="H120" s="2">
        <v>0</v>
      </c>
      <c r="I120" s="2">
        <v>0</v>
      </c>
      <c r="J120" s="2">
        <v>0</v>
      </c>
      <c r="K120" s="2"/>
      <c r="L120" s="2">
        <f t="shared" si="6"/>
        <v>4000</v>
      </c>
      <c r="M120" s="2">
        <f t="shared" si="7"/>
        <v>0</v>
      </c>
      <c r="N120" s="2">
        <f t="shared" si="8"/>
        <v>4000</v>
      </c>
      <c r="O120" s="2" t="s">
        <v>274</v>
      </c>
    </row>
    <row r="121" spans="1:15" ht="63.75" customHeight="1" x14ac:dyDescent="0.2">
      <c r="A121" s="2" t="s">
        <v>254</v>
      </c>
      <c r="B121" s="2" t="s">
        <v>275</v>
      </c>
      <c r="C121" s="2" t="s">
        <v>17</v>
      </c>
      <c r="D121" s="2" t="s">
        <v>18</v>
      </c>
      <c r="E121" s="2"/>
      <c r="F121" s="2">
        <v>4000</v>
      </c>
      <c r="G121" s="2">
        <v>0</v>
      </c>
      <c r="H121" s="2">
        <v>0</v>
      </c>
      <c r="I121" s="2">
        <v>0</v>
      </c>
      <c r="J121" s="2">
        <v>0</v>
      </c>
      <c r="K121" s="2"/>
      <c r="L121" s="2">
        <f t="shared" si="6"/>
        <v>4000</v>
      </c>
      <c r="M121" s="2">
        <f t="shared" si="7"/>
        <v>0</v>
      </c>
      <c r="N121" s="2">
        <f t="shared" si="8"/>
        <v>4000</v>
      </c>
      <c r="O121" s="2" t="s">
        <v>276</v>
      </c>
    </row>
    <row r="122" spans="1:15" ht="63.75" customHeight="1" x14ac:dyDescent="0.2">
      <c r="A122" s="2" t="s">
        <v>254</v>
      </c>
      <c r="B122" s="2" t="s">
        <v>277</v>
      </c>
      <c r="C122" s="2" t="s">
        <v>17</v>
      </c>
      <c r="D122" s="2" t="s">
        <v>18</v>
      </c>
      <c r="E122" s="2"/>
      <c r="F122" s="2">
        <v>6500</v>
      </c>
      <c r="G122" s="2">
        <v>0</v>
      </c>
      <c r="H122" s="2">
        <v>0</v>
      </c>
      <c r="I122" s="2">
        <v>0</v>
      </c>
      <c r="J122" s="2">
        <v>0</v>
      </c>
      <c r="K122" s="2"/>
      <c r="L122" s="2">
        <f t="shared" si="6"/>
        <v>6500</v>
      </c>
      <c r="M122" s="2">
        <f t="shared" si="7"/>
        <v>0</v>
      </c>
      <c r="N122" s="2">
        <f t="shared" si="8"/>
        <v>6500</v>
      </c>
      <c r="O122" s="2" t="s">
        <v>278</v>
      </c>
    </row>
    <row r="123" spans="1:15" ht="63.75" customHeight="1" x14ac:dyDescent="0.2">
      <c r="A123" s="2" t="s">
        <v>254</v>
      </c>
      <c r="B123" s="2" t="s">
        <v>279</v>
      </c>
      <c r="C123" s="2" t="s">
        <v>17</v>
      </c>
      <c r="D123" s="2" t="s">
        <v>18</v>
      </c>
      <c r="E123" s="2"/>
      <c r="F123" s="2">
        <v>10000</v>
      </c>
      <c r="G123" s="2">
        <v>0</v>
      </c>
      <c r="H123" s="2">
        <v>0</v>
      </c>
      <c r="I123" s="2">
        <v>0</v>
      </c>
      <c r="J123" s="2">
        <v>0</v>
      </c>
      <c r="K123" s="2"/>
      <c r="L123" s="2">
        <f t="shared" si="6"/>
        <v>10000</v>
      </c>
      <c r="M123" s="2">
        <f t="shared" si="7"/>
        <v>0</v>
      </c>
      <c r="N123" s="2">
        <f t="shared" si="8"/>
        <v>10000</v>
      </c>
      <c r="O123" s="2" t="s">
        <v>280</v>
      </c>
    </row>
    <row r="124" spans="1:15" ht="63.75" customHeight="1" x14ac:dyDescent="0.2">
      <c r="A124" s="2" t="s">
        <v>254</v>
      </c>
      <c r="B124" s="2" t="s">
        <v>281</v>
      </c>
      <c r="C124" s="2" t="s">
        <v>25</v>
      </c>
      <c r="D124" s="2" t="s">
        <v>18</v>
      </c>
      <c r="E124" s="2"/>
      <c r="F124" s="2">
        <v>12800</v>
      </c>
      <c r="G124" s="2">
        <v>0</v>
      </c>
      <c r="H124" s="2">
        <v>0</v>
      </c>
      <c r="I124" s="2">
        <v>0</v>
      </c>
      <c r="J124" s="2">
        <v>0</v>
      </c>
      <c r="K124" s="2"/>
      <c r="L124" s="2">
        <f t="shared" si="6"/>
        <v>12800</v>
      </c>
      <c r="M124" s="2">
        <f t="shared" si="7"/>
        <v>0</v>
      </c>
      <c r="N124" s="2">
        <f t="shared" si="8"/>
        <v>12800</v>
      </c>
      <c r="O124" s="2" t="s">
        <v>728</v>
      </c>
    </row>
    <row r="125" spans="1:15" ht="63.75" customHeight="1" x14ac:dyDescent="0.2">
      <c r="A125" s="2" t="s">
        <v>254</v>
      </c>
      <c r="B125" s="2" t="s">
        <v>283</v>
      </c>
      <c r="C125" s="2" t="s">
        <v>17</v>
      </c>
      <c r="D125" s="2" t="s">
        <v>18</v>
      </c>
      <c r="E125" s="2"/>
      <c r="F125" s="2">
        <v>7300</v>
      </c>
      <c r="G125" s="2">
        <v>0</v>
      </c>
      <c r="H125" s="2">
        <v>0</v>
      </c>
      <c r="I125" s="2">
        <v>0</v>
      </c>
      <c r="J125" s="2">
        <v>0</v>
      </c>
      <c r="K125" s="2"/>
      <c r="L125" s="2">
        <f t="shared" si="6"/>
        <v>7300</v>
      </c>
      <c r="M125" s="2">
        <f t="shared" si="7"/>
        <v>0</v>
      </c>
      <c r="N125" s="2">
        <f t="shared" si="8"/>
        <v>7300</v>
      </c>
      <c r="O125" s="2" t="s">
        <v>284</v>
      </c>
    </row>
    <row r="126" spans="1:15" ht="63.75" customHeight="1" x14ac:dyDescent="0.2">
      <c r="A126" s="2" t="s">
        <v>254</v>
      </c>
      <c r="B126" s="2" t="s">
        <v>285</v>
      </c>
      <c r="C126" s="2" t="s">
        <v>17</v>
      </c>
      <c r="D126" s="2" t="s">
        <v>42</v>
      </c>
      <c r="E126" s="2"/>
      <c r="F126" s="2">
        <v>0</v>
      </c>
      <c r="G126" s="2">
        <v>0</v>
      </c>
      <c r="H126" s="2">
        <v>0</v>
      </c>
      <c r="I126" s="2">
        <v>0</v>
      </c>
      <c r="J126" s="2">
        <v>0</v>
      </c>
      <c r="K126" s="2"/>
      <c r="L126" s="2">
        <f t="shared" si="6"/>
        <v>0</v>
      </c>
      <c r="M126" s="2">
        <f t="shared" si="7"/>
        <v>0</v>
      </c>
      <c r="N126" s="2">
        <f t="shared" si="8"/>
        <v>0</v>
      </c>
      <c r="O126" s="2" t="s">
        <v>286</v>
      </c>
    </row>
    <row r="127" spans="1:15" ht="63.75" customHeight="1" x14ac:dyDescent="0.2">
      <c r="A127" s="2" t="s">
        <v>254</v>
      </c>
      <c r="B127" s="2" t="s">
        <v>287</v>
      </c>
      <c r="C127" s="2" t="s">
        <v>25</v>
      </c>
      <c r="D127" s="2" t="s">
        <v>18</v>
      </c>
      <c r="E127" s="2"/>
      <c r="F127" s="2">
        <v>12500</v>
      </c>
      <c r="G127" s="2">
        <v>0</v>
      </c>
      <c r="H127" s="2">
        <v>2032</v>
      </c>
      <c r="I127" s="2">
        <v>0</v>
      </c>
      <c r="J127" s="2">
        <v>0</v>
      </c>
      <c r="K127" s="2" t="s">
        <v>288</v>
      </c>
      <c r="L127" s="2">
        <f t="shared" si="6"/>
        <v>12500</v>
      </c>
      <c r="M127" s="2">
        <f t="shared" si="7"/>
        <v>2032</v>
      </c>
      <c r="N127" s="2">
        <f t="shared" si="8"/>
        <v>14532</v>
      </c>
      <c r="O127" s="2" t="s">
        <v>289</v>
      </c>
    </row>
    <row r="128" spans="1:15" ht="63.75" customHeight="1" x14ac:dyDescent="0.2">
      <c r="A128" s="2" t="s">
        <v>254</v>
      </c>
      <c r="B128" s="2" t="s">
        <v>290</v>
      </c>
      <c r="C128" s="2" t="s">
        <v>17</v>
      </c>
      <c r="D128" s="2" t="s">
        <v>18</v>
      </c>
      <c r="E128" s="2" t="s">
        <v>207</v>
      </c>
      <c r="F128" s="2">
        <v>15500</v>
      </c>
      <c r="G128" s="2">
        <v>0</v>
      </c>
      <c r="H128" s="2">
        <v>0</v>
      </c>
      <c r="I128" s="2">
        <v>0</v>
      </c>
      <c r="J128" s="2">
        <v>0</v>
      </c>
      <c r="K128" s="2" t="s">
        <v>291</v>
      </c>
      <c r="L128" s="2">
        <f t="shared" si="6"/>
        <v>0</v>
      </c>
      <c r="M128" s="2">
        <f t="shared" si="7"/>
        <v>0</v>
      </c>
      <c r="N128" s="2">
        <f t="shared" si="8"/>
        <v>0</v>
      </c>
      <c r="O128" s="2" t="s">
        <v>292</v>
      </c>
    </row>
    <row r="129" spans="1:15" ht="63.75" customHeight="1" x14ac:dyDescent="0.2">
      <c r="A129" s="2" t="s">
        <v>254</v>
      </c>
      <c r="B129" s="2" t="s">
        <v>293</v>
      </c>
      <c r="C129" s="2" t="s">
        <v>39</v>
      </c>
      <c r="D129" s="2" t="s">
        <v>18</v>
      </c>
      <c r="E129" s="2"/>
      <c r="F129" s="2">
        <v>6700</v>
      </c>
      <c r="G129" s="2">
        <v>11796</v>
      </c>
      <c r="H129" s="2">
        <v>0</v>
      </c>
      <c r="I129" s="2">
        <v>5</v>
      </c>
      <c r="J129" s="2">
        <v>39195</v>
      </c>
      <c r="K129" s="2" t="s">
        <v>78</v>
      </c>
      <c r="L129" s="2">
        <f t="shared" si="6"/>
        <v>0</v>
      </c>
      <c r="M129" s="2">
        <f t="shared" si="7"/>
        <v>50991</v>
      </c>
      <c r="N129" s="2">
        <f t="shared" si="8"/>
        <v>50991</v>
      </c>
      <c r="O129" s="2" t="s">
        <v>294</v>
      </c>
    </row>
    <row r="130" spans="1:15" ht="63.75" customHeight="1" x14ac:dyDescent="0.2">
      <c r="A130" s="2" t="s">
        <v>254</v>
      </c>
      <c r="B130" s="2" t="s">
        <v>295</v>
      </c>
      <c r="C130" s="2" t="s">
        <v>25</v>
      </c>
      <c r="D130" s="2" t="s">
        <v>18</v>
      </c>
      <c r="E130" s="2"/>
      <c r="F130" s="2">
        <v>7000</v>
      </c>
      <c r="G130" s="2">
        <v>0</v>
      </c>
      <c r="H130" s="2">
        <v>0</v>
      </c>
      <c r="I130" s="2">
        <v>1</v>
      </c>
      <c r="J130" s="2">
        <v>8190</v>
      </c>
      <c r="K130" s="2"/>
      <c r="L130" s="2">
        <f t="shared" si="6"/>
        <v>7000</v>
      </c>
      <c r="M130" s="2">
        <f t="shared" si="7"/>
        <v>8190</v>
      </c>
      <c r="N130" s="2">
        <f t="shared" si="8"/>
        <v>15190</v>
      </c>
      <c r="O130" s="2" t="s">
        <v>296</v>
      </c>
    </row>
    <row r="131" spans="1:15" ht="63.75" customHeight="1" x14ac:dyDescent="0.2">
      <c r="A131" s="2" t="s">
        <v>254</v>
      </c>
      <c r="B131" s="2" t="s">
        <v>297</v>
      </c>
      <c r="C131" s="2" t="s">
        <v>17</v>
      </c>
      <c r="D131" s="2" t="s">
        <v>18</v>
      </c>
      <c r="E131" s="2"/>
      <c r="F131" s="2">
        <v>7000</v>
      </c>
      <c r="G131" s="2">
        <v>0</v>
      </c>
      <c r="H131" s="2">
        <v>0</v>
      </c>
      <c r="I131" s="2">
        <v>2</v>
      </c>
      <c r="J131" s="2">
        <v>16520</v>
      </c>
      <c r="K131" s="2"/>
      <c r="L131" s="2">
        <f t="shared" si="6"/>
        <v>7000</v>
      </c>
      <c r="M131" s="2">
        <f t="shared" si="7"/>
        <v>16520</v>
      </c>
      <c r="N131" s="2">
        <f t="shared" si="8"/>
        <v>23520</v>
      </c>
      <c r="O131" s="2" t="s">
        <v>298</v>
      </c>
    </row>
    <row r="132" spans="1:15" ht="63.75" customHeight="1" x14ac:dyDescent="0.2">
      <c r="A132" s="2" t="s">
        <v>254</v>
      </c>
      <c r="B132" s="2" t="s">
        <v>299</v>
      </c>
      <c r="C132" s="2" t="s">
        <v>39</v>
      </c>
      <c r="D132" s="2" t="s">
        <v>18</v>
      </c>
      <c r="E132" s="2"/>
      <c r="F132" s="2">
        <v>9500</v>
      </c>
      <c r="G132" s="2">
        <v>0</v>
      </c>
      <c r="H132" s="2">
        <v>0</v>
      </c>
      <c r="I132" s="2">
        <v>0</v>
      </c>
      <c r="J132" s="2">
        <v>0</v>
      </c>
      <c r="K132" s="2"/>
      <c r="L132" s="2">
        <f t="shared" si="6"/>
        <v>9500</v>
      </c>
      <c r="M132" s="2">
        <f t="shared" si="7"/>
        <v>0</v>
      </c>
      <c r="N132" s="2">
        <f t="shared" si="8"/>
        <v>9500</v>
      </c>
      <c r="O132" s="2" t="s">
        <v>300</v>
      </c>
    </row>
    <row r="133" spans="1:15" ht="63.75" customHeight="1" x14ac:dyDescent="0.2">
      <c r="A133" s="2" t="s">
        <v>254</v>
      </c>
      <c r="B133" s="2" t="s">
        <v>301</v>
      </c>
      <c r="C133" s="2" t="s">
        <v>17</v>
      </c>
      <c r="D133" s="2" t="s">
        <v>18</v>
      </c>
      <c r="E133" s="2"/>
      <c r="F133" s="2">
        <v>12500</v>
      </c>
      <c r="G133" s="2">
        <v>0</v>
      </c>
      <c r="H133" s="2">
        <v>0</v>
      </c>
      <c r="I133" s="2">
        <v>0</v>
      </c>
      <c r="J133" s="2">
        <v>0</v>
      </c>
      <c r="K133" s="2"/>
      <c r="L133" s="2">
        <f t="shared" si="6"/>
        <v>12500</v>
      </c>
      <c r="M133" s="2">
        <f t="shared" si="7"/>
        <v>0</v>
      </c>
      <c r="N133" s="2">
        <f t="shared" si="8"/>
        <v>12500</v>
      </c>
      <c r="O133" s="2" t="s">
        <v>302</v>
      </c>
    </row>
    <row r="134" spans="1:15" ht="63.75" customHeight="1" x14ac:dyDescent="0.2">
      <c r="A134" s="2" t="s">
        <v>254</v>
      </c>
      <c r="B134" s="2" t="s">
        <v>303</v>
      </c>
      <c r="C134" s="2" t="s">
        <v>17</v>
      </c>
      <c r="D134" s="2" t="s">
        <v>18</v>
      </c>
      <c r="E134" s="2"/>
      <c r="F134" s="2">
        <v>8500</v>
      </c>
      <c r="G134" s="2">
        <v>0</v>
      </c>
      <c r="H134" s="2">
        <v>0</v>
      </c>
      <c r="I134" s="2">
        <v>0</v>
      </c>
      <c r="J134" s="2">
        <v>0</v>
      </c>
      <c r="K134" s="2"/>
      <c r="L134" s="2">
        <f t="shared" si="6"/>
        <v>8500</v>
      </c>
      <c r="M134" s="2">
        <f t="shared" si="7"/>
        <v>0</v>
      </c>
      <c r="N134" s="2">
        <f t="shared" si="8"/>
        <v>8500</v>
      </c>
      <c r="O134" s="2" t="s">
        <v>304</v>
      </c>
    </row>
    <row r="135" spans="1:15" ht="63.75" customHeight="1" x14ac:dyDescent="0.2">
      <c r="A135" s="2" t="s">
        <v>254</v>
      </c>
      <c r="B135" s="2" t="s">
        <v>305</v>
      </c>
      <c r="C135" s="2" t="s">
        <v>17</v>
      </c>
      <c r="D135" s="2" t="s">
        <v>18</v>
      </c>
      <c r="E135" s="2"/>
      <c r="F135" s="2">
        <v>6500</v>
      </c>
      <c r="G135" s="2">
        <v>0</v>
      </c>
      <c r="H135" s="2">
        <v>0</v>
      </c>
      <c r="I135" s="2">
        <v>0</v>
      </c>
      <c r="J135" s="2">
        <v>0</v>
      </c>
      <c r="K135" s="2"/>
      <c r="L135" s="2">
        <f t="shared" si="6"/>
        <v>6500</v>
      </c>
      <c r="M135" s="2">
        <f t="shared" si="7"/>
        <v>0</v>
      </c>
      <c r="N135" s="2">
        <f t="shared" si="8"/>
        <v>6500</v>
      </c>
      <c r="O135" s="2" t="s">
        <v>306</v>
      </c>
    </row>
    <row r="136" spans="1:15" ht="63.75" customHeight="1" x14ac:dyDescent="0.2">
      <c r="A136" s="2" t="s">
        <v>254</v>
      </c>
      <c r="B136" s="2" t="s">
        <v>307</v>
      </c>
      <c r="C136" s="2" t="s">
        <v>59</v>
      </c>
      <c r="D136" s="2" t="s">
        <v>18</v>
      </c>
      <c r="E136" s="2"/>
      <c r="F136" s="2">
        <v>10000</v>
      </c>
      <c r="G136" s="2">
        <v>0</v>
      </c>
      <c r="H136" s="2">
        <v>0</v>
      </c>
      <c r="I136" s="2">
        <v>10</v>
      </c>
      <c r="J136" s="2">
        <v>117000</v>
      </c>
      <c r="K136" s="2"/>
      <c r="L136" s="2">
        <f t="shared" si="6"/>
        <v>0</v>
      </c>
      <c r="M136" s="2">
        <f t="shared" si="7"/>
        <v>117000</v>
      </c>
      <c r="N136" s="2">
        <f t="shared" si="8"/>
        <v>117000</v>
      </c>
      <c r="O136" s="2" t="s">
        <v>308</v>
      </c>
    </row>
    <row r="137" spans="1:15" ht="63.75" customHeight="1" x14ac:dyDescent="0.2">
      <c r="A137" s="2" t="s">
        <v>254</v>
      </c>
      <c r="B137" s="2" t="s">
        <v>309</v>
      </c>
      <c r="C137" s="2" t="s">
        <v>22</v>
      </c>
      <c r="D137" s="2" t="s">
        <v>18</v>
      </c>
      <c r="E137" s="2"/>
      <c r="F137" s="2">
        <v>8500</v>
      </c>
      <c r="G137" s="2">
        <v>0</v>
      </c>
      <c r="H137" s="2">
        <v>0</v>
      </c>
      <c r="I137" s="2">
        <v>0</v>
      </c>
      <c r="J137" s="2">
        <v>0</v>
      </c>
      <c r="K137" s="2"/>
      <c r="L137" s="2">
        <f t="shared" si="6"/>
        <v>8500</v>
      </c>
      <c r="M137" s="2">
        <f t="shared" si="7"/>
        <v>0</v>
      </c>
      <c r="N137" s="2">
        <f t="shared" si="8"/>
        <v>8500</v>
      </c>
      <c r="O137" s="2" t="s">
        <v>310</v>
      </c>
    </row>
    <row r="138" spans="1:15" ht="63.75" customHeight="1" x14ac:dyDescent="0.2">
      <c r="A138" s="2" t="s">
        <v>254</v>
      </c>
      <c r="B138" s="2" t="s">
        <v>311</v>
      </c>
      <c r="C138" s="2" t="s">
        <v>17</v>
      </c>
      <c r="D138" s="2" t="s">
        <v>18</v>
      </c>
      <c r="E138" s="2"/>
      <c r="F138" s="2">
        <v>6500</v>
      </c>
      <c r="G138" s="2">
        <v>0</v>
      </c>
      <c r="H138" s="2">
        <v>0</v>
      </c>
      <c r="I138" s="2">
        <v>0</v>
      </c>
      <c r="J138" s="2">
        <v>0</v>
      </c>
      <c r="K138" s="2"/>
      <c r="L138" s="2">
        <f t="shared" si="6"/>
        <v>6500</v>
      </c>
      <c r="M138" s="2">
        <f t="shared" si="7"/>
        <v>0</v>
      </c>
      <c r="N138" s="2">
        <f t="shared" si="8"/>
        <v>6500</v>
      </c>
      <c r="O138" s="2" t="s">
        <v>312</v>
      </c>
    </row>
    <row r="139" spans="1:15" ht="63.75" customHeight="1" x14ac:dyDescent="0.2">
      <c r="A139" s="2" t="s">
        <v>254</v>
      </c>
      <c r="B139" s="2" t="s">
        <v>313</v>
      </c>
      <c r="C139" s="2" t="s">
        <v>17</v>
      </c>
      <c r="D139" s="2" t="s">
        <v>18</v>
      </c>
      <c r="E139" s="2"/>
      <c r="F139" s="2">
        <v>14250</v>
      </c>
      <c r="G139" s="2">
        <v>0</v>
      </c>
      <c r="H139" s="2">
        <v>0</v>
      </c>
      <c r="I139" s="2">
        <v>0</v>
      </c>
      <c r="J139" s="2">
        <v>0</v>
      </c>
      <c r="K139" s="2"/>
      <c r="L139" s="2">
        <f t="shared" si="6"/>
        <v>14250</v>
      </c>
      <c r="M139" s="2">
        <f t="shared" si="7"/>
        <v>0</v>
      </c>
      <c r="N139" s="2">
        <f t="shared" si="8"/>
        <v>14250</v>
      </c>
      <c r="O139" s="2" t="s">
        <v>314</v>
      </c>
    </row>
    <row r="140" spans="1:15" ht="63.75" customHeight="1" x14ac:dyDescent="0.2">
      <c r="A140" s="2" t="s">
        <v>254</v>
      </c>
      <c r="B140" s="2" t="s">
        <v>315</v>
      </c>
      <c r="C140" s="2" t="s">
        <v>17</v>
      </c>
      <c r="D140" s="2" t="s">
        <v>18</v>
      </c>
      <c r="E140" s="2"/>
      <c r="F140" s="2">
        <v>11000</v>
      </c>
      <c r="G140" s="2">
        <v>0</v>
      </c>
      <c r="H140" s="2">
        <v>0</v>
      </c>
      <c r="I140" s="2">
        <v>0</v>
      </c>
      <c r="J140" s="2">
        <v>0</v>
      </c>
      <c r="K140" s="2"/>
      <c r="L140" s="2">
        <f t="shared" si="6"/>
        <v>11000</v>
      </c>
      <c r="M140" s="2">
        <f t="shared" si="7"/>
        <v>0</v>
      </c>
      <c r="N140" s="2">
        <f t="shared" si="8"/>
        <v>11000</v>
      </c>
      <c r="O140" s="2" t="s">
        <v>316</v>
      </c>
    </row>
    <row r="141" spans="1:15" ht="63.75" customHeight="1" x14ac:dyDescent="0.2">
      <c r="A141" s="2" t="s">
        <v>254</v>
      </c>
      <c r="B141" s="2" t="s">
        <v>317</v>
      </c>
      <c r="C141" s="2" t="s">
        <v>22</v>
      </c>
      <c r="D141" s="2" t="s">
        <v>18</v>
      </c>
      <c r="E141" s="2"/>
      <c r="F141" s="2">
        <v>10000</v>
      </c>
      <c r="G141" s="2">
        <v>0</v>
      </c>
      <c r="H141" s="2">
        <v>0</v>
      </c>
      <c r="I141" s="2">
        <v>0</v>
      </c>
      <c r="J141" s="2">
        <v>0</v>
      </c>
      <c r="K141" s="2"/>
      <c r="L141" s="2">
        <f t="shared" si="6"/>
        <v>10000</v>
      </c>
      <c r="M141" s="2">
        <f t="shared" si="7"/>
        <v>0</v>
      </c>
      <c r="N141" s="2">
        <f t="shared" si="8"/>
        <v>10000</v>
      </c>
      <c r="O141" s="2" t="s">
        <v>318</v>
      </c>
    </row>
    <row r="142" spans="1:15" ht="63.75" customHeight="1" x14ac:dyDescent="0.2">
      <c r="A142" s="2" t="s">
        <v>254</v>
      </c>
      <c r="B142" s="2" t="s">
        <v>319</v>
      </c>
      <c r="C142" s="2" t="s">
        <v>25</v>
      </c>
      <c r="D142" s="2" t="s">
        <v>18</v>
      </c>
      <c r="E142" s="2"/>
      <c r="F142" s="2">
        <v>9900</v>
      </c>
      <c r="G142" s="2">
        <v>0</v>
      </c>
      <c r="H142" s="2">
        <v>0</v>
      </c>
      <c r="I142" s="2">
        <v>0</v>
      </c>
      <c r="J142" s="2">
        <v>0</v>
      </c>
      <c r="K142" s="2"/>
      <c r="L142" s="2">
        <f t="shared" si="6"/>
        <v>9900</v>
      </c>
      <c r="M142" s="2">
        <f t="shared" si="7"/>
        <v>0</v>
      </c>
      <c r="N142" s="2">
        <f t="shared" si="8"/>
        <v>9900</v>
      </c>
      <c r="O142" s="2" t="s">
        <v>320</v>
      </c>
    </row>
    <row r="143" spans="1:15" ht="63.75" customHeight="1" x14ac:dyDescent="0.2">
      <c r="A143" s="2" t="s">
        <v>254</v>
      </c>
      <c r="B143" s="2" t="s">
        <v>321</v>
      </c>
      <c r="C143" s="2" t="s">
        <v>17</v>
      </c>
      <c r="D143" s="2" t="s">
        <v>18</v>
      </c>
      <c r="E143" s="2"/>
      <c r="F143" s="2">
        <v>7000</v>
      </c>
      <c r="G143" s="2">
        <v>0</v>
      </c>
      <c r="H143" s="2">
        <v>0</v>
      </c>
      <c r="I143" s="2">
        <v>0</v>
      </c>
      <c r="J143" s="2">
        <v>0</v>
      </c>
      <c r="K143" s="2"/>
      <c r="L143" s="2">
        <f t="shared" si="6"/>
        <v>7000</v>
      </c>
      <c r="M143" s="2">
        <f t="shared" si="7"/>
        <v>0</v>
      </c>
      <c r="N143" s="2">
        <f t="shared" si="8"/>
        <v>7000</v>
      </c>
      <c r="O143" s="2" t="s">
        <v>322</v>
      </c>
    </row>
    <row r="144" spans="1:15" ht="63.75" customHeight="1" x14ac:dyDescent="0.2">
      <c r="A144" s="2" t="s">
        <v>254</v>
      </c>
      <c r="B144" s="2" t="s">
        <v>323</v>
      </c>
      <c r="C144" s="2" t="s">
        <v>17</v>
      </c>
      <c r="D144" s="2" t="s">
        <v>18</v>
      </c>
      <c r="E144" s="2"/>
      <c r="F144" s="2">
        <v>6500</v>
      </c>
      <c r="G144" s="2">
        <v>0</v>
      </c>
      <c r="H144" s="2">
        <v>0</v>
      </c>
      <c r="I144" s="2">
        <v>0</v>
      </c>
      <c r="J144" s="2">
        <v>0</v>
      </c>
      <c r="K144" s="2"/>
      <c r="L144" s="2">
        <f t="shared" si="6"/>
        <v>6500</v>
      </c>
      <c r="M144" s="2">
        <f t="shared" si="7"/>
        <v>0</v>
      </c>
      <c r="N144" s="2">
        <f t="shared" si="8"/>
        <v>6500</v>
      </c>
      <c r="O144" s="2" t="s">
        <v>324</v>
      </c>
    </row>
    <row r="145" spans="1:15" ht="63.75" customHeight="1" x14ac:dyDescent="0.2">
      <c r="A145" s="2" t="s">
        <v>254</v>
      </c>
      <c r="B145" s="2" t="s">
        <v>325</v>
      </c>
      <c r="C145" s="2" t="s">
        <v>17</v>
      </c>
      <c r="D145" s="2" t="s">
        <v>18</v>
      </c>
      <c r="E145" s="2"/>
      <c r="F145" s="2">
        <v>6000</v>
      </c>
      <c r="G145" s="2">
        <v>0</v>
      </c>
      <c r="H145" s="2">
        <v>0</v>
      </c>
      <c r="I145" s="2">
        <v>0</v>
      </c>
      <c r="J145" s="2">
        <v>0</v>
      </c>
      <c r="K145" s="2"/>
      <c r="L145" s="2">
        <f t="shared" si="6"/>
        <v>6000</v>
      </c>
      <c r="M145" s="2">
        <f t="shared" si="7"/>
        <v>0</v>
      </c>
      <c r="N145" s="2">
        <f t="shared" si="8"/>
        <v>6000</v>
      </c>
      <c r="O145" s="2" t="s">
        <v>326</v>
      </c>
    </row>
    <row r="146" spans="1:15" ht="63.75" customHeight="1" x14ac:dyDescent="0.2">
      <c r="A146" s="2" t="s">
        <v>254</v>
      </c>
      <c r="B146" s="2" t="s">
        <v>327</v>
      </c>
      <c r="C146" s="2" t="s">
        <v>17</v>
      </c>
      <c r="D146" s="2" t="s">
        <v>18</v>
      </c>
      <c r="E146" s="2"/>
      <c r="F146" s="2">
        <v>10000</v>
      </c>
      <c r="G146" s="2">
        <v>0</v>
      </c>
      <c r="H146" s="2">
        <v>0</v>
      </c>
      <c r="I146" s="2">
        <v>0</v>
      </c>
      <c r="J146" s="2">
        <v>0</v>
      </c>
      <c r="K146" s="2"/>
      <c r="L146" s="2">
        <f t="shared" si="6"/>
        <v>10000</v>
      </c>
      <c r="M146" s="2">
        <f t="shared" si="7"/>
        <v>0</v>
      </c>
      <c r="N146" s="2">
        <f t="shared" si="8"/>
        <v>10000</v>
      </c>
      <c r="O146" s="2" t="s">
        <v>328</v>
      </c>
    </row>
    <row r="147" spans="1:15" ht="63.75" customHeight="1" x14ac:dyDescent="0.2">
      <c r="A147" s="2" t="s">
        <v>254</v>
      </c>
      <c r="B147" s="2" t="s">
        <v>329</v>
      </c>
      <c r="C147" s="2" t="s">
        <v>17</v>
      </c>
      <c r="D147" s="2" t="s">
        <v>18</v>
      </c>
      <c r="E147" s="2"/>
      <c r="F147" s="2">
        <v>10000</v>
      </c>
      <c r="G147" s="2">
        <v>0</v>
      </c>
      <c r="H147" s="2">
        <v>0</v>
      </c>
      <c r="I147" s="2">
        <v>0</v>
      </c>
      <c r="J147" s="2">
        <v>0</v>
      </c>
      <c r="K147" s="2"/>
      <c r="L147" s="2">
        <f t="shared" si="6"/>
        <v>10000</v>
      </c>
      <c r="M147" s="2">
        <f t="shared" si="7"/>
        <v>0</v>
      </c>
      <c r="N147" s="2">
        <f t="shared" si="8"/>
        <v>10000</v>
      </c>
      <c r="O147" s="2" t="s">
        <v>330</v>
      </c>
    </row>
    <row r="148" spans="1:15" ht="63.75" customHeight="1" x14ac:dyDescent="0.2">
      <c r="A148" s="2" t="s">
        <v>254</v>
      </c>
      <c r="B148" s="2" t="s">
        <v>331</v>
      </c>
      <c r="C148" s="2" t="s">
        <v>17</v>
      </c>
      <c r="D148" s="2" t="s">
        <v>18</v>
      </c>
      <c r="E148" s="2"/>
      <c r="F148" s="2">
        <v>10000</v>
      </c>
      <c r="G148" s="2">
        <v>0</v>
      </c>
      <c r="H148" s="2">
        <v>0</v>
      </c>
      <c r="I148" s="2">
        <v>0</v>
      </c>
      <c r="J148" s="2">
        <v>0</v>
      </c>
      <c r="K148" s="2"/>
      <c r="L148" s="2">
        <f t="shared" si="6"/>
        <v>10000</v>
      </c>
      <c r="M148" s="2">
        <f t="shared" si="7"/>
        <v>0</v>
      </c>
      <c r="N148" s="2">
        <f t="shared" si="8"/>
        <v>10000</v>
      </c>
      <c r="O148" s="2" t="s">
        <v>332</v>
      </c>
    </row>
    <row r="149" spans="1:15" ht="63.75" customHeight="1" x14ac:dyDescent="0.2">
      <c r="A149" s="2" t="s">
        <v>254</v>
      </c>
      <c r="B149" s="2" t="s">
        <v>333</v>
      </c>
      <c r="C149" s="2"/>
      <c r="D149" s="2" t="s">
        <v>18</v>
      </c>
      <c r="E149" s="2"/>
      <c r="F149" s="2">
        <v>8500</v>
      </c>
      <c r="G149" s="2">
        <v>0</v>
      </c>
      <c r="H149" s="2">
        <v>0</v>
      </c>
      <c r="I149" s="2">
        <v>0</v>
      </c>
      <c r="J149" s="2">
        <v>0</v>
      </c>
      <c r="K149" s="2"/>
      <c r="L149" s="2">
        <f t="shared" si="6"/>
        <v>8500</v>
      </c>
      <c r="M149" s="2">
        <f t="shared" si="7"/>
        <v>0</v>
      </c>
      <c r="N149" s="2">
        <f t="shared" si="8"/>
        <v>8500</v>
      </c>
      <c r="O149" s="2" t="s">
        <v>334</v>
      </c>
    </row>
    <row r="150" spans="1:15" ht="63.75" customHeight="1" x14ac:dyDescent="0.2">
      <c r="A150" s="2" t="s">
        <v>254</v>
      </c>
      <c r="B150" s="2" t="s">
        <v>335</v>
      </c>
      <c r="C150" s="2" t="s">
        <v>17</v>
      </c>
      <c r="D150" s="2" t="s">
        <v>18</v>
      </c>
      <c r="E150" s="2"/>
      <c r="F150" s="2">
        <v>5000</v>
      </c>
      <c r="G150" s="2">
        <v>0</v>
      </c>
      <c r="H150" s="2">
        <v>0</v>
      </c>
      <c r="I150" s="2">
        <v>0</v>
      </c>
      <c r="J150" s="2">
        <v>0</v>
      </c>
      <c r="K150" s="2"/>
      <c r="L150" s="2">
        <f t="shared" si="6"/>
        <v>5000</v>
      </c>
      <c r="M150" s="2">
        <f t="shared" si="7"/>
        <v>0</v>
      </c>
      <c r="N150" s="2">
        <f t="shared" si="8"/>
        <v>5000</v>
      </c>
      <c r="O150" s="2" t="s">
        <v>336</v>
      </c>
    </row>
    <row r="151" spans="1:15" ht="63.75" customHeight="1" x14ac:dyDescent="0.2">
      <c r="A151" s="2" t="s">
        <v>254</v>
      </c>
      <c r="B151" s="2" t="s">
        <v>337</v>
      </c>
      <c r="C151" s="2" t="s">
        <v>39</v>
      </c>
      <c r="D151" s="2" t="s">
        <v>18</v>
      </c>
      <c r="E151" s="2"/>
      <c r="F151" s="2">
        <v>6000</v>
      </c>
      <c r="G151" s="2">
        <v>0</v>
      </c>
      <c r="H151" s="2">
        <v>0</v>
      </c>
      <c r="I151" s="2">
        <v>1</v>
      </c>
      <c r="J151" s="2">
        <v>7020</v>
      </c>
      <c r="K151" s="2"/>
      <c r="L151" s="2">
        <f t="shared" si="6"/>
        <v>6000</v>
      </c>
      <c r="M151" s="2">
        <f t="shared" si="7"/>
        <v>7020</v>
      </c>
      <c r="N151" s="2">
        <f t="shared" si="8"/>
        <v>13020</v>
      </c>
      <c r="O151" s="2" t="s">
        <v>338</v>
      </c>
    </row>
    <row r="152" spans="1:15" ht="63.75" customHeight="1" x14ac:dyDescent="0.2">
      <c r="A152" s="3" t="s">
        <v>254</v>
      </c>
      <c r="B152" s="3" t="s">
        <v>339</v>
      </c>
      <c r="C152" s="3"/>
      <c r="D152" s="3"/>
      <c r="E152" s="3"/>
      <c r="F152" s="3">
        <f>SUM(F111:F151)</f>
        <v>321800</v>
      </c>
      <c r="G152" s="3">
        <f>SUM(G111:G151)</f>
        <v>11796</v>
      </c>
      <c r="H152" s="3">
        <f>SUM(H111:H151)</f>
        <v>2032</v>
      </c>
      <c r="I152" s="3"/>
      <c r="J152" s="3">
        <f>SUM(J111:J151)</f>
        <v>187925</v>
      </c>
      <c r="K152" s="3"/>
      <c r="L152" s="3">
        <f>SUM(L111:L151)</f>
        <v>289600</v>
      </c>
      <c r="M152" s="3">
        <f>SUM(M111:M151)</f>
        <v>201753</v>
      </c>
      <c r="N152" s="3">
        <f>SUM(N111:N151)</f>
        <v>491353</v>
      </c>
      <c r="O152" s="3"/>
    </row>
    <row r="153" spans="1:15" ht="63.75" customHeight="1" x14ac:dyDescent="0.2">
      <c r="A153" s="2" t="s">
        <v>340</v>
      </c>
      <c r="B153" s="2" t="s">
        <v>341</v>
      </c>
      <c r="C153" s="2" t="s">
        <v>17</v>
      </c>
      <c r="D153" s="2" t="s">
        <v>18</v>
      </c>
      <c r="E153" s="2"/>
      <c r="F153" s="2">
        <v>6500</v>
      </c>
      <c r="G153" s="2">
        <v>0</v>
      </c>
      <c r="H153" s="2">
        <v>0</v>
      </c>
      <c r="I153" s="2">
        <v>1</v>
      </c>
      <c r="J153" s="2">
        <v>7605</v>
      </c>
      <c r="K153" s="2"/>
      <c r="L153" s="2">
        <f t="shared" ref="L153:L196" si="9">IF(E153="כן",0,IF(I153&gt;3,0,F153))</f>
        <v>6500</v>
      </c>
      <c r="M153" s="2">
        <f t="shared" ref="M153:M196" si="10">IF(E153="כן", 0, SUM(G153+H153+J153))</f>
        <v>7605</v>
      </c>
      <c r="N153" s="2">
        <f t="shared" ref="N153:N196" si="11">SUM(M153+L153)</f>
        <v>14105</v>
      </c>
      <c r="O153" s="2" t="s">
        <v>737</v>
      </c>
    </row>
    <row r="154" spans="1:15" ht="63.75" customHeight="1" x14ac:dyDescent="0.2">
      <c r="A154" s="2" t="s">
        <v>340</v>
      </c>
      <c r="B154" s="2" t="s">
        <v>343</v>
      </c>
      <c r="C154" s="2" t="s">
        <v>17</v>
      </c>
      <c r="D154" s="2" t="s">
        <v>18</v>
      </c>
      <c r="E154" s="2"/>
      <c r="F154" s="2">
        <v>8500</v>
      </c>
      <c r="G154" s="2">
        <v>0</v>
      </c>
      <c r="H154" s="2">
        <v>0</v>
      </c>
      <c r="I154" s="2">
        <v>0</v>
      </c>
      <c r="J154" s="2">
        <v>0</v>
      </c>
      <c r="K154" s="2"/>
      <c r="L154" s="2">
        <f t="shared" si="9"/>
        <v>8500</v>
      </c>
      <c r="M154" s="2">
        <f t="shared" si="10"/>
        <v>0</v>
      </c>
      <c r="N154" s="2">
        <f t="shared" si="11"/>
        <v>8500</v>
      </c>
      <c r="O154" s="2" t="s">
        <v>344</v>
      </c>
    </row>
    <row r="155" spans="1:15" ht="63.75" customHeight="1" x14ac:dyDescent="0.2">
      <c r="A155" s="2" t="s">
        <v>340</v>
      </c>
      <c r="B155" s="2" t="s">
        <v>345</v>
      </c>
      <c r="C155" s="2" t="s">
        <v>17</v>
      </c>
      <c r="D155" s="2" t="s">
        <v>18</v>
      </c>
      <c r="E155" s="2"/>
      <c r="F155" s="2">
        <v>12500</v>
      </c>
      <c r="G155" s="2">
        <v>0</v>
      </c>
      <c r="H155" s="2">
        <v>0</v>
      </c>
      <c r="I155" s="2">
        <v>0</v>
      </c>
      <c r="J155" s="2">
        <v>0</v>
      </c>
      <c r="K155" s="2"/>
      <c r="L155" s="2">
        <f t="shared" si="9"/>
        <v>12500</v>
      </c>
      <c r="M155" s="2">
        <f t="shared" si="10"/>
        <v>0</v>
      </c>
      <c r="N155" s="2">
        <f t="shared" si="11"/>
        <v>12500</v>
      </c>
      <c r="O155" s="2" t="s">
        <v>346</v>
      </c>
    </row>
    <row r="156" spans="1:15" ht="63.75" customHeight="1" x14ac:dyDescent="0.2">
      <c r="A156" s="2" t="s">
        <v>340</v>
      </c>
      <c r="B156" s="2" t="s">
        <v>347</v>
      </c>
      <c r="C156" s="2" t="s">
        <v>39</v>
      </c>
      <c r="D156" s="2" t="s">
        <v>18</v>
      </c>
      <c r="E156" s="2"/>
      <c r="F156" s="2">
        <v>10000</v>
      </c>
      <c r="G156" s="2">
        <v>0</v>
      </c>
      <c r="H156" s="2">
        <v>0</v>
      </c>
      <c r="I156" s="2">
        <v>1</v>
      </c>
      <c r="J156" s="2">
        <v>11700</v>
      </c>
      <c r="K156" s="2"/>
      <c r="L156" s="2">
        <f t="shared" si="9"/>
        <v>10000</v>
      </c>
      <c r="M156" s="2">
        <f t="shared" si="10"/>
        <v>11700</v>
      </c>
      <c r="N156" s="2">
        <f t="shared" si="11"/>
        <v>21700</v>
      </c>
      <c r="O156" s="2" t="s">
        <v>348</v>
      </c>
    </row>
    <row r="157" spans="1:15" ht="63.75" customHeight="1" x14ac:dyDescent="0.2">
      <c r="A157" s="2" t="s">
        <v>340</v>
      </c>
      <c r="B157" s="2" t="s">
        <v>349</v>
      </c>
      <c r="C157" s="2" t="s">
        <v>17</v>
      </c>
      <c r="D157" s="2" t="s">
        <v>18</v>
      </c>
      <c r="E157" s="2"/>
      <c r="F157" s="2">
        <v>8040</v>
      </c>
      <c r="G157" s="2">
        <v>0</v>
      </c>
      <c r="H157" s="2">
        <v>0</v>
      </c>
      <c r="I157" s="2">
        <v>0</v>
      </c>
      <c r="J157" s="2">
        <v>0</v>
      </c>
      <c r="K157" s="2"/>
      <c r="L157" s="2">
        <f t="shared" si="9"/>
        <v>8040</v>
      </c>
      <c r="M157" s="2">
        <f t="shared" si="10"/>
        <v>0</v>
      </c>
      <c r="N157" s="2">
        <f t="shared" si="11"/>
        <v>8040</v>
      </c>
      <c r="O157" s="2" t="s">
        <v>350</v>
      </c>
    </row>
    <row r="158" spans="1:15" ht="63.75" customHeight="1" x14ac:dyDescent="0.2">
      <c r="A158" s="2" t="s">
        <v>340</v>
      </c>
      <c r="B158" s="2" t="s">
        <v>351</v>
      </c>
      <c r="C158" s="2" t="s">
        <v>17</v>
      </c>
      <c r="D158" s="2" t="s">
        <v>18</v>
      </c>
      <c r="E158" s="2"/>
      <c r="F158" s="2">
        <v>6175</v>
      </c>
      <c r="G158" s="2">
        <v>0</v>
      </c>
      <c r="H158" s="2">
        <v>0</v>
      </c>
      <c r="I158" s="2">
        <v>0</v>
      </c>
      <c r="J158" s="2">
        <v>0</v>
      </c>
      <c r="K158" s="2"/>
      <c r="L158" s="2">
        <f t="shared" si="9"/>
        <v>6175</v>
      </c>
      <c r="M158" s="2">
        <f t="shared" si="10"/>
        <v>0</v>
      </c>
      <c r="N158" s="2">
        <f t="shared" si="11"/>
        <v>6175</v>
      </c>
      <c r="O158" s="2"/>
    </row>
    <row r="159" spans="1:15" ht="63.75" customHeight="1" x14ac:dyDescent="0.2">
      <c r="A159" s="2" t="s">
        <v>340</v>
      </c>
      <c r="B159" s="2" t="s">
        <v>352</v>
      </c>
      <c r="C159" s="2" t="s">
        <v>17</v>
      </c>
      <c r="D159" s="2" t="s">
        <v>18</v>
      </c>
      <c r="E159" s="2"/>
      <c r="F159" s="2">
        <v>15500</v>
      </c>
      <c r="G159" s="2">
        <v>0</v>
      </c>
      <c r="H159" s="2">
        <v>0</v>
      </c>
      <c r="I159" s="2">
        <v>0</v>
      </c>
      <c r="J159" s="2">
        <v>0</v>
      </c>
      <c r="K159" s="2"/>
      <c r="L159" s="2">
        <f t="shared" si="9"/>
        <v>15500</v>
      </c>
      <c r="M159" s="2">
        <f t="shared" si="10"/>
        <v>0</v>
      </c>
      <c r="N159" s="2">
        <f t="shared" si="11"/>
        <v>15500</v>
      </c>
      <c r="O159" s="2" t="s">
        <v>353</v>
      </c>
    </row>
    <row r="160" spans="1:15" ht="63.75" customHeight="1" x14ac:dyDescent="0.2">
      <c r="A160" s="2" t="s">
        <v>340</v>
      </c>
      <c r="B160" s="2" t="s">
        <v>354</v>
      </c>
      <c r="C160" s="2" t="s">
        <v>17</v>
      </c>
      <c r="D160" s="2" t="s">
        <v>18</v>
      </c>
      <c r="E160" s="2"/>
      <c r="F160" s="2">
        <v>6500</v>
      </c>
      <c r="G160" s="2">
        <v>0</v>
      </c>
      <c r="H160" s="2">
        <v>0</v>
      </c>
      <c r="I160" s="2">
        <v>0</v>
      </c>
      <c r="J160" s="2">
        <v>0</v>
      </c>
      <c r="K160" s="2"/>
      <c r="L160" s="2">
        <f t="shared" si="9"/>
        <v>6500</v>
      </c>
      <c r="M160" s="2">
        <f t="shared" si="10"/>
        <v>0</v>
      </c>
      <c r="N160" s="2">
        <f t="shared" si="11"/>
        <v>6500</v>
      </c>
      <c r="O160" s="2" t="s">
        <v>355</v>
      </c>
    </row>
    <row r="161" spans="1:15" ht="63.75" customHeight="1" x14ac:dyDescent="0.2">
      <c r="A161" s="2" t="s">
        <v>340</v>
      </c>
      <c r="B161" s="2" t="s">
        <v>356</v>
      </c>
      <c r="C161" s="2" t="s">
        <v>17</v>
      </c>
      <c r="D161" s="2" t="s">
        <v>18</v>
      </c>
      <c r="E161" s="2"/>
      <c r="F161" s="2">
        <v>7500</v>
      </c>
      <c r="G161" s="2">
        <v>0</v>
      </c>
      <c r="H161" s="2">
        <v>0</v>
      </c>
      <c r="I161" s="2">
        <v>0</v>
      </c>
      <c r="J161" s="2">
        <v>0</v>
      </c>
      <c r="K161" s="2"/>
      <c r="L161" s="2">
        <f t="shared" si="9"/>
        <v>7500</v>
      </c>
      <c r="M161" s="2">
        <f t="shared" si="10"/>
        <v>0</v>
      </c>
      <c r="N161" s="2">
        <f t="shared" si="11"/>
        <v>7500</v>
      </c>
      <c r="O161" s="2" t="s">
        <v>357</v>
      </c>
    </row>
    <row r="162" spans="1:15" ht="63.75" customHeight="1" x14ac:dyDescent="0.2">
      <c r="A162" s="2" t="s">
        <v>340</v>
      </c>
      <c r="B162" s="2" t="s">
        <v>358</v>
      </c>
      <c r="C162" s="2" t="s">
        <v>17</v>
      </c>
      <c r="D162" s="2" t="s">
        <v>42</v>
      </c>
      <c r="E162" s="2"/>
      <c r="F162" s="2">
        <v>0</v>
      </c>
      <c r="G162" s="2">
        <v>0</v>
      </c>
      <c r="H162" s="2">
        <v>0</v>
      </c>
      <c r="I162" s="2">
        <v>0</v>
      </c>
      <c r="J162" s="2">
        <v>0</v>
      </c>
      <c r="K162" s="2"/>
      <c r="L162" s="2">
        <f t="shared" si="9"/>
        <v>0</v>
      </c>
      <c r="M162" s="2">
        <f t="shared" si="10"/>
        <v>0</v>
      </c>
      <c r="N162" s="2">
        <f t="shared" si="11"/>
        <v>0</v>
      </c>
      <c r="O162" s="2" t="s">
        <v>359</v>
      </c>
    </row>
    <row r="163" spans="1:15" ht="63.75" customHeight="1" x14ac:dyDescent="0.2">
      <c r="A163" s="2" t="s">
        <v>340</v>
      </c>
      <c r="B163" s="2" t="s">
        <v>360</v>
      </c>
      <c r="C163" s="2" t="s">
        <v>17</v>
      </c>
      <c r="D163" s="2" t="s">
        <v>18</v>
      </c>
      <c r="E163" s="2"/>
      <c r="F163" s="2">
        <v>12500</v>
      </c>
      <c r="G163" s="2">
        <v>0</v>
      </c>
      <c r="H163" s="2">
        <v>13516</v>
      </c>
      <c r="I163" s="2">
        <v>2</v>
      </c>
      <c r="J163" s="2">
        <v>29500</v>
      </c>
      <c r="K163" s="2" t="s">
        <v>361</v>
      </c>
      <c r="L163" s="2">
        <f t="shared" si="9"/>
        <v>12500</v>
      </c>
      <c r="M163" s="2">
        <f t="shared" si="10"/>
        <v>43016</v>
      </c>
      <c r="N163" s="2">
        <f t="shared" si="11"/>
        <v>55516</v>
      </c>
      <c r="O163" s="2" t="s">
        <v>362</v>
      </c>
    </row>
    <row r="164" spans="1:15" ht="63.75" customHeight="1" x14ac:dyDescent="0.2">
      <c r="A164" s="2" t="s">
        <v>340</v>
      </c>
      <c r="B164" s="2" t="s">
        <v>363</v>
      </c>
      <c r="C164" s="2" t="s">
        <v>17</v>
      </c>
      <c r="D164" s="2" t="s">
        <v>18</v>
      </c>
      <c r="E164" s="2"/>
      <c r="F164" s="2">
        <v>8500</v>
      </c>
      <c r="G164" s="2">
        <v>0</v>
      </c>
      <c r="H164" s="2">
        <v>222</v>
      </c>
      <c r="I164" s="2">
        <v>3</v>
      </c>
      <c r="J164" s="2">
        <v>29835</v>
      </c>
      <c r="K164" s="2" t="s">
        <v>364</v>
      </c>
      <c r="L164" s="2">
        <f t="shared" si="9"/>
        <v>8500</v>
      </c>
      <c r="M164" s="2">
        <f t="shared" si="10"/>
        <v>30057</v>
      </c>
      <c r="N164" s="2">
        <f t="shared" si="11"/>
        <v>38557</v>
      </c>
      <c r="O164" s="2" t="s">
        <v>365</v>
      </c>
    </row>
    <row r="165" spans="1:15" ht="63.75" customHeight="1" x14ac:dyDescent="0.2">
      <c r="A165" s="2" t="s">
        <v>340</v>
      </c>
      <c r="B165" s="2" t="s">
        <v>366</v>
      </c>
      <c r="C165" s="2" t="s">
        <v>17</v>
      </c>
      <c r="D165" s="2" t="s">
        <v>18</v>
      </c>
      <c r="E165" s="2"/>
      <c r="F165" s="2">
        <v>10000</v>
      </c>
      <c r="G165" s="2">
        <v>0</v>
      </c>
      <c r="H165" s="2">
        <v>0</v>
      </c>
      <c r="I165" s="2">
        <v>0</v>
      </c>
      <c r="J165" s="2">
        <v>0</v>
      </c>
      <c r="K165" s="2"/>
      <c r="L165" s="2">
        <f t="shared" si="9"/>
        <v>10000</v>
      </c>
      <c r="M165" s="2">
        <f t="shared" si="10"/>
        <v>0</v>
      </c>
      <c r="N165" s="2">
        <f t="shared" si="11"/>
        <v>10000</v>
      </c>
      <c r="O165" s="2" t="s">
        <v>367</v>
      </c>
    </row>
    <row r="166" spans="1:15" ht="63.75" customHeight="1" x14ac:dyDescent="0.2">
      <c r="A166" s="2" t="s">
        <v>340</v>
      </c>
      <c r="B166" s="2" t="s">
        <v>368</v>
      </c>
      <c r="C166" s="2" t="s">
        <v>25</v>
      </c>
      <c r="D166" s="2" t="s">
        <v>18</v>
      </c>
      <c r="E166" s="2"/>
      <c r="F166" s="2">
        <v>5000</v>
      </c>
      <c r="G166" s="2">
        <v>0</v>
      </c>
      <c r="H166" s="2">
        <v>0</v>
      </c>
      <c r="I166" s="2">
        <v>0</v>
      </c>
      <c r="J166" s="2">
        <v>0</v>
      </c>
      <c r="K166" s="2"/>
      <c r="L166" s="2">
        <f t="shared" si="9"/>
        <v>5000</v>
      </c>
      <c r="M166" s="2">
        <f t="shared" si="10"/>
        <v>0</v>
      </c>
      <c r="N166" s="2">
        <f t="shared" si="11"/>
        <v>5000</v>
      </c>
      <c r="O166" s="2" t="s">
        <v>369</v>
      </c>
    </row>
    <row r="167" spans="1:15" ht="63.75" customHeight="1" x14ac:dyDescent="0.2">
      <c r="A167" s="2" t="s">
        <v>340</v>
      </c>
      <c r="B167" s="2" t="s">
        <v>370</v>
      </c>
      <c r="C167" s="2" t="s">
        <v>17</v>
      </c>
      <c r="D167" s="2" t="s">
        <v>18</v>
      </c>
      <c r="E167" s="2"/>
      <c r="F167" s="2">
        <v>8000</v>
      </c>
      <c r="G167" s="2">
        <v>0</v>
      </c>
      <c r="H167" s="2">
        <v>0</v>
      </c>
      <c r="I167" s="2">
        <v>0</v>
      </c>
      <c r="J167" s="2">
        <v>0</v>
      </c>
      <c r="K167" s="2"/>
      <c r="L167" s="2">
        <f t="shared" si="9"/>
        <v>8000</v>
      </c>
      <c r="M167" s="2">
        <f t="shared" si="10"/>
        <v>0</v>
      </c>
      <c r="N167" s="2">
        <f t="shared" si="11"/>
        <v>8000</v>
      </c>
      <c r="O167" s="2" t="s">
        <v>371</v>
      </c>
    </row>
    <row r="168" spans="1:15" ht="63.75" customHeight="1" x14ac:dyDescent="0.2">
      <c r="A168" s="2" t="s">
        <v>340</v>
      </c>
      <c r="B168" s="2" t="s">
        <v>372</v>
      </c>
      <c r="C168" s="2" t="s">
        <v>17</v>
      </c>
      <c r="D168" s="2" t="s">
        <v>18</v>
      </c>
      <c r="E168" s="2"/>
      <c r="F168" s="2">
        <v>6500</v>
      </c>
      <c r="G168" s="2">
        <v>0</v>
      </c>
      <c r="H168" s="2">
        <v>0</v>
      </c>
      <c r="I168" s="2">
        <v>3</v>
      </c>
      <c r="J168" s="2">
        <v>22815</v>
      </c>
      <c r="K168" s="2"/>
      <c r="L168" s="2">
        <f t="shared" si="9"/>
        <v>6500</v>
      </c>
      <c r="M168" s="2">
        <f t="shared" si="10"/>
        <v>22815</v>
      </c>
      <c r="N168" s="2">
        <f t="shared" si="11"/>
        <v>29315</v>
      </c>
      <c r="O168" s="2" t="s">
        <v>738</v>
      </c>
    </row>
    <row r="169" spans="1:15" ht="63.75" customHeight="1" x14ac:dyDescent="0.2">
      <c r="A169" s="2" t="s">
        <v>340</v>
      </c>
      <c r="B169" s="2" t="s">
        <v>374</v>
      </c>
      <c r="C169" s="2" t="s">
        <v>25</v>
      </c>
      <c r="D169" s="2" t="s">
        <v>18</v>
      </c>
      <c r="E169" s="2"/>
      <c r="F169" s="2">
        <v>4700</v>
      </c>
      <c r="G169" s="2">
        <v>246152</v>
      </c>
      <c r="H169" s="2">
        <v>0</v>
      </c>
      <c r="I169" s="2">
        <v>0</v>
      </c>
      <c r="J169" s="2">
        <v>0</v>
      </c>
      <c r="K169" s="2" t="s">
        <v>375</v>
      </c>
      <c r="L169" s="2">
        <f t="shared" si="9"/>
        <v>4700</v>
      </c>
      <c r="M169" s="2">
        <f t="shared" si="10"/>
        <v>246152</v>
      </c>
      <c r="N169" s="2">
        <f t="shared" si="11"/>
        <v>250852</v>
      </c>
      <c r="O169" s="2" t="s">
        <v>376</v>
      </c>
    </row>
    <row r="170" spans="1:15" ht="63.75" customHeight="1" x14ac:dyDescent="0.2">
      <c r="A170" s="2" t="s">
        <v>340</v>
      </c>
      <c r="B170" s="2" t="s">
        <v>377</v>
      </c>
      <c r="C170" s="2" t="s">
        <v>59</v>
      </c>
      <c r="D170" s="2" t="s">
        <v>18</v>
      </c>
      <c r="E170" s="2"/>
      <c r="F170" s="2">
        <v>7650</v>
      </c>
      <c r="G170" s="2">
        <v>25799</v>
      </c>
      <c r="H170" s="2">
        <v>0</v>
      </c>
      <c r="I170" s="2">
        <v>0</v>
      </c>
      <c r="J170" s="2">
        <v>0</v>
      </c>
      <c r="K170" s="2" t="s">
        <v>378</v>
      </c>
      <c r="L170" s="2">
        <f t="shared" si="9"/>
        <v>7650</v>
      </c>
      <c r="M170" s="2">
        <f t="shared" si="10"/>
        <v>25799</v>
      </c>
      <c r="N170" s="2">
        <f t="shared" si="11"/>
        <v>33449</v>
      </c>
      <c r="O170" s="2" t="s">
        <v>379</v>
      </c>
    </row>
    <row r="171" spans="1:15" ht="63.75" customHeight="1" x14ac:dyDescent="0.2">
      <c r="A171" s="2" t="s">
        <v>340</v>
      </c>
      <c r="B171" s="2" t="s">
        <v>380</v>
      </c>
      <c r="C171" s="2" t="s">
        <v>59</v>
      </c>
      <c r="D171" s="2" t="s">
        <v>18</v>
      </c>
      <c r="E171" s="2"/>
      <c r="F171" s="2">
        <v>5500</v>
      </c>
      <c r="G171" s="2">
        <v>0</v>
      </c>
      <c r="H171" s="2">
        <v>0</v>
      </c>
      <c r="I171" s="2">
        <v>0</v>
      </c>
      <c r="J171" s="2">
        <v>0</v>
      </c>
      <c r="K171" s="2"/>
      <c r="L171" s="2">
        <f t="shared" si="9"/>
        <v>5500</v>
      </c>
      <c r="M171" s="2">
        <f t="shared" si="10"/>
        <v>0</v>
      </c>
      <c r="N171" s="2">
        <f t="shared" si="11"/>
        <v>5500</v>
      </c>
      <c r="O171" s="2" t="s">
        <v>381</v>
      </c>
    </row>
    <row r="172" spans="1:15" ht="63.75" customHeight="1" x14ac:dyDescent="0.2">
      <c r="A172" s="2" t="s">
        <v>340</v>
      </c>
      <c r="B172" s="2" t="s">
        <v>382</v>
      </c>
      <c r="C172" s="2" t="s">
        <v>17</v>
      </c>
      <c r="D172" s="2" t="s">
        <v>18</v>
      </c>
      <c r="E172" s="2"/>
      <c r="F172" s="2">
        <v>9500</v>
      </c>
      <c r="G172" s="2">
        <v>0</v>
      </c>
      <c r="H172" s="2">
        <v>0</v>
      </c>
      <c r="I172" s="2">
        <v>0</v>
      </c>
      <c r="J172" s="2">
        <v>0</v>
      </c>
      <c r="K172" s="2"/>
      <c r="L172" s="2">
        <f t="shared" si="9"/>
        <v>9500</v>
      </c>
      <c r="M172" s="2">
        <f t="shared" si="10"/>
        <v>0</v>
      </c>
      <c r="N172" s="2">
        <f t="shared" si="11"/>
        <v>9500</v>
      </c>
      <c r="O172" s="2" t="s">
        <v>383</v>
      </c>
    </row>
    <row r="173" spans="1:15" ht="63.75" customHeight="1" x14ac:dyDescent="0.2">
      <c r="A173" s="2" t="s">
        <v>340</v>
      </c>
      <c r="B173" s="2" t="s">
        <v>384</v>
      </c>
      <c r="C173" s="2" t="s">
        <v>17</v>
      </c>
      <c r="D173" s="2" t="s">
        <v>18</v>
      </c>
      <c r="E173" s="2"/>
      <c r="F173" s="2">
        <v>4248</v>
      </c>
      <c r="G173" s="2">
        <v>0</v>
      </c>
      <c r="H173" s="2">
        <v>0</v>
      </c>
      <c r="I173" s="2">
        <v>6</v>
      </c>
      <c r="J173" s="2">
        <v>5194</v>
      </c>
      <c r="K173" s="2"/>
      <c r="L173" s="2">
        <f t="shared" si="9"/>
        <v>0</v>
      </c>
      <c r="M173" s="2">
        <f t="shared" si="10"/>
        <v>5194</v>
      </c>
      <c r="N173" s="2">
        <f t="shared" si="11"/>
        <v>5194</v>
      </c>
      <c r="O173" s="2" t="s">
        <v>385</v>
      </c>
    </row>
    <row r="174" spans="1:15" ht="63.75" customHeight="1" x14ac:dyDescent="0.2">
      <c r="A174" s="2" t="s">
        <v>340</v>
      </c>
      <c r="B174" s="2" t="s">
        <v>386</v>
      </c>
      <c r="C174" s="2" t="s">
        <v>17</v>
      </c>
      <c r="D174" s="2" t="s">
        <v>18</v>
      </c>
      <c r="E174" s="2"/>
      <c r="F174" s="2">
        <v>2000</v>
      </c>
      <c r="G174" s="2">
        <v>112683</v>
      </c>
      <c r="H174" s="2">
        <v>0</v>
      </c>
      <c r="I174" s="2">
        <v>2</v>
      </c>
      <c r="J174" s="2">
        <v>4680</v>
      </c>
      <c r="K174" s="2" t="s">
        <v>387</v>
      </c>
      <c r="L174" s="2">
        <f t="shared" si="9"/>
        <v>2000</v>
      </c>
      <c r="M174" s="2">
        <f t="shared" si="10"/>
        <v>117363</v>
      </c>
      <c r="N174" s="2">
        <f t="shared" si="11"/>
        <v>119363</v>
      </c>
      <c r="O174" s="2" t="s">
        <v>739</v>
      </c>
    </row>
    <row r="175" spans="1:15" ht="63.75" customHeight="1" x14ac:dyDescent="0.2">
      <c r="A175" s="2" t="s">
        <v>340</v>
      </c>
      <c r="B175" s="2" t="s">
        <v>389</v>
      </c>
      <c r="C175" s="2" t="s">
        <v>25</v>
      </c>
      <c r="D175" s="2" t="s">
        <v>18</v>
      </c>
      <c r="E175" s="2"/>
      <c r="F175" s="2">
        <v>2964</v>
      </c>
      <c r="G175" s="2">
        <v>0</v>
      </c>
      <c r="H175" s="2">
        <v>0</v>
      </c>
      <c r="I175" s="2">
        <v>2</v>
      </c>
      <c r="J175" s="2">
        <v>6936</v>
      </c>
      <c r="K175" s="2"/>
      <c r="L175" s="2">
        <f t="shared" si="9"/>
        <v>2964</v>
      </c>
      <c r="M175" s="2">
        <f t="shared" si="10"/>
        <v>6936</v>
      </c>
      <c r="N175" s="2">
        <f t="shared" si="11"/>
        <v>9900</v>
      </c>
      <c r="O175" s="2" t="s">
        <v>390</v>
      </c>
    </row>
    <row r="176" spans="1:15" ht="63.75" customHeight="1" x14ac:dyDescent="0.2">
      <c r="A176" s="2" t="s">
        <v>340</v>
      </c>
      <c r="B176" s="2" t="s">
        <v>391</v>
      </c>
      <c r="C176" s="2" t="s">
        <v>17</v>
      </c>
      <c r="D176" s="2" t="s">
        <v>18</v>
      </c>
      <c r="E176" s="2"/>
      <c r="F176" s="2">
        <v>6500</v>
      </c>
      <c r="G176" s="2">
        <v>44504</v>
      </c>
      <c r="H176" s="2">
        <v>0</v>
      </c>
      <c r="I176" s="2">
        <v>11</v>
      </c>
      <c r="J176" s="2">
        <v>84370</v>
      </c>
      <c r="K176" s="2" t="s">
        <v>28</v>
      </c>
      <c r="L176" s="2">
        <f t="shared" si="9"/>
        <v>0</v>
      </c>
      <c r="M176" s="2">
        <f t="shared" si="10"/>
        <v>128874</v>
      </c>
      <c r="N176" s="2">
        <f t="shared" si="11"/>
        <v>128874</v>
      </c>
      <c r="O176" s="2" t="s">
        <v>392</v>
      </c>
    </row>
    <row r="177" spans="1:15" ht="63.75" customHeight="1" x14ac:dyDescent="0.2">
      <c r="A177" s="2" t="s">
        <v>340</v>
      </c>
      <c r="B177" s="2" t="s">
        <v>393</v>
      </c>
      <c r="C177" s="2" t="s">
        <v>39</v>
      </c>
      <c r="D177" s="2" t="s">
        <v>18</v>
      </c>
      <c r="E177" s="2"/>
      <c r="F177" s="2">
        <v>6000</v>
      </c>
      <c r="G177" s="2">
        <v>20348</v>
      </c>
      <c r="H177" s="2">
        <v>9052</v>
      </c>
      <c r="I177" s="2">
        <v>8</v>
      </c>
      <c r="J177" s="2">
        <v>56220</v>
      </c>
      <c r="K177" s="2" t="s">
        <v>394</v>
      </c>
      <c r="L177" s="2">
        <f t="shared" si="9"/>
        <v>0</v>
      </c>
      <c r="M177" s="2">
        <f t="shared" si="10"/>
        <v>85620</v>
      </c>
      <c r="N177" s="2">
        <f t="shared" si="11"/>
        <v>85620</v>
      </c>
      <c r="O177" s="2" t="s">
        <v>395</v>
      </c>
    </row>
    <row r="178" spans="1:15" ht="63.75" customHeight="1" x14ac:dyDescent="0.2">
      <c r="A178" s="2" t="s">
        <v>340</v>
      </c>
      <c r="B178" s="2" t="s">
        <v>396</v>
      </c>
      <c r="C178" s="2" t="s">
        <v>17</v>
      </c>
      <c r="D178" s="2" t="s">
        <v>18</v>
      </c>
      <c r="E178" s="2" t="s">
        <v>207</v>
      </c>
      <c r="F178" s="2">
        <v>5800</v>
      </c>
      <c r="G178" s="2">
        <v>41944</v>
      </c>
      <c r="H178" s="2">
        <v>0</v>
      </c>
      <c r="I178" s="2">
        <v>9</v>
      </c>
      <c r="J178" s="2">
        <v>61596</v>
      </c>
      <c r="K178" s="2" t="s">
        <v>28</v>
      </c>
      <c r="L178" s="2">
        <f t="shared" si="9"/>
        <v>0</v>
      </c>
      <c r="M178" s="2">
        <f t="shared" si="10"/>
        <v>0</v>
      </c>
      <c r="N178" s="2">
        <f t="shared" si="11"/>
        <v>0</v>
      </c>
      <c r="O178" s="2" t="s">
        <v>397</v>
      </c>
    </row>
    <row r="179" spans="1:15" ht="63.75" customHeight="1" x14ac:dyDescent="0.2">
      <c r="A179" s="2" t="s">
        <v>340</v>
      </c>
      <c r="B179" s="2" t="s">
        <v>398</v>
      </c>
      <c r="C179" s="2" t="s">
        <v>39</v>
      </c>
      <c r="D179" s="2" t="s">
        <v>18</v>
      </c>
      <c r="E179" s="2"/>
      <c r="F179" s="2">
        <v>6500</v>
      </c>
      <c r="G179" s="2">
        <v>0</v>
      </c>
      <c r="H179" s="2">
        <v>0</v>
      </c>
      <c r="I179" s="2">
        <v>0</v>
      </c>
      <c r="J179" s="2">
        <v>0</v>
      </c>
      <c r="K179" s="2"/>
      <c r="L179" s="2">
        <f t="shared" si="9"/>
        <v>6500</v>
      </c>
      <c r="M179" s="2">
        <f t="shared" si="10"/>
        <v>0</v>
      </c>
      <c r="N179" s="2">
        <f t="shared" si="11"/>
        <v>6500</v>
      </c>
      <c r="O179" s="2" t="s">
        <v>399</v>
      </c>
    </row>
    <row r="180" spans="1:15" ht="63.75" customHeight="1" x14ac:dyDescent="0.2">
      <c r="A180" s="2" t="s">
        <v>340</v>
      </c>
      <c r="B180" s="2" t="s">
        <v>400</v>
      </c>
      <c r="C180" s="2" t="s">
        <v>25</v>
      </c>
      <c r="D180" s="2" t="s">
        <v>18</v>
      </c>
      <c r="E180" s="2"/>
      <c r="F180" s="2">
        <v>4500</v>
      </c>
      <c r="G180" s="2">
        <v>0</v>
      </c>
      <c r="H180" s="2">
        <v>0</v>
      </c>
      <c r="I180" s="2">
        <v>0</v>
      </c>
      <c r="J180" s="2">
        <v>0</v>
      </c>
      <c r="K180" s="2"/>
      <c r="L180" s="2">
        <f t="shared" si="9"/>
        <v>4500</v>
      </c>
      <c r="M180" s="2">
        <f t="shared" si="10"/>
        <v>0</v>
      </c>
      <c r="N180" s="2">
        <f t="shared" si="11"/>
        <v>4500</v>
      </c>
      <c r="O180" s="2" t="s">
        <v>401</v>
      </c>
    </row>
    <row r="181" spans="1:15" ht="63.75" customHeight="1" x14ac:dyDescent="0.2">
      <c r="A181" s="2" t="s">
        <v>340</v>
      </c>
      <c r="B181" s="2" t="s">
        <v>402</v>
      </c>
      <c r="C181" s="2" t="s">
        <v>59</v>
      </c>
      <c r="D181" s="2" t="s">
        <v>18</v>
      </c>
      <c r="E181" s="2"/>
      <c r="F181" s="2">
        <v>5000</v>
      </c>
      <c r="G181" s="2">
        <v>0</v>
      </c>
      <c r="H181" s="2">
        <v>0</v>
      </c>
      <c r="I181" s="2">
        <v>0</v>
      </c>
      <c r="J181" s="2">
        <v>0</v>
      </c>
      <c r="K181" s="2"/>
      <c r="L181" s="2">
        <f t="shared" si="9"/>
        <v>5000</v>
      </c>
      <c r="M181" s="2">
        <f t="shared" si="10"/>
        <v>0</v>
      </c>
      <c r="N181" s="2">
        <f t="shared" si="11"/>
        <v>5000</v>
      </c>
      <c r="O181" s="2" t="s">
        <v>403</v>
      </c>
    </row>
    <row r="182" spans="1:15" ht="63.75" customHeight="1" x14ac:dyDescent="0.2">
      <c r="A182" s="2" t="s">
        <v>340</v>
      </c>
      <c r="B182" s="2" t="s">
        <v>404</v>
      </c>
      <c r="C182" s="2" t="s">
        <v>59</v>
      </c>
      <c r="D182" s="2" t="s">
        <v>18</v>
      </c>
      <c r="E182" s="2"/>
      <c r="F182" s="2">
        <v>3750</v>
      </c>
      <c r="G182" s="2">
        <v>0</v>
      </c>
      <c r="H182" s="2">
        <v>0</v>
      </c>
      <c r="I182" s="2">
        <v>0</v>
      </c>
      <c r="J182" s="2">
        <v>0</v>
      </c>
      <c r="K182" s="2"/>
      <c r="L182" s="2">
        <f t="shared" si="9"/>
        <v>3750</v>
      </c>
      <c r="M182" s="2">
        <f t="shared" si="10"/>
        <v>0</v>
      </c>
      <c r="N182" s="2">
        <f t="shared" si="11"/>
        <v>3750</v>
      </c>
      <c r="O182" s="2" t="s">
        <v>405</v>
      </c>
    </row>
    <row r="183" spans="1:15" ht="63.75" customHeight="1" x14ac:dyDescent="0.2">
      <c r="A183" s="2" t="s">
        <v>340</v>
      </c>
      <c r="B183" s="2" t="s">
        <v>406</v>
      </c>
      <c r="C183" s="2" t="s">
        <v>59</v>
      </c>
      <c r="D183" s="2" t="s">
        <v>18</v>
      </c>
      <c r="E183" s="2"/>
      <c r="F183" s="2">
        <v>5000</v>
      </c>
      <c r="G183" s="2">
        <v>0</v>
      </c>
      <c r="H183" s="2">
        <v>0</v>
      </c>
      <c r="I183" s="2">
        <v>0</v>
      </c>
      <c r="J183" s="2">
        <v>0</v>
      </c>
      <c r="K183" s="2"/>
      <c r="L183" s="2">
        <f t="shared" si="9"/>
        <v>5000</v>
      </c>
      <c r="M183" s="2">
        <f t="shared" si="10"/>
        <v>0</v>
      </c>
      <c r="N183" s="2">
        <f t="shared" si="11"/>
        <v>5000</v>
      </c>
      <c r="O183" s="2" t="s">
        <v>407</v>
      </c>
    </row>
    <row r="184" spans="1:15" ht="63.75" customHeight="1" x14ac:dyDescent="0.2">
      <c r="A184" s="2" t="s">
        <v>340</v>
      </c>
      <c r="B184" s="2" t="s">
        <v>408</v>
      </c>
      <c r="C184" s="2" t="s">
        <v>59</v>
      </c>
      <c r="D184" s="2" t="s">
        <v>18</v>
      </c>
      <c r="E184" s="2"/>
      <c r="F184" s="2">
        <v>5000</v>
      </c>
      <c r="G184" s="2">
        <v>0</v>
      </c>
      <c r="H184" s="2">
        <v>0</v>
      </c>
      <c r="I184" s="2">
        <v>0</v>
      </c>
      <c r="J184" s="2">
        <v>0</v>
      </c>
      <c r="K184" s="2"/>
      <c r="L184" s="2">
        <f t="shared" si="9"/>
        <v>5000</v>
      </c>
      <c r="M184" s="2">
        <f t="shared" si="10"/>
        <v>0</v>
      </c>
      <c r="N184" s="2">
        <f t="shared" si="11"/>
        <v>5000</v>
      </c>
      <c r="O184" s="2" t="s">
        <v>409</v>
      </c>
    </row>
    <row r="185" spans="1:15" ht="63.75" customHeight="1" x14ac:dyDescent="0.2">
      <c r="A185" s="2" t="s">
        <v>340</v>
      </c>
      <c r="B185" s="2" t="s">
        <v>410</v>
      </c>
      <c r="C185" s="2" t="s">
        <v>17</v>
      </c>
      <c r="D185" s="2" t="s">
        <v>18</v>
      </c>
      <c r="E185" s="2"/>
      <c r="F185" s="2">
        <v>6500</v>
      </c>
      <c r="G185" s="2">
        <v>0</v>
      </c>
      <c r="H185" s="2">
        <v>0</v>
      </c>
      <c r="I185" s="2">
        <v>1</v>
      </c>
      <c r="J185" s="2">
        <v>7670</v>
      </c>
      <c r="K185" s="2"/>
      <c r="L185" s="2">
        <f t="shared" si="9"/>
        <v>6500</v>
      </c>
      <c r="M185" s="2">
        <f t="shared" si="10"/>
        <v>7670</v>
      </c>
      <c r="N185" s="2">
        <f t="shared" si="11"/>
        <v>14170</v>
      </c>
      <c r="O185" s="2" t="s">
        <v>411</v>
      </c>
    </row>
    <row r="186" spans="1:15" ht="63.75" customHeight="1" x14ac:dyDescent="0.2">
      <c r="A186" s="2" t="s">
        <v>340</v>
      </c>
      <c r="B186" s="2" t="s">
        <v>412</v>
      </c>
      <c r="C186" s="2" t="s">
        <v>17</v>
      </c>
      <c r="D186" s="2" t="s">
        <v>18</v>
      </c>
      <c r="E186" s="2"/>
      <c r="F186" s="2">
        <v>5000</v>
      </c>
      <c r="G186" s="2">
        <v>0</v>
      </c>
      <c r="H186" s="2">
        <v>0</v>
      </c>
      <c r="I186" s="2">
        <v>0</v>
      </c>
      <c r="J186" s="2">
        <v>0</v>
      </c>
      <c r="K186" s="2"/>
      <c r="L186" s="2">
        <f t="shared" si="9"/>
        <v>5000</v>
      </c>
      <c r="M186" s="2">
        <f t="shared" si="10"/>
        <v>0</v>
      </c>
      <c r="N186" s="2">
        <f t="shared" si="11"/>
        <v>5000</v>
      </c>
      <c r="O186" s="2" t="s">
        <v>413</v>
      </c>
    </row>
    <row r="187" spans="1:15" ht="63.75" customHeight="1" x14ac:dyDescent="0.2">
      <c r="A187" s="2" t="s">
        <v>340</v>
      </c>
      <c r="B187" s="2" t="s">
        <v>414</v>
      </c>
      <c r="C187" s="2" t="s">
        <v>25</v>
      </c>
      <c r="D187" s="2" t="s">
        <v>18</v>
      </c>
      <c r="E187" s="2"/>
      <c r="F187" s="2">
        <v>5600</v>
      </c>
      <c r="G187" s="2">
        <v>0</v>
      </c>
      <c r="H187" s="2">
        <v>0</v>
      </c>
      <c r="I187" s="2">
        <v>0</v>
      </c>
      <c r="J187" s="2">
        <v>0</v>
      </c>
      <c r="K187" s="2"/>
      <c r="L187" s="2">
        <f t="shared" si="9"/>
        <v>5600</v>
      </c>
      <c r="M187" s="2">
        <f t="shared" si="10"/>
        <v>0</v>
      </c>
      <c r="N187" s="2">
        <f t="shared" si="11"/>
        <v>5600</v>
      </c>
      <c r="O187" s="2" t="s">
        <v>415</v>
      </c>
    </row>
    <row r="188" spans="1:15" ht="63.75" customHeight="1" x14ac:dyDescent="0.2">
      <c r="A188" s="2" t="s">
        <v>340</v>
      </c>
      <c r="B188" s="2" t="s">
        <v>416</v>
      </c>
      <c r="C188" s="2" t="s">
        <v>59</v>
      </c>
      <c r="D188" s="2" t="s">
        <v>18</v>
      </c>
      <c r="E188" s="2"/>
      <c r="F188" s="2">
        <v>2000</v>
      </c>
      <c r="G188" s="2">
        <v>0</v>
      </c>
      <c r="H188" s="2">
        <v>0</v>
      </c>
      <c r="I188" s="2">
        <v>0</v>
      </c>
      <c r="J188" s="2">
        <v>0</v>
      </c>
      <c r="K188" s="2"/>
      <c r="L188" s="2">
        <f t="shared" si="9"/>
        <v>2000</v>
      </c>
      <c r="M188" s="2">
        <f t="shared" si="10"/>
        <v>0</v>
      </c>
      <c r="N188" s="2">
        <f t="shared" si="11"/>
        <v>2000</v>
      </c>
      <c r="O188" s="2" t="s">
        <v>417</v>
      </c>
    </row>
    <row r="189" spans="1:15" ht="63.75" customHeight="1" x14ac:dyDescent="0.2">
      <c r="A189" s="2" t="s">
        <v>340</v>
      </c>
      <c r="B189" s="2" t="s">
        <v>418</v>
      </c>
      <c r="C189" s="2"/>
      <c r="D189" s="2" t="s">
        <v>18</v>
      </c>
      <c r="E189" s="2"/>
      <c r="F189" s="2">
        <v>5000</v>
      </c>
      <c r="G189" s="2">
        <v>165715</v>
      </c>
      <c r="H189" s="2">
        <v>0</v>
      </c>
      <c r="I189" s="2">
        <v>0</v>
      </c>
      <c r="J189" s="2">
        <v>0</v>
      </c>
      <c r="K189" s="2" t="s">
        <v>28</v>
      </c>
      <c r="L189" s="2">
        <f t="shared" si="9"/>
        <v>5000</v>
      </c>
      <c r="M189" s="2">
        <f t="shared" si="10"/>
        <v>165715</v>
      </c>
      <c r="N189" s="2">
        <f t="shared" si="11"/>
        <v>170715</v>
      </c>
      <c r="O189" s="2" t="s">
        <v>419</v>
      </c>
    </row>
    <row r="190" spans="1:15" ht="63.75" customHeight="1" x14ac:dyDescent="0.2">
      <c r="A190" s="2" t="s">
        <v>340</v>
      </c>
      <c r="B190" s="2" t="s">
        <v>420</v>
      </c>
      <c r="C190" s="2" t="s">
        <v>59</v>
      </c>
      <c r="D190" s="2" t="s">
        <v>18</v>
      </c>
      <c r="E190" s="2"/>
      <c r="F190" s="2">
        <v>4500</v>
      </c>
      <c r="G190" s="2">
        <v>7333</v>
      </c>
      <c r="H190" s="2">
        <v>5159</v>
      </c>
      <c r="I190" s="2">
        <v>0</v>
      </c>
      <c r="J190" s="2">
        <v>0</v>
      </c>
      <c r="K190" s="2" t="s">
        <v>421</v>
      </c>
      <c r="L190" s="2">
        <f t="shared" si="9"/>
        <v>4500</v>
      </c>
      <c r="M190" s="2">
        <f t="shared" si="10"/>
        <v>12492</v>
      </c>
      <c r="N190" s="2">
        <f t="shared" si="11"/>
        <v>16992</v>
      </c>
      <c r="O190" s="2" t="s">
        <v>422</v>
      </c>
    </row>
    <row r="191" spans="1:15" ht="63.75" customHeight="1" x14ac:dyDescent="0.2">
      <c r="A191" s="2" t="s">
        <v>340</v>
      </c>
      <c r="B191" s="2" t="s">
        <v>423</v>
      </c>
      <c r="C191" s="2" t="s">
        <v>17</v>
      </c>
      <c r="D191" s="2" t="s">
        <v>18</v>
      </c>
      <c r="E191" s="2"/>
      <c r="F191" s="2">
        <v>9500</v>
      </c>
      <c r="G191" s="2">
        <v>0</v>
      </c>
      <c r="H191" s="2">
        <v>0</v>
      </c>
      <c r="I191" s="2">
        <v>0</v>
      </c>
      <c r="J191" s="2">
        <v>0</v>
      </c>
      <c r="K191" s="2"/>
      <c r="L191" s="2">
        <f t="shared" si="9"/>
        <v>9500</v>
      </c>
      <c r="M191" s="2">
        <f t="shared" si="10"/>
        <v>0</v>
      </c>
      <c r="N191" s="2">
        <f t="shared" si="11"/>
        <v>9500</v>
      </c>
      <c r="O191" s="2" t="s">
        <v>424</v>
      </c>
    </row>
    <row r="192" spans="1:15" ht="63.75" customHeight="1" x14ac:dyDescent="0.2">
      <c r="A192" s="2" t="s">
        <v>340</v>
      </c>
      <c r="B192" s="2" t="s">
        <v>425</v>
      </c>
      <c r="C192" s="2" t="s">
        <v>59</v>
      </c>
      <c r="D192" s="2" t="s">
        <v>18</v>
      </c>
      <c r="E192" s="2"/>
      <c r="F192" s="2">
        <v>1500</v>
      </c>
      <c r="G192" s="2">
        <v>0</v>
      </c>
      <c r="H192" s="2">
        <v>0</v>
      </c>
      <c r="I192" s="2">
        <v>0</v>
      </c>
      <c r="J192" s="2">
        <v>0</v>
      </c>
      <c r="K192" s="2"/>
      <c r="L192" s="2">
        <f t="shared" si="9"/>
        <v>1500</v>
      </c>
      <c r="M192" s="2">
        <f t="shared" si="10"/>
        <v>0</v>
      </c>
      <c r="N192" s="2">
        <f t="shared" si="11"/>
        <v>1500</v>
      </c>
      <c r="O192" s="2" t="s">
        <v>426</v>
      </c>
    </row>
    <row r="193" spans="1:15" ht="63.75" customHeight="1" x14ac:dyDescent="0.2">
      <c r="A193" s="2" t="s">
        <v>340</v>
      </c>
      <c r="B193" s="2" t="s">
        <v>427</v>
      </c>
      <c r="C193" s="2" t="s">
        <v>17</v>
      </c>
      <c r="D193" s="2" t="s">
        <v>18</v>
      </c>
      <c r="E193" s="2"/>
      <c r="F193" s="2">
        <v>5000</v>
      </c>
      <c r="G193" s="2">
        <v>0</v>
      </c>
      <c r="H193" s="2">
        <v>0</v>
      </c>
      <c r="I193" s="2">
        <v>0</v>
      </c>
      <c r="J193" s="2">
        <v>0</v>
      </c>
      <c r="K193" s="2"/>
      <c r="L193" s="2">
        <f t="shared" si="9"/>
        <v>5000</v>
      </c>
      <c r="M193" s="2">
        <f t="shared" si="10"/>
        <v>0</v>
      </c>
      <c r="N193" s="2">
        <f t="shared" si="11"/>
        <v>5000</v>
      </c>
      <c r="O193" s="2" t="s">
        <v>428</v>
      </c>
    </row>
    <row r="194" spans="1:15" ht="63.75" customHeight="1" x14ac:dyDescent="0.2">
      <c r="A194" s="2" t="s">
        <v>340</v>
      </c>
      <c r="B194" s="2" t="s">
        <v>429</v>
      </c>
      <c r="C194" s="2" t="s">
        <v>17</v>
      </c>
      <c r="D194" s="2" t="s">
        <v>18</v>
      </c>
      <c r="E194" s="2"/>
      <c r="F194" s="2">
        <v>6750</v>
      </c>
      <c r="G194" s="2">
        <v>0</v>
      </c>
      <c r="H194" s="2">
        <v>0</v>
      </c>
      <c r="I194" s="2">
        <v>0</v>
      </c>
      <c r="J194" s="2">
        <v>0</v>
      </c>
      <c r="K194" s="2"/>
      <c r="L194" s="2">
        <f t="shared" si="9"/>
        <v>6750</v>
      </c>
      <c r="M194" s="2">
        <f t="shared" si="10"/>
        <v>0</v>
      </c>
      <c r="N194" s="2">
        <f t="shared" si="11"/>
        <v>6750</v>
      </c>
      <c r="O194" s="2" t="s">
        <v>430</v>
      </c>
    </row>
    <row r="195" spans="1:15" ht="63.75" customHeight="1" x14ac:dyDescent="0.2">
      <c r="A195" s="2" t="s">
        <v>340</v>
      </c>
      <c r="B195" s="2" t="s">
        <v>431</v>
      </c>
      <c r="C195" s="2" t="s">
        <v>17</v>
      </c>
      <c r="D195" s="2" t="s">
        <v>18</v>
      </c>
      <c r="E195" s="2"/>
      <c r="F195" s="2">
        <v>10000</v>
      </c>
      <c r="G195" s="2">
        <v>0</v>
      </c>
      <c r="H195" s="2">
        <v>0</v>
      </c>
      <c r="I195" s="2">
        <v>0</v>
      </c>
      <c r="J195" s="2">
        <v>0</v>
      </c>
      <c r="K195" s="2"/>
      <c r="L195" s="2">
        <f t="shared" si="9"/>
        <v>10000</v>
      </c>
      <c r="M195" s="2">
        <f t="shared" si="10"/>
        <v>0</v>
      </c>
      <c r="N195" s="2">
        <f t="shared" si="11"/>
        <v>10000</v>
      </c>
      <c r="O195" s="2" t="s">
        <v>432</v>
      </c>
    </row>
    <row r="196" spans="1:15" ht="63.75" customHeight="1" x14ac:dyDescent="0.2">
      <c r="A196" s="2" t="s">
        <v>340</v>
      </c>
      <c r="B196" s="2" t="s">
        <v>433</v>
      </c>
      <c r="C196" s="2" t="s">
        <v>17</v>
      </c>
      <c r="D196" s="2" t="s">
        <v>18</v>
      </c>
      <c r="E196" s="2"/>
      <c r="F196" s="2">
        <v>5000</v>
      </c>
      <c r="G196" s="2">
        <v>0</v>
      </c>
      <c r="H196" s="2">
        <v>0</v>
      </c>
      <c r="I196" s="2">
        <v>0</v>
      </c>
      <c r="J196" s="2">
        <v>0</v>
      </c>
      <c r="K196" s="2"/>
      <c r="L196" s="2">
        <f t="shared" si="9"/>
        <v>5000</v>
      </c>
      <c r="M196" s="2">
        <f t="shared" si="10"/>
        <v>0</v>
      </c>
      <c r="N196" s="2">
        <f t="shared" si="11"/>
        <v>5000</v>
      </c>
      <c r="O196" s="2" t="s">
        <v>434</v>
      </c>
    </row>
    <row r="197" spans="1:15" ht="63.75" customHeight="1" x14ac:dyDescent="0.2">
      <c r="A197" s="3" t="s">
        <v>340</v>
      </c>
      <c r="B197" s="3" t="s">
        <v>435</v>
      </c>
      <c r="C197" s="3"/>
      <c r="D197" s="3"/>
      <c r="E197" s="3"/>
      <c r="F197" s="3">
        <f>SUM(F153:F196)</f>
        <v>282677</v>
      </c>
      <c r="G197" s="3">
        <f>SUM(G153:G196)</f>
        <v>664478</v>
      </c>
      <c r="H197" s="3">
        <f>SUM(H153:H196)</f>
        <v>27949</v>
      </c>
      <c r="I197" s="3"/>
      <c r="J197" s="3">
        <f>SUM(J153:J196)</f>
        <v>328121</v>
      </c>
      <c r="K197" s="3"/>
      <c r="L197" s="3">
        <f>SUM(L153:L196)</f>
        <v>260129</v>
      </c>
      <c r="M197" s="3">
        <f>SUM(M153:M196)</f>
        <v>917008</v>
      </c>
      <c r="N197" s="3">
        <f>SUM(N153:N196)</f>
        <v>1177137</v>
      </c>
      <c r="O197" s="3"/>
    </row>
    <row r="198" spans="1:15" ht="63.75" customHeight="1" x14ac:dyDescent="0.2">
      <c r="A198" s="2" t="s">
        <v>436</v>
      </c>
      <c r="B198" s="2" t="s">
        <v>729</v>
      </c>
      <c r="C198" s="2"/>
      <c r="D198" s="2" t="s">
        <v>18</v>
      </c>
      <c r="E198" s="2"/>
      <c r="F198" s="2">
        <v>10000</v>
      </c>
      <c r="G198" s="2">
        <v>0</v>
      </c>
      <c r="H198" s="2">
        <v>0</v>
      </c>
      <c r="I198" s="2">
        <v>0</v>
      </c>
      <c r="J198" s="2">
        <v>0</v>
      </c>
      <c r="K198" s="2"/>
      <c r="L198" s="2">
        <f t="shared" ref="L198:L232" si="12">IF(E198="כן",0,IF(I198&gt;3,0,F198))</f>
        <v>10000</v>
      </c>
      <c r="M198" s="2">
        <f t="shared" ref="M198:M232" si="13">IF(E198="כן", 0, SUM(G198+H198+J198))</f>
        <v>0</v>
      </c>
      <c r="N198" s="2">
        <f t="shared" ref="N198:N232" si="14">SUM(M198+L198)</f>
        <v>10000</v>
      </c>
      <c r="O198" s="2"/>
    </row>
    <row r="199" spans="1:15" ht="63.75" customHeight="1" x14ac:dyDescent="0.2">
      <c r="A199" s="2" t="s">
        <v>436</v>
      </c>
      <c r="B199" s="2" t="s">
        <v>437</v>
      </c>
      <c r="C199" s="2" t="s">
        <v>25</v>
      </c>
      <c r="D199" s="2" t="s">
        <v>18</v>
      </c>
      <c r="E199" s="2"/>
      <c r="F199" s="2">
        <v>6500</v>
      </c>
      <c r="G199" s="2">
        <v>0</v>
      </c>
      <c r="H199" s="2">
        <v>0</v>
      </c>
      <c r="I199" s="2">
        <v>0</v>
      </c>
      <c r="J199" s="2">
        <v>0</v>
      </c>
      <c r="K199" s="2"/>
      <c r="L199" s="2">
        <f t="shared" si="12"/>
        <v>6500</v>
      </c>
      <c r="M199" s="2">
        <f t="shared" si="13"/>
        <v>0</v>
      </c>
      <c r="N199" s="2">
        <f t="shared" si="14"/>
        <v>6500</v>
      </c>
      <c r="O199" s="2"/>
    </row>
    <row r="200" spans="1:15" ht="63.75" customHeight="1" x14ac:dyDescent="0.2">
      <c r="A200" s="2" t="s">
        <v>436</v>
      </c>
      <c r="B200" s="2" t="s">
        <v>438</v>
      </c>
      <c r="C200" s="2" t="s">
        <v>17</v>
      </c>
      <c r="D200" s="2" t="s">
        <v>18</v>
      </c>
      <c r="E200" s="2" t="s">
        <v>207</v>
      </c>
      <c r="F200" s="2">
        <v>4000</v>
      </c>
      <c r="G200" s="2">
        <v>0</v>
      </c>
      <c r="H200" s="2">
        <v>3872</v>
      </c>
      <c r="I200" s="2">
        <v>0</v>
      </c>
      <c r="J200" s="2">
        <v>0</v>
      </c>
      <c r="K200" s="2" t="s">
        <v>439</v>
      </c>
      <c r="L200" s="2">
        <f t="shared" si="12"/>
        <v>0</v>
      </c>
      <c r="M200" s="2">
        <f t="shared" si="13"/>
        <v>0</v>
      </c>
      <c r="N200" s="2">
        <f t="shared" si="14"/>
        <v>0</v>
      </c>
      <c r="O200" s="2" t="s">
        <v>440</v>
      </c>
    </row>
    <row r="201" spans="1:15" ht="63.75" customHeight="1" x14ac:dyDescent="0.2">
      <c r="A201" s="2" t="s">
        <v>436</v>
      </c>
      <c r="B201" s="2" t="s">
        <v>441</v>
      </c>
      <c r="C201" s="2" t="s">
        <v>59</v>
      </c>
      <c r="D201" s="2" t="s">
        <v>18</v>
      </c>
      <c r="E201" s="2" t="s">
        <v>207</v>
      </c>
      <c r="F201" s="2">
        <v>5000</v>
      </c>
      <c r="G201" s="2">
        <v>0</v>
      </c>
      <c r="H201" s="2">
        <v>0</v>
      </c>
      <c r="I201" s="2">
        <v>0</v>
      </c>
      <c r="J201" s="2">
        <v>0</v>
      </c>
      <c r="K201" s="2"/>
      <c r="L201" s="2">
        <f t="shared" si="12"/>
        <v>0</v>
      </c>
      <c r="M201" s="2">
        <f t="shared" si="13"/>
        <v>0</v>
      </c>
      <c r="N201" s="2">
        <f t="shared" si="14"/>
        <v>0</v>
      </c>
      <c r="O201" s="2"/>
    </row>
    <row r="202" spans="1:15" ht="63.75" customHeight="1" x14ac:dyDescent="0.2">
      <c r="A202" s="2" t="s">
        <v>436</v>
      </c>
      <c r="B202" s="2" t="s">
        <v>442</v>
      </c>
      <c r="C202" s="2" t="s">
        <v>25</v>
      </c>
      <c r="D202" s="2" t="s">
        <v>18</v>
      </c>
      <c r="E202" s="2"/>
      <c r="F202" s="2">
        <v>2500</v>
      </c>
      <c r="G202" s="2">
        <v>0</v>
      </c>
      <c r="H202" s="2">
        <v>29286</v>
      </c>
      <c r="I202" s="2">
        <v>16</v>
      </c>
      <c r="J202" s="2">
        <v>47200</v>
      </c>
      <c r="K202" s="2" t="s">
        <v>443</v>
      </c>
      <c r="L202" s="2">
        <f t="shared" si="12"/>
        <v>0</v>
      </c>
      <c r="M202" s="2">
        <f t="shared" si="13"/>
        <v>76486</v>
      </c>
      <c r="N202" s="2">
        <f t="shared" si="14"/>
        <v>76486</v>
      </c>
      <c r="O202" s="2" t="s">
        <v>444</v>
      </c>
    </row>
    <row r="203" spans="1:15" ht="63.75" customHeight="1" x14ac:dyDescent="0.2">
      <c r="A203" s="2" t="s">
        <v>436</v>
      </c>
      <c r="B203" s="2" t="s">
        <v>445</v>
      </c>
      <c r="C203" s="2" t="s">
        <v>17</v>
      </c>
      <c r="D203" s="2" t="s">
        <v>18</v>
      </c>
      <c r="E203" s="2" t="s">
        <v>207</v>
      </c>
      <c r="F203" s="2">
        <v>6500</v>
      </c>
      <c r="G203" s="2">
        <v>0</v>
      </c>
      <c r="H203" s="2">
        <v>0</v>
      </c>
      <c r="I203" s="2">
        <v>12</v>
      </c>
      <c r="J203" s="2">
        <v>91910</v>
      </c>
      <c r="K203" s="2"/>
      <c r="L203" s="2">
        <f t="shared" si="12"/>
        <v>0</v>
      </c>
      <c r="M203" s="2">
        <f t="shared" si="13"/>
        <v>0</v>
      </c>
      <c r="N203" s="2">
        <f t="shared" si="14"/>
        <v>0</v>
      </c>
      <c r="O203" s="2" t="s">
        <v>446</v>
      </c>
    </row>
    <row r="204" spans="1:15" ht="63.75" customHeight="1" x14ac:dyDescent="0.2">
      <c r="A204" s="2" t="s">
        <v>436</v>
      </c>
      <c r="B204" s="2" t="s">
        <v>447</v>
      </c>
      <c r="C204" s="2" t="s">
        <v>17</v>
      </c>
      <c r="D204" s="2" t="s">
        <v>42</v>
      </c>
      <c r="E204" s="2"/>
      <c r="F204" s="2">
        <v>0</v>
      </c>
      <c r="G204" s="2">
        <v>0</v>
      </c>
      <c r="H204" s="2">
        <v>96956</v>
      </c>
      <c r="I204" s="2">
        <v>0</v>
      </c>
      <c r="J204" s="2">
        <v>0</v>
      </c>
      <c r="K204" s="2" t="s">
        <v>448</v>
      </c>
      <c r="L204" s="2">
        <f t="shared" si="12"/>
        <v>0</v>
      </c>
      <c r="M204" s="2">
        <f t="shared" si="13"/>
        <v>96956</v>
      </c>
      <c r="N204" s="2">
        <f t="shared" si="14"/>
        <v>96956</v>
      </c>
      <c r="O204" s="2" t="s">
        <v>449</v>
      </c>
    </row>
    <row r="205" spans="1:15" ht="63.75" customHeight="1" x14ac:dyDescent="0.2">
      <c r="A205" s="2" t="s">
        <v>436</v>
      </c>
      <c r="B205" s="2" t="s">
        <v>450</v>
      </c>
      <c r="C205" s="2" t="s">
        <v>17</v>
      </c>
      <c r="D205" s="2" t="s">
        <v>18</v>
      </c>
      <c r="E205" s="2" t="s">
        <v>207</v>
      </c>
      <c r="F205" s="2">
        <v>4000</v>
      </c>
      <c r="G205" s="2">
        <v>0</v>
      </c>
      <c r="H205" s="2">
        <v>3227</v>
      </c>
      <c r="I205" s="2">
        <v>0</v>
      </c>
      <c r="J205" s="2">
        <v>0</v>
      </c>
      <c r="K205" s="2" t="s">
        <v>451</v>
      </c>
      <c r="L205" s="2">
        <f t="shared" si="12"/>
        <v>0</v>
      </c>
      <c r="M205" s="2">
        <f t="shared" si="13"/>
        <v>0</v>
      </c>
      <c r="N205" s="2">
        <f t="shared" si="14"/>
        <v>0</v>
      </c>
      <c r="O205" s="2" t="s">
        <v>452</v>
      </c>
    </row>
    <row r="206" spans="1:15" ht="63.75" customHeight="1" x14ac:dyDescent="0.2">
      <c r="A206" s="2" t="s">
        <v>436</v>
      </c>
      <c r="B206" s="2" t="s">
        <v>453</v>
      </c>
      <c r="C206" s="2" t="s">
        <v>17</v>
      </c>
      <c r="D206" s="2" t="s">
        <v>18</v>
      </c>
      <c r="E206" s="2" t="s">
        <v>207</v>
      </c>
      <c r="F206" s="2">
        <v>3000</v>
      </c>
      <c r="G206" s="2">
        <v>0</v>
      </c>
      <c r="H206" s="2">
        <v>0</v>
      </c>
      <c r="I206" s="2">
        <v>22</v>
      </c>
      <c r="J206" s="2">
        <v>80171</v>
      </c>
      <c r="K206" s="2"/>
      <c r="L206" s="2">
        <f t="shared" si="12"/>
        <v>0</v>
      </c>
      <c r="M206" s="2">
        <f t="shared" si="13"/>
        <v>0</v>
      </c>
      <c r="N206" s="2">
        <f t="shared" si="14"/>
        <v>0</v>
      </c>
      <c r="O206" s="2" t="s">
        <v>454</v>
      </c>
    </row>
    <row r="207" spans="1:15" ht="63.75" customHeight="1" x14ac:dyDescent="0.2">
      <c r="A207" s="2" t="s">
        <v>436</v>
      </c>
      <c r="B207" s="2" t="s">
        <v>455</v>
      </c>
      <c r="C207" s="2" t="s">
        <v>17</v>
      </c>
      <c r="D207" s="2" t="s">
        <v>18</v>
      </c>
      <c r="E207" s="2"/>
      <c r="F207" s="2">
        <v>7600</v>
      </c>
      <c r="G207" s="2">
        <v>0</v>
      </c>
      <c r="H207" s="2">
        <v>0</v>
      </c>
      <c r="I207" s="2">
        <v>0</v>
      </c>
      <c r="J207" s="2">
        <v>0</v>
      </c>
      <c r="K207" s="2"/>
      <c r="L207" s="2">
        <f t="shared" si="12"/>
        <v>7600</v>
      </c>
      <c r="M207" s="2">
        <f t="shared" si="13"/>
        <v>0</v>
      </c>
      <c r="N207" s="2">
        <f t="shared" si="14"/>
        <v>7600</v>
      </c>
      <c r="O207" s="2" t="s">
        <v>456</v>
      </c>
    </row>
    <row r="208" spans="1:15" ht="63.75" customHeight="1" x14ac:dyDescent="0.2">
      <c r="A208" s="2" t="s">
        <v>436</v>
      </c>
      <c r="B208" s="2" t="s">
        <v>457</v>
      </c>
      <c r="C208" s="2" t="s">
        <v>17</v>
      </c>
      <c r="D208" s="2" t="s">
        <v>18</v>
      </c>
      <c r="E208" s="2" t="s">
        <v>207</v>
      </c>
      <c r="F208" s="2">
        <v>5600</v>
      </c>
      <c r="G208" s="2">
        <v>0</v>
      </c>
      <c r="H208" s="2">
        <v>0</v>
      </c>
      <c r="I208" s="2">
        <v>24</v>
      </c>
      <c r="J208" s="2">
        <v>157831</v>
      </c>
      <c r="K208" s="2"/>
      <c r="L208" s="2">
        <f t="shared" si="12"/>
        <v>0</v>
      </c>
      <c r="M208" s="2">
        <f t="shared" si="13"/>
        <v>0</v>
      </c>
      <c r="N208" s="2">
        <f t="shared" si="14"/>
        <v>0</v>
      </c>
      <c r="O208" s="2" t="s">
        <v>458</v>
      </c>
    </row>
    <row r="209" spans="1:15" ht="63.75" customHeight="1" x14ac:dyDescent="0.2">
      <c r="A209" s="2" t="s">
        <v>436</v>
      </c>
      <c r="B209" s="2" t="s">
        <v>459</v>
      </c>
      <c r="C209" s="2" t="s">
        <v>17</v>
      </c>
      <c r="D209" s="2" t="s">
        <v>18</v>
      </c>
      <c r="E209" s="2" t="s">
        <v>207</v>
      </c>
      <c r="F209" s="2">
        <v>4800</v>
      </c>
      <c r="G209" s="2">
        <v>0</v>
      </c>
      <c r="H209" s="2">
        <v>0</v>
      </c>
      <c r="I209" s="2">
        <v>17</v>
      </c>
      <c r="J209" s="2">
        <v>98892</v>
      </c>
      <c r="K209" s="2"/>
      <c r="L209" s="2">
        <f t="shared" si="12"/>
        <v>0</v>
      </c>
      <c r="M209" s="2">
        <f t="shared" si="13"/>
        <v>0</v>
      </c>
      <c r="N209" s="2">
        <f t="shared" si="14"/>
        <v>0</v>
      </c>
      <c r="O209" s="2" t="s">
        <v>460</v>
      </c>
    </row>
    <row r="210" spans="1:15" ht="63.75" customHeight="1" x14ac:dyDescent="0.2">
      <c r="A210" s="2" t="s">
        <v>436</v>
      </c>
      <c r="B210" s="2" t="s">
        <v>461</v>
      </c>
      <c r="C210" s="2" t="s">
        <v>17</v>
      </c>
      <c r="D210" s="2" t="s">
        <v>18</v>
      </c>
      <c r="E210" s="2"/>
      <c r="F210" s="2">
        <v>2000</v>
      </c>
      <c r="G210" s="2">
        <v>0</v>
      </c>
      <c r="H210" s="2">
        <v>0</v>
      </c>
      <c r="I210" s="2">
        <v>11</v>
      </c>
      <c r="J210" s="2">
        <v>25960</v>
      </c>
      <c r="K210" s="2"/>
      <c r="L210" s="2">
        <f t="shared" si="12"/>
        <v>0</v>
      </c>
      <c r="M210" s="2">
        <f t="shared" si="13"/>
        <v>25960</v>
      </c>
      <c r="N210" s="2">
        <f t="shared" si="14"/>
        <v>25960</v>
      </c>
      <c r="O210" s="2" t="s">
        <v>462</v>
      </c>
    </row>
    <row r="211" spans="1:15" ht="63.75" customHeight="1" x14ac:dyDescent="0.2">
      <c r="A211" s="2" t="s">
        <v>436</v>
      </c>
      <c r="B211" s="2" t="s">
        <v>463</v>
      </c>
      <c r="C211" s="2" t="s">
        <v>17</v>
      </c>
      <c r="D211" s="2" t="s">
        <v>18</v>
      </c>
      <c r="E211" s="2" t="s">
        <v>207</v>
      </c>
      <c r="F211" s="2">
        <v>14500</v>
      </c>
      <c r="G211" s="2">
        <v>148569</v>
      </c>
      <c r="H211" s="2">
        <v>0</v>
      </c>
      <c r="I211" s="2">
        <v>0</v>
      </c>
      <c r="J211" s="2">
        <v>0</v>
      </c>
      <c r="K211" s="2" t="s">
        <v>464</v>
      </c>
      <c r="L211" s="2">
        <f t="shared" si="12"/>
        <v>0</v>
      </c>
      <c r="M211" s="2">
        <f t="shared" si="13"/>
        <v>0</v>
      </c>
      <c r="N211" s="2">
        <f t="shared" si="14"/>
        <v>0</v>
      </c>
      <c r="O211" s="2" t="s">
        <v>465</v>
      </c>
    </row>
    <row r="212" spans="1:15" ht="63.75" customHeight="1" x14ac:dyDescent="0.2">
      <c r="A212" s="2" t="s">
        <v>436</v>
      </c>
      <c r="B212" s="2" t="s">
        <v>466</v>
      </c>
      <c r="C212" s="2" t="s">
        <v>17</v>
      </c>
      <c r="D212" s="2" t="s">
        <v>18</v>
      </c>
      <c r="E212" s="2" t="s">
        <v>207</v>
      </c>
      <c r="F212" s="2">
        <v>6500</v>
      </c>
      <c r="G212" s="2">
        <v>18644</v>
      </c>
      <c r="H212" s="2">
        <v>7952</v>
      </c>
      <c r="I212" s="2">
        <v>16</v>
      </c>
      <c r="J212" s="2">
        <v>125174</v>
      </c>
      <c r="K212" s="2" t="s">
        <v>467</v>
      </c>
      <c r="L212" s="2">
        <f t="shared" si="12"/>
        <v>0</v>
      </c>
      <c r="M212" s="2">
        <f t="shared" si="13"/>
        <v>0</v>
      </c>
      <c r="N212" s="2">
        <f t="shared" si="14"/>
        <v>0</v>
      </c>
      <c r="O212" s="2" t="s">
        <v>468</v>
      </c>
    </row>
    <row r="213" spans="1:15" ht="63.75" customHeight="1" x14ac:dyDescent="0.2">
      <c r="A213" s="2" t="s">
        <v>436</v>
      </c>
      <c r="B213" s="2" t="s">
        <v>469</v>
      </c>
      <c r="C213" s="2" t="s">
        <v>17</v>
      </c>
      <c r="D213" s="2" t="s">
        <v>18</v>
      </c>
      <c r="E213" s="2" t="s">
        <v>207</v>
      </c>
      <c r="F213" s="2">
        <v>6500</v>
      </c>
      <c r="G213" s="2">
        <v>0</v>
      </c>
      <c r="H213" s="2">
        <v>0</v>
      </c>
      <c r="I213" s="2">
        <v>18</v>
      </c>
      <c r="J213" s="2">
        <v>138060</v>
      </c>
      <c r="K213" s="2"/>
      <c r="L213" s="2">
        <f t="shared" si="12"/>
        <v>0</v>
      </c>
      <c r="M213" s="2">
        <f t="shared" si="13"/>
        <v>0</v>
      </c>
      <c r="N213" s="2">
        <f t="shared" si="14"/>
        <v>0</v>
      </c>
      <c r="O213" s="2" t="s">
        <v>470</v>
      </c>
    </row>
    <row r="214" spans="1:15" ht="63.75" customHeight="1" x14ac:dyDescent="0.2">
      <c r="A214" s="2" t="s">
        <v>436</v>
      </c>
      <c r="B214" s="2" t="s">
        <v>471</v>
      </c>
      <c r="C214" s="2" t="s">
        <v>59</v>
      </c>
      <c r="D214" s="2" t="s">
        <v>18</v>
      </c>
      <c r="E214" s="2" t="s">
        <v>207</v>
      </c>
      <c r="F214" s="2">
        <v>7500</v>
      </c>
      <c r="G214" s="2">
        <v>0</v>
      </c>
      <c r="H214" s="2">
        <v>0</v>
      </c>
      <c r="I214" s="2">
        <v>0</v>
      </c>
      <c r="J214" s="2">
        <v>0</v>
      </c>
      <c r="K214" s="2"/>
      <c r="L214" s="2">
        <f t="shared" si="12"/>
        <v>0</v>
      </c>
      <c r="M214" s="2">
        <f t="shared" si="13"/>
        <v>0</v>
      </c>
      <c r="N214" s="2">
        <f t="shared" si="14"/>
        <v>0</v>
      </c>
      <c r="O214" s="2" t="s">
        <v>472</v>
      </c>
    </row>
    <row r="215" spans="1:15" ht="63.75" customHeight="1" x14ac:dyDescent="0.2">
      <c r="A215" s="2" t="s">
        <v>436</v>
      </c>
      <c r="B215" s="2" t="s">
        <v>473</v>
      </c>
      <c r="C215" s="2"/>
      <c r="D215" s="2" t="s">
        <v>42</v>
      </c>
      <c r="E215" s="2" t="s">
        <v>207</v>
      </c>
      <c r="F215" s="2">
        <v>0</v>
      </c>
      <c r="G215" s="2">
        <v>0</v>
      </c>
      <c r="H215" s="2">
        <v>83435</v>
      </c>
      <c r="I215" s="2">
        <v>0</v>
      </c>
      <c r="J215" s="2">
        <v>0</v>
      </c>
      <c r="K215" s="2" t="s">
        <v>474</v>
      </c>
      <c r="L215" s="2">
        <f t="shared" si="12"/>
        <v>0</v>
      </c>
      <c r="M215" s="2">
        <f t="shared" si="13"/>
        <v>0</v>
      </c>
      <c r="N215" s="2">
        <f t="shared" si="14"/>
        <v>0</v>
      </c>
      <c r="O215" s="2" t="s">
        <v>475</v>
      </c>
    </row>
    <row r="216" spans="1:15" ht="63.75" customHeight="1" x14ac:dyDescent="0.2">
      <c r="A216" s="2" t="s">
        <v>436</v>
      </c>
      <c r="B216" s="2" t="s">
        <v>476</v>
      </c>
      <c r="C216" s="2" t="s">
        <v>17</v>
      </c>
      <c r="D216" s="2" t="s">
        <v>18</v>
      </c>
      <c r="E216" s="2" t="s">
        <v>207</v>
      </c>
      <c r="F216" s="2">
        <v>3500</v>
      </c>
      <c r="G216" s="2">
        <v>51280</v>
      </c>
      <c r="H216" s="2">
        <v>0</v>
      </c>
      <c r="I216" s="2">
        <v>18</v>
      </c>
      <c r="J216" s="2">
        <v>74165</v>
      </c>
      <c r="K216" s="2" t="s">
        <v>477</v>
      </c>
      <c r="L216" s="2">
        <f t="shared" si="12"/>
        <v>0</v>
      </c>
      <c r="M216" s="2">
        <f t="shared" si="13"/>
        <v>0</v>
      </c>
      <c r="N216" s="2">
        <f t="shared" si="14"/>
        <v>0</v>
      </c>
      <c r="O216" s="2" t="s">
        <v>478</v>
      </c>
    </row>
    <row r="217" spans="1:15" ht="63.75" customHeight="1" x14ac:dyDescent="0.2">
      <c r="A217" s="2" t="s">
        <v>436</v>
      </c>
      <c r="B217" s="2" t="s">
        <v>479</v>
      </c>
      <c r="C217" s="2" t="s">
        <v>17</v>
      </c>
      <c r="D217" s="2" t="s">
        <v>18</v>
      </c>
      <c r="E217" s="2" t="s">
        <v>207</v>
      </c>
      <c r="F217" s="2">
        <v>10000</v>
      </c>
      <c r="G217" s="2">
        <v>0</v>
      </c>
      <c r="H217" s="2">
        <v>0</v>
      </c>
      <c r="I217" s="2">
        <v>14</v>
      </c>
      <c r="J217" s="2">
        <v>165200</v>
      </c>
      <c r="K217" s="2"/>
      <c r="L217" s="2">
        <f t="shared" si="12"/>
        <v>0</v>
      </c>
      <c r="M217" s="2">
        <f t="shared" si="13"/>
        <v>0</v>
      </c>
      <c r="N217" s="2">
        <f t="shared" si="14"/>
        <v>0</v>
      </c>
      <c r="O217" s="2" t="s">
        <v>480</v>
      </c>
    </row>
    <row r="218" spans="1:15" ht="63.75" customHeight="1" x14ac:dyDescent="0.2">
      <c r="A218" s="2" t="s">
        <v>436</v>
      </c>
      <c r="B218" s="2" t="s">
        <v>481</v>
      </c>
      <c r="C218" s="2" t="s">
        <v>59</v>
      </c>
      <c r="D218" s="2" t="s">
        <v>18</v>
      </c>
      <c r="E218" s="2" t="s">
        <v>207</v>
      </c>
      <c r="F218" s="2">
        <v>6500</v>
      </c>
      <c r="G218" s="2">
        <v>0</v>
      </c>
      <c r="H218" s="2">
        <v>0</v>
      </c>
      <c r="I218" s="2">
        <v>68</v>
      </c>
      <c r="J218" s="2">
        <v>175760</v>
      </c>
      <c r="K218" s="2"/>
      <c r="L218" s="2">
        <f t="shared" si="12"/>
        <v>0</v>
      </c>
      <c r="M218" s="2">
        <f t="shared" si="13"/>
        <v>0</v>
      </c>
      <c r="N218" s="2">
        <f t="shared" si="14"/>
        <v>0</v>
      </c>
      <c r="O218" s="2" t="s">
        <v>482</v>
      </c>
    </row>
    <row r="219" spans="1:15" ht="63.75" customHeight="1" x14ac:dyDescent="0.2">
      <c r="A219" s="2" t="s">
        <v>436</v>
      </c>
      <c r="B219" s="2" t="s">
        <v>483</v>
      </c>
      <c r="C219" s="2" t="s">
        <v>17</v>
      </c>
      <c r="D219" s="2" t="s">
        <v>18</v>
      </c>
      <c r="E219" s="2"/>
      <c r="F219" s="2">
        <v>3000</v>
      </c>
      <c r="G219" s="2">
        <v>0</v>
      </c>
      <c r="H219" s="2">
        <v>7161</v>
      </c>
      <c r="I219" s="2">
        <v>5</v>
      </c>
      <c r="J219" s="2">
        <v>17893</v>
      </c>
      <c r="K219" s="2" t="s">
        <v>484</v>
      </c>
      <c r="L219" s="2">
        <f t="shared" si="12"/>
        <v>0</v>
      </c>
      <c r="M219" s="2">
        <f t="shared" si="13"/>
        <v>25054</v>
      </c>
      <c r="N219" s="2">
        <f t="shared" si="14"/>
        <v>25054</v>
      </c>
      <c r="O219" s="2" t="s">
        <v>485</v>
      </c>
    </row>
    <row r="220" spans="1:15" ht="63.75" customHeight="1" x14ac:dyDescent="0.2">
      <c r="A220" s="2" t="s">
        <v>436</v>
      </c>
      <c r="B220" s="2" t="s">
        <v>486</v>
      </c>
      <c r="C220" s="2" t="s">
        <v>59</v>
      </c>
      <c r="D220" s="2" t="s">
        <v>18</v>
      </c>
      <c r="E220" s="2"/>
      <c r="F220" s="2">
        <v>6500</v>
      </c>
      <c r="G220" s="2">
        <v>0</v>
      </c>
      <c r="H220" s="2">
        <v>0</v>
      </c>
      <c r="I220" s="2">
        <v>0</v>
      </c>
      <c r="J220" s="2">
        <v>0</v>
      </c>
      <c r="K220" s="2"/>
      <c r="L220" s="2">
        <f t="shared" si="12"/>
        <v>6500</v>
      </c>
      <c r="M220" s="2">
        <f t="shared" si="13"/>
        <v>0</v>
      </c>
      <c r="N220" s="2">
        <f t="shared" si="14"/>
        <v>6500</v>
      </c>
      <c r="O220" s="2" t="s">
        <v>487</v>
      </c>
    </row>
    <row r="221" spans="1:15" ht="63.75" customHeight="1" x14ac:dyDescent="0.2">
      <c r="A221" s="2" t="s">
        <v>436</v>
      </c>
      <c r="B221" s="2" t="s">
        <v>488</v>
      </c>
      <c r="C221" s="2" t="s">
        <v>22</v>
      </c>
      <c r="D221" s="2" t="s">
        <v>18</v>
      </c>
      <c r="E221" s="2" t="s">
        <v>207</v>
      </c>
      <c r="F221" s="2">
        <v>6500</v>
      </c>
      <c r="G221" s="2">
        <v>0</v>
      </c>
      <c r="H221" s="2">
        <v>0</v>
      </c>
      <c r="I221" s="2">
        <v>12</v>
      </c>
      <c r="J221" s="2">
        <v>91344</v>
      </c>
      <c r="K221" s="2"/>
      <c r="L221" s="2">
        <f t="shared" si="12"/>
        <v>0</v>
      </c>
      <c r="M221" s="2">
        <f t="shared" si="13"/>
        <v>0</v>
      </c>
      <c r="N221" s="2">
        <f t="shared" si="14"/>
        <v>0</v>
      </c>
      <c r="O221" s="2" t="s">
        <v>489</v>
      </c>
    </row>
    <row r="222" spans="1:15" ht="63.75" customHeight="1" x14ac:dyDescent="0.2">
      <c r="A222" s="2" t="s">
        <v>436</v>
      </c>
      <c r="B222" s="2" t="s">
        <v>490</v>
      </c>
      <c r="C222" s="2" t="s">
        <v>39</v>
      </c>
      <c r="D222" s="2" t="s">
        <v>18</v>
      </c>
      <c r="E222" s="2"/>
      <c r="F222" s="2">
        <v>6500</v>
      </c>
      <c r="G222" s="2">
        <v>0</v>
      </c>
      <c r="H222" s="2">
        <v>0</v>
      </c>
      <c r="I222" s="2">
        <v>15</v>
      </c>
      <c r="J222" s="2">
        <v>114465</v>
      </c>
      <c r="K222" s="2"/>
      <c r="L222" s="2">
        <f t="shared" si="12"/>
        <v>0</v>
      </c>
      <c r="M222" s="2">
        <f t="shared" si="13"/>
        <v>114465</v>
      </c>
      <c r="N222" s="2">
        <f t="shared" si="14"/>
        <v>114465</v>
      </c>
      <c r="O222" s="2" t="s">
        <v>491</v>
      </c>
    </row>
    <row r="223" spans="1:15" ht="63.75" customHeight="1" x14ac:dyDescent="0.2">
      <c r="A223" s="2" t="s">
        <v>436</v>
      </c>
      <c r="B223" s="2" t="s">
        <v>492</v>
      </c>
      <c r="C223" s="2"/>
      <c r="D223" s="2" t="s">
        <v>109</v>
      </c>
      <c r="E223" s="2"/>
      <c r="F223" s="2">
        <v>0</v>
      </c>
      <c r="G223" s="2">
        <v>0</v>
      </c>
      <c r="H223" s="2">
        <v>0</v>
      </c>
      <c r="I223" s="2">
        <v>0</v>
      </c>
      <c r="J223" s="2">
        <v>0</v>
      </c>
      <c r="K223" s="2"/>
      <c r="L223" s="2">
        <f t="shared" si="12"/>
        <v>0</v>
      </c>
      <c r="M223" s="2">
        <f t="shared" si="13"/>
        <v>0</v>
      </c>
      <c r="N223" s="2">
        <f t="shared" si="14"/>
        <v>0</v>
      </c>
      <c r="O223" s="2" t="s">
        <v>493</v>
      </c>
    </row>
    <row r="224" spans="1:15" ht="63.75" customHeight="1" x14ac:dyDescent="0.2">
      <c r="A224" s="2" t="s">
        <v>436</v>
      </c>
      <c r="B224" s="2" t="s">
        <v>494</v>
      </c>
      <c r="C224" s="2" t="s">
        <v>17</v>
      </c>
      <c r="D224" s="2" t="s">
        <v>109</v>
      </c>
      <c r="E224" s="2"/>
      <c r="F224" s="2">
        <v>0</v>
      </c>
      <c r="G224" s="2">
        <v>0</v>
      </c>
      <c r="H224" s="2">
        <v>0</v>
      </c>
      <c r="I224" s="2">
        <v>0</v>
      </c>
      <c r="J224" s="2">
        <v>0</v>
      </c>
      <c r="K224" s="2"/>
      <c r="L224" s="2">
        <f t="shared" si="12"/>
        <v>0</v>
      </c>
      <c r="M224" s="2">
        <f t="shared" si="13"/>
        <v>0</v>
      </c>
      <c r="N224" s="2">
        <f t="shared" si="14"/>
        <v>0</v>
      </c>
      <c r="O224" s="2" t="s">
        <v>495</v>
      </c>
    </row>
    <row r="225" spans="1:15" ht="63.75" customHeight="1" x14ac:dyDescent="0.2">
      <c r="A225" s="2" t="s">
        <v>436</v>
      </c>
      <c r="B225" s="2" t="s">
        <v>496</v>
      </c>
      <c r="C225" s="2" t="s">
        <v>17</v>
      </c>
      <c r="D225" s="2" t="s">
        <v>18</v>
      </c>
      <c r="E225" s="2"/>
      <c r="F225" s="2">
        <v>6500</v>
      </c>
      <c r="G225" s="2">
        <v>0</v>
      </c>
      <c r="H225" s="2">
        <v>0</v>
      </c>
      <c r="I225" s="2">
        <v>0</v>
      </c>
      <c r="J225" s="2">
        <v>0</v>
      </c>
      <c r="K225" s="2"/>
      <c r="L225" s="2">
        <f t="shared" si="12"/>
        <v>6500</v>
      </c>
      <c r="M225" s="2">
        <f t="shared" si="13"/>
        <v>0</v>
      </c>
      <c r="N225" s="2">
        <f t="shared" si="14"/>
        <v>6500</v>
      </c>
      <c r="O225" s="2" t="s">
        <v>497</v>
      </c>
    </row>
    <row r="226" spans="1:15" ht="63.75" customHeight="1" x14ac:dyDescent="0.2">
      <c r="A226" s="2" t="s">
        <v>436</v>
      </c>
      <c r="B226" s="2" t="s">
        <v>498</v>
      </c>
      <c r="C226" s="2" t="s">
        <v>17</v>
      </c>
      <c r="D226" s="2" t="s">
        <v>18</v>
      </c>
      <c r="E226" s="2"/>
      <c r="F226" s="2">
        <v>0</v>
      </c>
      <c r="G226" s="2">
        <v>0</v>
      </c>
      <c r="H226" s="2">
        <v>0</v>
      </c>
      <c r="I226" s="2">
        <v>0</v>
      </c>
      <c r="J226" s="2">
        <v>0</v>
      </c>
      <c r="K226" s="2"/>
      <c r="L226" s="2">
        <f t="shared" si="12"/>
        <v>0</v>
      </c>
      <c r="M226" s="2">
        <f t="shared" si="13"/>
        <v>0</v>
      </c>
      <c r="N226" s="2">
        <f t="shared" si="14"/>
        <v>0</v>
      </c>
      <c r="O226" s="2" t="s">
        <v>499</v>
      </c>
    </row>
    <row r="227" spans="1:15" ht="63.75" customHeight="1" x14ac:dyDescent="0.2">
      <c r="A227" s="2" t="s">
        <v>436</v>
      </c>
      <c r="B227" s="2" t="s">
        <v>500</v>
      </c>
      <c r="C227" s="2" t="s">
        <v>17</v>
      </c>
      <c r="D227" s="2" t="s">
        <v>18</v>
      </c>
      <c r="E227" s="2"/>
      <c r="F227" s="2">
        <v>0</v>
      </c>
      <c r="G227" s="2">
        <v>0</v>
      </c>
      <c r="H227" s="2">
        <v>0</v>
      </c>
      <c r="I227" s="2">
        <v>0</v>
      </c>
      <c r="J227" s="2">
        <v>0</v>
      </c>
      <c r="K227" s="2"/>
      <c r="L227" s="2">
        <f t="shared" si="12"/>
        <v>0</v>
      </c>
      <c r="M227" s="2">
        <f t="shared" si="13"/>
        <v>0</v>
      </c>
      <c r="N227" s="2">
        <f t="shared" si="14"/>
        <v>0</v>
      </c>
      <c r="O227" s="2" t="s">
        <v>501</v>
      </c>
    </row>
    <row r="228" spans="1:15" ht="63.75" customHeight="1" x14ac:dyDescent="0.2">
      <c r="A228" s="2" t="s">
        <v>436</v>
      </c>
      <c r="B228" s="2" t="s">
        <v>502</v>
      </c>
      <c r="C228" s="2" t="s">
        <v>39</v>
      </c>
      <c r="D228" s="2" t="s">
        <v>18</v>
      </c>
      <c r="E228" s="2" t="s">
        <v>207</v>
      </c>
      <c r="F228" s="2">
        <v>5800</v>
      </c>
      <c r="G228" s="2">
        <v>0</v>
      </c>
      <c r="H228" s="2">
        <v>0</v>
      </c>
      <c r="I228" s="2">
        <v>8</v>
      </c>
      <c r="J228" s="2">
        <v>54288</v>
      </c>
      <c r="K228" s="2"/>
      <c r="L228" s="2">
        <f t="shared" si="12"/>
        <v>0</v>
      </c>
      <c r="M228" s="2">
        <f t="shared" si="13"/>
        <v>0</v>
      </c>
      <c r="N228" s="2">
        <f t="shared" si="14"/>
        <v>0</v>
      </c>
      <c r="O228" s="2" t="s">
        <v>503</v>
      </c>
    </row>
    <row r="229" spans="1:15" ht="63.75" customHeight="1" x14ac:dyDescent="0.2">
      <c r="A229" s="2" t="s">
        <v>436</v>
      </c>
      <c r="B229" s="2" t="s">
        <v>504</v>
      </c>
      <c r="C229" s="2" t="s">
        <v>17</v>
      </c>
      <c r="D229" s="2" t="s">
        <v>18</v>
      </c>
      <c r="E229" s="2" t="s">
        <v>207</v>
      </c>
      <c r="F229" s="2">
        <v>6500</v>
      </c>
      <c r="G229" s="2">
        <v>0</v>
      </c>
      <c r="H229" s="2">
        <v>0</v>
      </c>
      <c r="I229" s="2">
        <v>1</v>
      </c>
      <c r="J229" s="2">
        <v>7605</v>
      </c>
      <c r="K229" s="2"/>
      <c r="L229" s="2">
        <f t="shared" si="12"/>
        <v>0</v>
      </c>
      <c r="M229" s="2">
        <f t="shared" si="13"/>
        <v>0</v>
      </c>
      <c r="N229" s="2">
        <f t="shared" si="14"/>
        <v>0</v>
      </c>
      <c r="O229" s="2" t="s">
        <v>505</v>
      </c>
    </row>
    <row r="230" spans="1:15" ht="63.75" customHeight="1" x14ac:dyDescent="0.2">
      <c r="A230" s="2" t="s">
        <v>436</v>
      </c>
      <c r="B230" s="2" t="s">
        <v>506</v>
      </c>
      <c r="C230" s="2" t="s">
        <v>17</v>
      </c>
      <c r="D230" s="2" t="s">
        <v>18</v>
      </c>
      <c r="E230" s="2"/>
      <c r="F230" s="2">
        <v>15500</v>
      </c>
      <c r="G230" s="2">
        <v>0</v>
      </c>
      <c r="H230" s="2">
        <v>0</v>
      </c>
      <c r="I230" s="2">
        <v>5</v>
      </c>
      <c r="J230" s="2">
        <v>90675</v>
      </c>
      <c r="K230" s="2"/>
      <c r="L230" s="2">
        <f t="shared" si="12"/>
        <v>0</v>
      </c>
      <c r="M230" s="2">
        <f t="shared" si="13"/>
        <v>90675</v>
      </c>
      <c r="N230" s="2">
        <f t="shared" si="14"/>
        <v>90675</v>
      </c>
      <c r="O230" s="2" t="s">
        <v>507</v>
      </c>
    </row>
    <row r="231" spans="1:15" ht="63.75" customHeight="1" x14ac:dyDescent="0.2">
      <c r="A231" s="2" t="s">
        <v>436</v>
      </c>
      <c r="B231" s="2" t="s">
        <v>508</v>
      </c>
      <c r="C231" s="2" t="s">
        <v>22</v>
      </c>
      <c r="D231" s="2" t="s">
        <v>18</v>
      </c>
      <c r="E231" s="2"/>
      <c r="F231" s="2">
        <v>1443</v>
      </c>
      <c r="G231" s="2">
        <v>0</v>
      </c>
      <c r="H231" s="2">
        <v>0</v>
      </c>
      <c r="I231" s="2">
        <v>1</v>
      </c>
      <c r="J231" s="2">
        <v>8770</v>
      </c>
      <c r="K231" s="2"/>
      <c r="L231" s="2">
        <f t="shared" si="12"/>
        <v>1443</v>
      </c>
      <c r="M231" s="2">
        <f t="shared" si="13"/>
        <v>8770</v>
      </c>
      <c r="N231" s="2">
        <f t="shared" si="14"/>
        <v>10213</v>
      </c>
      <c r="O231" s="2" t="s">
        <v>509</v>
      </c>
    </row>
    <row r="232" spans="1:15" ht="63.75" customHeight="1" x14ac:dyDescent="0.2">
      <c r="A232" s="2" t="s">
        <v>436</v>
      </c>
      <c r="B232" s="2" t="s">
        <v>510</v>
      </c>
      <c r="C232" s="2" t="s">
        <v>39</v>
      </c>
      <c r="D232" s="2" t="s">
        <v>109</v>
      </c>
      <c r="E232" s="2"/>
      <c r="F232" s="2">
        <v>5000</v>
      </c>
      <c r="G232" s="2">
        <v>0</v>
      </c>
      <c r="H232" s="2">
        <v>0</v>
      </c>
      <c r="I232" s="2">
        <v>0</v>
      </c>
      <c r="J232" s="2">
        <v>0</v>
      </c>
      <c r="K232" s="2"/>
      <c r="L232" s="2">
        <f t="shared" si="12"/>
        <v>5000</v>
      </c>
      <c r="M232" s="2">
        <f t="shared" si="13"/>
        <v>0</v>
      </c>
      <c r="N232" s="2">
        <f t="shared" si="14"/>
        <v>5000</v>
      </c>
      <c r="O232" s="2"/>
    </row>
    <row r="233" spans="1:15" ht="63.75" customHeight="1" x14ac:dyDescent="0.2">
      <c r="A233" s="3" t="s">
        <v>436</v>
      </c>
      <c r="B233" s="3" t="s">
        <v>511</v>
      </c>
      <c r="C233" s="3"/>
      <c r="D233" s="3"/>
      <c r="E233" s="3"/>
      <c r="F233" s="3">
        <f>SUM(F198:F232)</f>
        <v>179743</v>
      </c>
      <c r="G233" s="3">
        <f>SUM(G198:G232)</f>
        <v>218493</v>
      </c>
      <c r="H233" s="3">
        <f>SUM(H198:H232)</f>
        <v>231889</v>
      </c>
      <c r="I233" s="3"/>
      <c r="J233" s="3">
        <f>SUM(J198:J232)</f>
        <v>1565363</v>
      </c>
      <c r="K233" s="3"/>
      <c r="L233" s="3">
        <f>SUM(L198:L232)</f>
        <v>43543</v>
      </c>
      <c r="M233" s="3">
        <f>SUM(M198:M232)</f>
        <v>438366</v>
      </c>
      <c r="N233" s="3">
        <f>SUM(N198:N232)</f>
        <v>481909</v>
      </c>
      <c r="O233" s="3"/>
    </row>
    <row r="234" spans="1:15" ht="63.75" customHeight="1" x14ac:dyDescent="0.2">
      <c r="A234" s="2" t="s">
        <v>512</v>
      </c>
      <c r="B234" s="2" t="s">
        <v>513</v>
      </c>
      <c r="C234" s="2" t="s">
        <v>25</v>
      </c>
      <c r="D234" s="2" t="s">
        <v>18</v>
      </c>
      <c r="E234" s="2"/>
      <c r="F234" s="2">
        <v>5000</v>
      </c>
      <c r="G234" s="2">
        <v>0</v>
      </c>
      <c r="H234" s="2">
        <v>0</v>
      </c>
      <c r="I234" s="2">
        <v>0</v>
      </c>
      <c r="J234" s="2">
        <v>0</v>
      </c>
      <c r="K234" s="2"/>
      <c r="L234" s="2">
        <f>IF(E234="כן",0,IF(I234&gt;3,0,F234))</f>
        <v>5000</v>
      </c>
      <c r="M234" s="2">
        <f>IF(E234="כן", 0, SUM(G234+H234+J234))</f>
        <v>0</v>
      </c>
      <c r="N234" s="2">
        <f>SUM(M234+L234)</f>
        <v>5000</v>
      </c>
      <c r="O234" s="2" t="s">
        <v>514</v>
      </c>
    </row>
    <row r="235" spans="1:15" ht="63.75" customHeight="1" x14ac:dyDescent="0.2">
      <c r="A235" s="2" t="s">
        <v>512</v>
      </c>
      <c r="B235" s="2" t="s">
        <v>515</v>
      </c>
      <c r="C235" s="2" t="s">
        <v>25</v>
      </c>
      <c r="D235" s="2" t="s">
        <v>18</v>
      </c>
      <c r="E235" s="2"/>
      <c r="F235" s="2">
        <v>1952</v>
      </c>
      <c r="G235" s="2">
        <v>0</v>
      </c>
      <c r="H235" s="2">
        <v>0</v>
      </c>
      <c r="I235" s="2">
        <v>0</v>
      </c>
      <c r="J235" s="2">
        <v>0</v>
      </c>
      <c r="K235" s="2"/>
      <c r="L235" s="2">
        <f>IF(E235="כן",0,IF(I235&gt;3,0,F235))</f>
        <v>1952</v>
      </c>
      <c r="M235" s="2">
        <f>IF(E235="כן", 0, SUM(G235+H235+J235))</f>
        <v>0</v>
      </c>
      <c r="N235" s="2">
        <f>SUM(M235+L235)</f>
        <v>1952</v>
      </c>
      <c r="O235" s="2" t="s">
        <v>516</v>
      </c>
    </row>
    <row r="236" spans="1:15" ht="63.75" customHeight="1" x14ac:dyDescent="0.2">
      <c r="A236" s="2" t="s">
        <v>512</v>
      </c>
      <c r="B236" s="2" t="s">
        <v>517</v>
      </c>
      <c r="C236" s="2" t="s">
        <v>17</v>
      </c>
      <c r="D236" s="2" t="s">
        <v>18</v>
      </c>
      <c r="E236" s="2"/>
      <c r="F236" s="2">
        <v>3300</v>
      </c>
      <c r="G236" s="2">
        <v>0</v>
      </c>
      <c r="H236" s="2">
        <v>0</v>
      </c>
      <c r="I236" s="2">
        <v>1</v>
      </c>
      <c r="J236" s="2">
        <v>3861</v>
      </c>
      <c r="K236" s="2"/>
      <c r="L236" s="2">
        <f>IF(E236="כן",0,IF(I236&gt;3,0,F236))</f>
        <v>3300</v>
      </c>
      <c r="M236" s="2">
        <f>IF(E236="כן", 0, SUM(G236+H236+J236))</f>
        <v>3861</v>
      </c>
      <c r="N236" s="2">
        <f>SUM(M236+L236)</f>
        <v>7161</v>
      </c>
      <c r="O236" s="2" t="s">
        <v>518</v>
      </c>
    </row>
    <row r="237" spans="1:15" ht="63.75" customHeight="1" x14ac:dyDescent="0.2">
      <c r="A237" s="3" t="s">
        <v>512</v>
      </c>
      <c r="B237" s="3" t="s">
        <v>519</v>
      </c>
      <c r="C237" s="3"/>
      <c r="D237" s="3"/>
      <c r="E237" s="3"/>
      <c r="F237" s="3">
        <f>SUM(F234:F236)</f>
        <v>10252</v>
      </c>
      <c r="G237" s="3">
        <f>SUM(G234:G236)</f>
        <v>0</v>
      </c>
      <c r="H237" s="3">
        <f>SUM(H234:H236)</f>
        <v>0</v>
      </c>
      <c r="I237" s="3"/>
      <c r="J237" s="3">
        <f>SUM(J234:J236)</f>
        <v>3861</v>
      </c>
      <c r="K237" s="3"/>
      <c r="L237" s="3">
        <f>SUM(L234:L236)</f>
        <v>10252</v>
      </c>
      <c r="M237" s="3">
        <f>SUM(M234:M236)</f>
        <v>3861</v>
      </c>
      <c r="N237" s="3">
        <f>SUM(N234:N236)</f>
        <v>14113</v>
      </c>
      <c r="O237" s="3"/>
    </row>
    <row r="238" spans="1:15" ht="63.75" customHeight="1" x14ac:dyDescent="0.2">
      <c r="A238" s="2" t="s">
        <v>520</v>
      </c>
      <c r="B238" s="2" t="s">
        <v>521</v>
      </c>
      <c r="C238" s="2" t="s">
        <v>17</v>
      </c>
      <c r="D238" s="2" t="s">
        <v>18</v>
      </c>
      <c r="E238" s="2"/>
      <c r="F238" s="2">
        <v>8500</v>
      </c>
      <c r="G238" s="2">
        <v>0</v>
      </c>
      <c r="H238" s="2">
        <v>0</v>
      </c>
      <c r="I238" s="2">
        <v>0</v>
      </c>
      <c r="J238" s="2">
        <v>0</v>
      </c>
      <c r="K238" s="2"/>
      <c r="L238" s="2">
        <f t="shared" ref="L238:L283" si="15">IF(E238="כן",0,IF(I238&gt;3,0,F238))</f>
        <v>8500</v>
      </c>
      <c r="M238" s="2">
        <f t="shared" ref="M238:M283" si="16">IF(E238="כן", 0, SUM(G238+H238+J238))</f>
        <v>0</v>
      </c>
      <c r="N238" s="2">
        <f t="shared" ref="N238:N283" si="17">SUM(M238+L238)</f>
        <v>8500</v>
      </c>
      <c r="O238" s="2" t="s">
        <v>522</v>
      </c>
    </row>
    <row r="239" spans="1:15" ht="63.75" customHeight="1" x14ac:dyDescent="0.2">
      <c r="A239" s="2" t="s">
        <v>520</v>
      </c>
      <c r="B239" s="2" t="s">
        <v>523</v>
      </c>
      <c r="C239" s="2" t="s">
        <v>39</v>
      </c>
      <c r="D239" s="2" t="s">
        <v>18</v>
      </c>
      <c r="E239" s="2"/>
      <c r="F239" s="2">
        <v>3419</v>
      </c>
      <c r="G239" s="2">
        <v>0</v>
      </c>
      <c r="H239" s="2">
        <v>0</v>
      </c>
      <c r="I239" s="2">
        <v>0</v>
      </c>
      <c r="J239" s="2">
        <v>0</v>
      </c>
      <c r="K239" s="2"/>
      <c r="L239" s="2">
        <f t="shared" si="15"/>
        <v>3419</v>
      </c>
      <c r="M239" s="2">
        <f t="shared" si="16"/>
        <v>0</v>
      </c>
      <c r="N239" s="2">
        <f t="shared" si="17"/>
        <v>3419</v>
      </c>
      <c r="O239" s="2" t="s">
        <v>524</v>
      </c>
    </row>
    <row r="240" spans="1:15" ht="63.75" customHeight="1" x14ac:dyDescent="0.2">
      <c r="A240" s="2" t="s">
        <v>520</v>
      </c>
      <c r="B240" s="2" t="s">
        <v>525</v>
      </c>
      <c r="C240" s="2" t="s">
        <v>17</v>
      </c>
      <c r="D240" s="2" t="s">
        <v>18</v>
      </c>
      <c r="E240" s="2"/>
      <c r="F240" s="2">
        <v>10000</v>
      </c>
      <c r="G240" s="2">
        <v>0</v>
      </c>
      <c r="H240" s="2">
        <v>0</v>
      </c>
      <c r="I240" s="2">
        <v>0</v>
      </c>
      <c r="J240" s="2">
        <v>0</v>
      </c>
      <c r="K240" s="2"/>
      <c r="L240" s="2">
        <f t="shared" si="15"/>
        <v>10000</v>
      </c>
      <c r="M240" s="2">
        <f t="shared" si="16"/>
        <v>0</v>
      </c>
      <c r="N240" s="2">
        <f t="shared" si="17"/>
        <v>10000</v>
      </c>
      <c r="O240" s="2" t="s">
        <v>526</v>
      </c>
    </row>
    <row r="241" spans="1:15" ht="63.75" customHeight="1" x14ac:dyDescent="0.2">
      <c r="A241" s="2" t="s">
        <v>520</v>
      </c>
      <c r="B241" s="2" t="s">
        <v>527</v>
      </c>
      <c r="C241" s="2" t="s">
        <v>17</v>
      </c>
      <c r="D241" s="2" t="s">
        <v>18</v>
      </c>
      <c r="E241" s="2"/>
      <c r="F241" s="2">
        <v>5850</v>
      </c>
      <c r="G241" s="2">
        <v>0</v>
      </c>
      <c r="H241" s="2">
        <v>0</v>
      </c>
      <c r="I241" s="2">
        <v>0</v>
      </c>
      <c r="J241" s="2">
        <v>0</v>
      </c>
      <c r="K241" s="2"/>
      <c r="L241" s="2">
        <f t="shared" si="15"/>
        <v>5850</v>
      </c>
      <c r="M241" s="2">
        <f t="shared" si="16"/>
        <v>0</v>
      </c>
      <c r="N241" s="2">
        <f t="shared" si="17"/>
        <v>5850</v>
      </c>
      <c r="O241" s="2" t="s">
        <v>528</v>
      </c>
    </row>
    <row r="242" spans="1:15" ht="63.75" customHeight="1" x14ac:dyDescent="0.2">
      <c r="A242" s="2" t="s">
        <v>520</v>
      </c>
      <c r="B242" s="2" t="s">
        <v>529</v>
      </c>
      <c r="C242" s="2" t="s">
        <v>25</v>
      </c>
      <c r="D242" s="2" t="s">
        <v>18</v>
      </c>
      <c r="E242" s="2"/>
      <c r="F242" s="2">
        <v>4500</v>
      </c>
      <c r="G242" s="2">
        <v>0</v>
      </c>
      <c r="H242" s="2">
        <v>0</v>
      </c>
      <c r="I242" s="2">
        <v>5</v>
      </c>
      <c r="J242" s="2">
        <v>26325</v>
      </c>
      <c r="K242" s="2"/>
      <c r="L242" s="2">
        <f t="shared" si="15"/>
        <v>0</v>
      </c>
      <c r="M242" s="2">
        <f t="shared" si="16"/>
        <v>26325</v>
      </c>
      <c r="N242" s="2">
        <f t="shared" si="17"/>
        <v>26325</v>
      </c>
      <c r="O242" s="2" t="s">
        <v>530</v>
      </c>
    </row>
    <row r="243" spans="1:15" ht="63.75" customHeight="1" x14ac:dyDescent="0.2">
      <c r="A243" s="2" t="s">
        <v>520</v>
      </c>
      <c r="B243" s="2" t="s">
        <v>531</v>
      </c>
      <c r="C243" s="2" t="s">
        <v>17</v>
      </c>
      <c r="D243" s="2" t="s">
        <v>18</v>
      </c>
      <c r="E243" s="2"/>
      <c r="F243" s="2">
        <v>18000</v>
      </c>
      <c r="G243" s="2">
        <v>7382</v>
      </c>
      <c r="H243" s="2">
        <v>0</v>
      </c>
      <c r="I243" s="2">
        <v>0</v>
      </c>
      <c r="J243" s="2">
        <v>0</v>
      </c>
      <c r="K243" s="2" t="s">
        <v>28</v>
      </c>
      <c r="L243" s="2">
        <f t="shared" si="15"/>
        <v>18000</v>
      </c>
      <c r="M243" s="2">
        <f t="shared" si="16"/>
        <v>7382</v>
      </c>
      <c r="N243" s="2">
        <f t="shared" si="17"/>
        <v>25382</v>
      </c>
      <c r="O243" s="2" t="s">
        <v>532</v>
      </c>
    </row>
    <row r="244" spans="1:15" ht="63.75" customHeight="1" x14ac:dyDescent="0.2">
      <c r="A244" s="2" t="s">
        <v>520</v>
      </c>
      <c r="B244" s="2" t="s">
        <v>533</v>
      </c>
      <c r="C244" s="2" t="s">
        <v>17</v>
      </c>
      <c r="D244" s="2" t="s">
        <v>18</v>
      </c>
      <c r="E244" s="2"/>
      <c r="F244" s="2">
        <v>8075</v>
      </c>
      <c r="G244" s="2">
        <v>0</v>
      </c>
      <c r="H244" s="2">
        <v>0</v>
      </c>
      <c r="I244" s="2">
        <v>0</v>
      </c>
      <c r="J244" s="2">
        <v>0</v>
      </c>
      <c r="K244" s="2"/>
      <c r="L244" s="2">
        <f t="shared" si="15"/>
        <v>8075</v>
      </c>
      <c r="M244" s="2">
        <f t="shared" si="16"/>
        <v>0</v>
      </c>
      <c r="N244" s="2">
        <f t="shared" si="17"/>
        <v>8075</v>
      </c>
      <c r="O244" s="2" t="s">
        <v>534</v>
      </c>
    </row>
    <row r="245" spans="1:15" ht="63.75" customHeight="1" x14ac:dyDescent="0.2">
      <c r="A245" s="2" t="s">
        <v>520</v>
      </c>
      <c r="B245" s="2" t="s">
        <v>535</v>
      </c>
      <c r="C245" s="2" t="s">
        <v>25</v>
      </c>
      <c r="D245" s="2" t="s">
        <v>18</v>
      </c>
      <c r="E245" s="2"/>
      <c r="F245" s="2">
        <v>6500</v>
      </c>
      <c r="G245" s="2">
        <v>41186</v>
      </c>
      <c r="H245" s="2">
        <v>0</v>
      </c>
      <c r="I245" s="2">
        <v>1</v>
      </c>
      <c r="J245" s="2">
        <v>7605</v>
      </c>
      <c r="K245" s="2" t="s">
        <v>536</v>
      </c>
      <c r="L245" s="2">
        <f t="shared" si="15"/>
        <v>6500</v>
      </c>
      <c r="M245" s="2">
        <f t="shared" si="16"/>
        <v>48791</v>
      </c>
      <c r="N245" s="2">
        <f t="shared" si="17"/>
        <v>55291</v>
      </c>
      <c r="O245" s="2" t="s">
        <v>537</v>
      </c>
    </row>
    <row r="246" spans="1:15" ht="63.75" customHeight="1" x14ac:dyDescent="0.2">
      <c r="A246" s="2" t="s">
        <v>520</v>
      </c>
      <c r="B246" s="2" t="s">
        <v>538</v>
      </c>
      <c r="C246" s="2" t="s">
        <v>17</v>
      </c>
      <c r="D246" s="2" t="s">
        <v>42</v>
      </c>
      <c r="E246" s="2"/>
      <c r="F246" s="2">
        <v>0</v>
      </c>
      <c r="G246" s="2">
        <v>0</v>
      </c>
      <c r="H246" s="2">
        <v>0</v>
      </c>
      <c r="I246" s="2">
        <v>0</v>
      </c>
      <c r="J246" s="2">
        <v>0</v>
      </c>
      <c r="K246" s="2"/>
      <c r="L246" s="2">
        <f t="shared" si="15"/>
        <v>0</v>
      </c>
      <c r="M246" s="2">
        <f t="shared" si="16"/>
        <v>0</v>
      </c>
      <c r="N246" s="2">
        <f t="shared" si="17"/>
        <v>0</v>
      </c>
      <c r="O246" s="2" t="s">
        <v>539</v>
      </c>
    </row>
    <row r="247" spans="1:15" ht="63.75" customHeight="1" x14ac:dyDescent="0.2">
      <c r="A247" s="2" t="s">
        <v>520</v>
      </c>
      <c r="B247" s="2" t="s">
        <v>540</v>
      </c>
      <c r="C247" s="2" t="s">
        <v>25</v>
      </c>
      <c r="D247" s="2" t="s">
        <v>18</v>
      </c>
      <c r="E247" s="2"/>
      <c r="F247" s="2">
        <v>9000</v>
      </c>
      <c r="G247" s="2">
        <v>0</v>
      </c>
      <c r="H247" s="2">
        <v>0</v>
      </c>
      <c r="I247" s="2">
        <v>0</v>
      </c>
      <c r="J247" s="2">
        <v>0</v>
      </c>
      <c r="K247" s="2"/>
      <c r="L247" s="2">
        <f t="shared" si="15"/>
        <v>9000</v>
      </c>
      <c r="M247" s="2">
        <f t="shared" si="16"/>
        <v>0</v>
      </c>
      <c r="N247" s="2">
        <f t="shared" si="17"/>
        <v>9000</v>
      </c>
      <c r="O247" s="2" t="s">
        <v>541</v>
      </c>
    </row>
    <row r="248" spans="1:15" ht="63.75" customHeight="1" x14ac:dyDescent="0.2">
      <c r="A248" s="2" t="s">
        <v>520</v>
      </c>
      <c r="B248" s="2" t="s">
        <v>542</v>
      </c>
      <c r="C248" s="2" t="s">
        <v>39</v>
      </c>
      <c r="D248" s="2" t="s">
        <v>18</v>
      </c>
      <c r="E248" s="2"/>
      <c r="F248" s="2">
        <v>8050</v>
      </c>
      <c r="G248" s="2">
        <v>0</v>
      </c>
      <c r="H248" s="2">
        <v>0</v>
      </c>
      <c r="I248" s="2">
        <v>0</v>
      </c>
      <c r="J248" s="2">
        <v>0</v>
      </c>
      <c r="K248" s="2"/>
      <c r="L248" s="2">
        <f t="shared" si="15"/>
        <v>8050</v>
      </c>
      <c r="M248" s="2">
        <f t="shared" si="16"/>
        <v>0</v>
      </c>
      <c r="N248" s="2">
        <f t="shared" si="17"/>
        <v>8050</v>
      </c>
      <c r="O248" s="2" t="s">
        <v>543</v>
      </c>
    </row>
    <row r="249" spans="1:15" ht="63.75" customHeight="1" x14ac:dyDescent="0.2">
      <c r="A249" s="2" t="s">
        <v>520</v>
      </c>
      <c r="B249" s="2" t="s">
        <v>544</v>
      </c>
      <c r="C249" s="2" t="s">
        <v>25</v>
      </c>
      <c r="D249" s="2" t="s">
        <v>42</v>
      </c>
      <c r="E249" s="2"/>
      <c r="F249" s="2">
        <v>0</v>
      </c>
      <c r="G249" s="2">
        <v>0</v>
      </c>
      <c r="H249" s="2">
        <v>0</v>
      </c>
      <c r="I249" s="2">
        <v>0</v>
      </c>
      <c r="J249" s="2">
        <v>0</v>
      </c>
      <c r="K249" s="2"/>
      <c r="L249" s="2">
        <f t="shared" si="15"/>
        <v>0</v>
      </c>
      <c r="M249" s="2">
        <f t="shared" si="16"/>
        <v>0</v>
      </c>
      <c r="N249" s="2">
        <f t="shared" si="17"/>
        <v>0</v>
      </c>
      <c r="O249" s="2"/>
    </row>
    <row r="250" spans="1:15" ht="63.75" customHeight="1" x14ac:dyDescent="0.2">
      <c r="A250" s="2" t="s">
        <v>520</v>
      </c>
      <c r="B250" s="2" t="s">
        <v>547</v>
      </c>
      <c r="C250" s="2" t="s">
        <v>17</v>
      </c>
      <c r="D250" s="2" t="s">
        <v>18</v>
      </c>
      <c r="E250" s="2"/>
      <c r="F250" s="2">
        <v>10000</v>
      </c>
      <c r="G250" s="2">
        <v>0</v>
      </c>
      <c r="H250" s="2">
        <v>0</v>
      </c>
      <c r="I250" s="2">
        <v>0</v>
      </c>
      <c r="J250" s="2">
        <v>0</v>
      </c>
      <c r="K250" s="2"/>
      <c r="L250" s="2">
        <f t="shared" si="15"/>
        <v>10000</v>
      </c>
      <c r="M250" s="2">
        <f t="shared" si="16"/>
        <v>0</v>
      </c>
      <c r="N250" s="2">
        <f t="shared" si="17"/>
        <v>10000</v>
      </c>
      <c r="O250" s="2" t="s">
        <v>548</v>
      </c>
    </row>
    <row r="251" spans="1:15" ht="63.75" customHeight="1" x14ac:dyDescent="0.2">
      <c r="A251" s="2" t="s">
        <v>520</v>
      </c>
      <c r="B251" s="2" t="s">
        <v>549</v>
      </c>
      <c r="C251" s="2" t="s">
        <v>25</v>
      </c>
      <c r="D251" s="2" t="s">
        <v>18</v>
      </c>
      <c r="E251" s="2"/>
      <c r="F251" s="2">
        <v>4000</v>
      </c>
      <c r="G251" s="2">
        <v>0</v>
      </c>
      <c r="H251" s="2">
        <v>0</v>
      </c>
      <c r="I251" s="2">
        <v>11</v>
      </c>
      <c r="J251" s="2">
        <v>52782</v>
      </c>
      <c r="K251" s="2"/>
      <c r="L251" s="2">
        <f t="shared" si="15"/>
        <v>0</v>
      </c>
      <c r="M251" s="2">
        <f t="shared" si="16"/>
        <v>52782</v>
      </c>
      <c r="N251" s="2">
        <f t="shared" si="17"/>
        <v>52782</v>
      </c>
      <c r="O251" s="2" t="s">
        <v>550</v>
      </c>
    </row>
    <row r="252" spans="1:15" ht="63.75" customHeight="1" x14ac:dyDescent="0.2">
      <c r="A252" s="2" t="s">
        <v>520</v>
      </c>
      <c r="B252" s="2" t="s">
        <v>551</v>
      </c>
      <c r="C252" s="2" t="s">
        <v>17</v>
      </c>
      <c r="D252" s="2" t="s">
        <v>18</v>
      </c>
      <c r="E252" s="2"/>
      <c r="F252" s="2">
        <v>8000</v>
      </c>
      <c r="G252" s="2">
        <v>14272</v>
      </c>
      <c r="H252" s="2">
        <v>0</v>
      </c>
      <c r="I252" s="2">
        <v>12</v>
      </c>
      <c r="J252" s="2">
        <v>112880</v>
      </c>
      <c r="K252" s="2" t="s">
        <v>28</v>
      </c>
      <c r="L252" s="2">
        <f t="shared" si="15"/>
        <v>0</v>
      </c>
      <c r="M252" s="2">
        <f t="shared" si="16"/>
        <v>127152</v>
      </c>
      <c r="N252" s="2">
        <f t="shared" si="17"/>
        <v>127152</v>
      </c>
      <c r="O252" s="2" t="s">
        <v>552</v>
      </c>
    </row>
    <row r="253" spans="1:15" ht="63.75" customHeight="1" x14ac:dyDescent="0.2">
      <c r="A253" s="2" t="s">
        <v>520</v>
      </c>
      <c r="B253" s="2" t="s">
        <v>553</v>
      </c>
      <c r="C253" s="2" t="s">
        <v>17</v>
      </c>
      <c r="D253" s="2" t="s">
        <v>18</v>
      </c>
      <c r="E253" s="2"/>
      <c r="F253" s="2">
        <v>6500</v>
      </c>
      <c r="G253" s="2">
        <v>0</v>
      </c>
      <c r="H253" s="2">
        <v>0</v>
      </c>
      <c r="I253" s="2">
        <v>0</v>
      </c>
      <c r="J253" s="2">
        <v>0</v>
      </c>
      <c r="K253" s="2"/>
      <c r="L253" s="2">
        <f t="shared" si="15"/>
        <v>6500</v>
      </c>
      <c r="M253" s="2">
        <f t="shared" si="16"/>
        <v>0</v>
      </c>
      <c r="N253" s="2">
        <f t="shared" si="17"/>
        <v>6500</v>
      </c>
      <c r="O253" s="2" t="s">
        <v>554</v>
      </c>
    </row>
    <row r="254" spans="1:15" ht="63.75" customHeight="1" x14ac:dyDescent="0.2">
      <c r="A254" s="2" t="s">
        <v>520</v>
      </c>
      <c r="B254" s="2" t="s">
        <v>555</v>
      </c>
      <c r="C254" s="2" t="s">
        <v>17</v>
      </c>
      <c r="D254" s="2" t="s">
        <v>18</v>
      </c>
      <c r="E254" s="2"/>
      <c r="F254" s="2">
        <v>10000</v>
      </c>
      <c r="G254" s="2">
        <v>0</v>
      </c>
      <c r="H254" s="2">
        <v>0</v>
      </c>
      <c r="I254" s="2">
        <v>0</v>
      </c>
      <c r="J254" s="2">
        <v>0</v>
      </c>
      <c r="K254" s="2"/>
      <c r="L254" s="2">
        <f t="shared" si="15"/>
        <v>10000</v>
      </c>
      <c r="M254" s="2">
        <f t="shared" si="16"/>
        <v>0</v>
      </c>
      <c r="N254" s="2">
        <f t="shared" si="17"/>
        <v>10000</v>
      </c>
      <c r="O254" s="2" t="s">
        <v>556</v>
      </c>
    </row>
    <row r="255" spans="1:15" ht="63.75" customHeight="1" x14ac:dyDescent="0.2">
      <c r="A255" s="2" t="s">
        <v>520</v>
      </c>
      <c r="B255" s="2" t="s">
        <v>557</v>
      </c>
      <c r="C255" s="2" t="s">
        <v>17</v>
      </c>
      <c r="D255" s="2" t="s">
        <v>18</v>
      </c>
      <c r="E255" s="2"/>
      <c r="F255" s="2">
        <v>9500</v>
      </c>
      <c r="G255" s="2">
        <v>0</v>
      </c>
      <c r="H255" s="2">
        <v>0</v>
      </c>
      <c r="I255" s="2">
        <v>0</v>
      </c>
      <c r="J255" s="2">
        <v>0</v>
      </c>
      <c r="K255" s="2"/>
      <c r="L255" s="2">
        <f t="shared" si="15"/>
        <v>9500</v>
      </c>
      <c r="M255" s="2">
        <f t="shared" si="16"/>
        <v>0</v>
      </c>
      <c r="N255" s="2">
        <f t="shared" si="17"/>
        <v>9500</v>
      </c>
      <c r="O255" s="2" t="s">
        <v>558</v>
      </c>
    </row>
    <row r="256" spans="1:15" ht="63.75" customHeight="1" x14ac:dyDescent="0.2">
      <c r="A256" s="2" t="s">
        <v>520</v>
      </c>
      <c r="B256" s="2" t="s">
        <v>559</v>
      </c>
      <c r="C256" s="2" t="s">
        <v>17</v>
      </c>
      <c r="D256" s="2" t="s">
        <v>18</v>
      </c>
      <c r="E256" s="2"/>
      <c r="F256" s="2">
        <v>6500</v>
      </c>
      <c r="G256" s="2">
        <v>0</v>
      </c>
      <c r="H256" s="2">
        <v>0</v>
      </c>
      <c r="I256" s="2">
        <v>0</v>
      </c>
      <c r="J256" s="2">
        <v>0</v>
      </c>
      <c r="K256" s="2"/>
      <c r="L256" s="2">
        <f t="shared" si="15"/>
        <v>6500</v>
      </c>
      <c r="M256" s="2">
        <f t="shared" si="16"/>
        <v>0</v>
      </c>
      <c r="N256" s="2">
        <f t="shared" si="17"/>
        <v>6500</v>
      </c>
      <c r="O256" s="2" t="s">
        <v>560</v>
      </c>
    </row>
    <row r="257" spans="1:15" ht="63.75" customHeight="1" x14ac:dyDescent="0.2">
      <c r="A257" s="2" t="s">
        <v>520</v>
      </c>
      <c r="B257" s="2" t="s">
        <v>561</v>
      </c>
      <c r="C257" s="2" t="s">
        <v>17</v>
      </c>
      <c r="D257" s="2" t="s">
        <v>18</v>
      </c>
      <c r="E257" s="2"/>
      <c r="F257" s="2">
        <v>7200</v>
      </c>
      <c r="G257" s="2">
        <v>0</v>
      </c>
      <c r="H257" s="2">
        <v>0</v>
      </c>
      <c r="I257" s="2">
        <v>0</v>
      </c>
      <c r="J257" s="2">
        <v>0</v>
      </c>
      <c r="K257" s="2"/>
      <c r="L257" s="2">
        <f t="shared" si="15"/>
        <v>7200</v>
      </c>
      <c r="M257" s="2">
        <f t="shared" si="16"/>
        <v>0</v>
      </c>
      <c r="N257" s="2">
        <f t="shared" si="17"/>
        <v>7200</v>
      </c>
      <c r="O257" s="2" t="s">
        <v>562</v>
      </c>
    </row>
    <row r="258" spans="1:15" ht="63.75" customHeight="1" x14ac:dyDescent="0.2">
      <c r="A258" s="2" t="s">
        <v>520</v>
      </c>
      <c r="B258" s="2" t="s">
        <v>563</v>
      </c>
      <c r="C258" s="2" t="s">
        <v>17</v>
      </c>
      <c r="D258" s="2" t="s">
        <v>18</v>
      </c>
      <c r="E258" s="2"/>
      <c r="F258" s="2">
        <v>8000</v>
      </c>
      <c r="G258" s="2">
        <v>0</v>
      </c>
      <c r="H258" s="2">
        <v>0</v>
      </c>
      <c r="I258" s="2">
        <v>0</v>
      </c>
      <c r="J258" s="2">
        <v>0</v>
      </c>
      <c r="K258" s="2" t="s">
        <v>730</v>
      </c>
      <c r="L258" s="2">
        <f t="shared" si="15"/>
        <v>8000</v>
      </c>
      <c r="M258" s="2">
        <f t="shared" si="16"/>
        <v>0</v>
      </c>
      <c r="N258" s="2">
        <f t="shared" si="17"/>
        <v>8000</v>
      </c>
      <c r="O258" s="2" t="s">
        <v>740</v>
      </c>
    </row>
    <row r="259" spans="1:15" ht="63.75" customHeight="1" x14ac:dyDescent="0.2">
      <c r="A259" s="2" t="s">
        <v>520</v>
      </c>
      <c r="B259" s="2" t="s">
        <v>565</v>
      </c>
      <c r="C259" s="2" t="s">
        <v>25</v>
      </c>
      <c r="D259" s="2" t="s">
        <v>18</v>
      </c>
      <c r="E259" s="2"/>
      <c r="F259" s="2">
        <v>5500</v>
      </c>
      <c r="G259" s="2">
        <v>0</v>
      </c>
      <c r="H259" s="2">
        <v>0</v>
      </c>
      <c r="I259" s="2">
        <v>0</v>
      </c>
      <c r="J259" s="2">
        <v>0</v>
      </c>
      <c r="K259" s="2"/>
      <c r="L259" s="2">
        <f t="shared" si="15"/>
        <v>5500</v>
      </c>
      <c r="M259" s="2">
        <f t="shared" si="16"/>
        <v>0</v>
      </c>
      <c r="N259" s="2">
        <f t="shared" si="17"/>
        <v>5500</v>
      </c>
      <c r="O259" s="2" t="s">
        <v>566</v>
      </c>
    </row>
    <row r="260" spans="1:15" ht="63.75" customHeight="1" x14ac:dyDescent="0.2">
      <c r="A260" s="2" t="s">
        <v>520</v>
      </c>
      <c r="B260" s="2" t="s">
        <v>567</v>
      </c>
      <c r="C260" s="2" t="s">
        <v>17</v>
      </c>
      <c r="D260" s="2" t="s">
        <v>18</v>
      </c>
      <c r="E260" s="2"/>
      <c r="F260" s="2">
        <v>8500</v>
      </c>
      <c r="G260" s="2">
        <v>0</v>
      </c>
      <c r="H260" s="2">
        <v>0</v>
      </c>
      <c r="I260" s="2">
        <v>7</v>
      </c>
      <c r="J260" s="2">
        <v>69615</v>
      </c>
      <c r="K260" s="2"/>
      <c r="L260" s="2">
        <f t="shared" si="15"/>
        <v>0</v>
      </c>
      <c r="M260" s="2">
        <f t="shared" si="16"/>
        <v>69615</v>
      </c>
      <c r="N260" s="2">
        <f t="shared" si="17"/>
        <v>69615</v>
      </c>
      <c r="O260" s="2" t="s">
        <v>568</v>
      </c>
    </row>
    <row r="261" spans="1:15" ht="63.75" customHeight="1" x14ac:dyDescent="0.2">
      <c r="A261" s="2" t="s">
        <v>520</v>
      </c>
      <c r="B261" s="2" t="s">
        <v>569</v>
      </c>
      <c r="C261" s="2" t="s">
        <v>17</v>
      </c>
      <c r="D261" s="2" t="s">
        <v>18</v>
      </c>
      <c r="E261" s="2"/>
      <c r="F261" s="2">
        <v>8075</v>
      </c>
      <c r="G261" s="2">
        <v>0</v>
      </c>
      <c r="H261" s="2">
        <v>0</v>
      </c>
      <c r="I261" s="2">
        <v>0</v>
      </c>
      <c r="J261" s="2">
        <v>0</v>
      </c>
      <c r="K261" s="2"/>
      <c r="L261" s="2">
        <f t="shared" si="15"/>
        <v>8075</v>
      </c>
      <c r="M261" s="2">
        <f t="shared" si="16"/>
        <v>0</v>
      </c>
      <c r="N261" s="2">
        <f t="shared" si="17"/>
        <v>8075</v>
      </c>
      <c r="O261" s="2" t="s">
        <v>570</v>
      </c>
    </row>
    <row r="262" spans="1:15" ht="63.75" customHeight="1" x14ac:dyDescent="0.2">
      <c r="A262" s="2" t="s">
        <v>520</v>
      </c>
      <c r="B262" s="2" t="s">
        <v>571</v>
      </c>
      <c r="C262" s="2" t="s">
        <v>17</v>
      </c>
      <c r="D262" s="2" t="s">
        <v>18</v>
      </c>
      <c r="E262" s="2"/>
      <c r="F262" s="2">
        <v>5000</v>
      </c>
      <c r="G262" s="2">
        <v>0</v>
      </c>
      <c r="H262" s="2">
        <v>0</v>
      </c>
      <c r="I262" s="2">
        <v>0</v>
      </c>
      <c r="J262" s="2">
        <v>0</v>
      </c>
      <c r="K262" s="2"/>
      <c r="L262" s="2">
        <f t="shared" si="15"/>
        <v>5000</v>
      </c>
      <c r="M262" s="2">
        <f t="shared" si="16"/>
        <v>0</v>
      </c>
      <c r="N262" s="2">
        <f t="shared" si="17"/>
        <v>5000</v>
      </c>
      <c r="O262" s="2" t="s">
        <v>572</v>
      </c>
    </row>
    <row r="263" spans="1:15" ht="63.75" customHeight="1" x14ac:dyDescent="0.2">
      <c r="A263" s="2" t="s">
        <v>520</v>
      </c>
      <c r="B263" s="2" t="s">
        <v>573</v>
      </c>
      <c r="C263" s="2" t="s">
        <v>17</v>
      </c>
      <c r="D263" s="2" t="s">
        <v>18</v>
      </c>
      <c r="E263" s="2"/>
      <c r="F263" s="2">
        <v>5000</v>
      </c>
      <c r="G263" s="2">
        <v>0</v>
      </c>
      <c r="H263" s="2">
        <v>0</v>
      </c>
      <c r="I263" s="2">
        <v>0</v>
      </c>
      <c r="J263" s="2">
        <v>0</v>
      </c>
      <c r="K263" s="2"/>
      <c r="L263" s="2">
        <f t="shared" si="15"/>
        <v>5000</v>
      </c>
      <c r="M263" s="2">
        <f t="shared" si="16"/>
        <v>0</v>
      </c>
      <c r="N263" s="2">
        <f t="shared" si="17"/>
        <v>5000</v>
      </c>
      <c r="O263" s="2" t="s">
        <v>574</v>
      </c>
    </row>
    <row r="264" spans="1:15" ht="63.75" customHeight="1" x14ac:dyDescent="0.2">
      <c r="A264" s="2" t="s">
        <v>520</v>
      </c>
      <c r="B264" s="2" t="s">
        <v>575</v>
      </c>
      <c r="C264" s="2" t="s">
        <v>17</v>
      </c>
      <c r="D264" s="2" t="s">
        <v>18</v>
      </c>
      <c r="E264" s="2"/>
      <c r="F264" s="2">
        <v>7182</v>
      </c>
      <c r="G264" s="2">
        <v>0</v>
      </c>
      <c r="H264" s="2">
        <v>0</v>
      </c>
      <c r="I264" s="2">
        <v>0</v>
      </c>
      <c r="J264" s="2">
        <v>0</v>
      </c>
      <c r="K264" s="2"/>
      <c r="L264" s="2">
        <f t="shared" si="15"/>
        <v>7182</v>
      </c>
      <c r="M264" s="2">
        <f t="shared" si="16"/>
        <v>0</v>
      </c>
      <c r="N264" s="2">
        <f t="shared" si="17"/>
        <v>7182</v>
      </c>
      <c r="O264" s="2" t="s">
        <v>576</v>
      </c>
    </row>
    <row r="265" spans="1:15" ht="63.75" customHeight="1" x14ac:dyDescent="0.2">
      <c r="A265" s="2" t="s">
        <v>520</v>
      </c>
      <c r="B265" s="2" t="s">
        <v>577</v>
      </c>
      <c r="C265" s="2" t="s">
        <v>17</v>
      </c>
      <c r="D265" s="2" t="s">
        <v>18</v>
      </c>
      <c r="E265" s="2"/>
      <c r="F265" s="2">
        <v>8500</v>
      </c>
      <c r="G265" s="2">
        <v>0</v>
      </c>
      <c r="H265" s="2">
        <v>0</v>
      </c>
      <c r="I265" s="2">
        <v>1</v>
      </c>
      <c r="J265" s="2">
        <v>10030</v>
      </c>
      <c r="K265" s="2"/>
      <c r="L265" s="2">
        <f t="shared" si="15"/>
        <v>8500</v>
      </c>
      <c r="M265" s="2">
        <f t="shared" si="16"/>
        <v>10030</v>
      </c>
      <c r="N265" s="2">
        <f t="shared" si="17"/>
        <v>18530</v>
      </c>
      <c r="O265" s="2" t="s">
        <v>578</v>
      </c>
    </row>
    <row r="266" spans="1:15" ht="63.75" customHeight="1" x14ac:dyDescent="0.2">
      <c r="A266" s="2" t="s">
        <v>520</v>
      </c>
      <c r="B266" s="2" t="s">
        <v>579</v>
      </c>
      <c r="C266" s="2" t="s">
        <v>25</v>
      </c>
      <c r="D266" s="2" t="s">
        <v>18</v>
      </c>
      <c r="E266" s="2"/>
      <c r="F266" s="2">
        <v>6500</v>
      </c>
      <c r="G266" s="2">
        <v>0</v>
      </c>
      <c r="H266" s="2">
        <v>0</v>
      </c>
      <c r="I266" s="2">
        <v>10</v>
      </c>
      <c r="J266" s="2">
        <v>76526</v>
      </c>
      <c r="K266" s="2"/>
      <c r="L266" s="2">
        <f t="shared" si="15"/>
        <v>0</v>
      </c>
      <c r="M266" s="2">
        <f t="shared" si="16"/>
        <v>76526</v>
      </c>
      <c r="N266" s="2">
        <f t="shared" si="17"/>
        <v>76526</v>
      </c>
      <c r="O266" s="2" t="s">
        <v>580</v>
      </c>
    </row>
    <row r="267" spans="1:15" ht="63.75" customHeight="1" x14ac:dyDescent="0.2">
      <c r="A267" s="2" t="s">
        <v>520</v>
      </c>
      <c r="B267" s="2" t="s">
        <v>581</v>
      </c>
      <c r="C267" s="2" t="s">
        <v>17</v>
      </c>
      <c r="D267" s="2" t="s">
        <v>18</v>
      </c>
      <c r="E267" s="2"/>
      <c r="F267" s="2">
        <v>8075</v>
      </c>
      <c r="G267" s="2">
        <v>0</v>
      </c>
      <c r="H267" s="2">
        <v>0</v>
      </c>
      <c r="I267" s="2">
        <v>0</v>
      </c>
      <c r="J267" s="2">
        <v>0</v>
      </c>
      <c r="K267" s="2"/>
      <c r="L267" s="2">
        <f t="shared" si="15"/>
        <v>8075</v>
      </c>
      <c r="M267" s="2">
        <f t="shared" si="16"/>
        <v>0</v>
      </c>
      <c r="N267" s="2">
        <f t="shared" si="17"/>
        <v>8075</v>
      </c>
      <c r="O267" s="2" t="s">
        <v>582</v>
      </c>
    </row>
    <row r="268" spans="1:15" ht="63.75" customHeight="1" x14ac:dyDescent="0.2">
      <c r="A268" s="2" t="s">
        <v>520</v>
      </c>
      <c r="B268" s="2" t="s">
        <v>583</v>
      </c>
      <c r="C268" s="2" t="s">
        <v>17</v>
      </c>
      <c r="D268" s="2" t="s">
        <v>18</v>
      </c>
      <c r="E268" s="2"/>
      <c r="F268" s="2">
        <v>7500</v>
      </c>
      <c r="G268" s="2">
        <v>42826</v>
      </c>
      <c r="H268" s="2">
        <v>0</v>
      </c>
      <c r="I268" s="2">
        <v>0</v>
      </c>
      <c r="J268" s="2">
        <v>0</v>
      </c>
      <c r="K268" s="2" t="s">
        <v>28</v>
      </c>
      <c r="L268" s="2">
        <f t="shared" si="15"/>
        <v>7500</v>
      </c>
      <c r="M268" s="2">
        <f t="shared" si="16"/>
        <v>42826</v>
      </c>
      <c r="N268" s="2">
        <f t="shared" si="17"/>
        <v>50326</v>
      </c>
      <c r="O268" s="2" t="s">
        <v>584</v>
      </c>
    </row>
    <row r="269" spans="1:15" ht="63.75" customHeight="1" x14ac:dyDescent="0.2">
      <c r="A269" s="2" t="s">
        <v>520</v>
      </c>
      <c r="B269" s="2" t="s">
        <v>585</v>
      </c>
      <c r="C269" s="2" t="s">
        <v>17</v>
      </c>
      <c r="D269" s="2" t="s">
        <v>18</v>
      </c>
      <c r="E269" s="2"/>
      <c r="F269" s="2">
        <v>10000</v>
      </c>
      <c r="G269" s="2">
        <v>93249</v>
      </c>
      <c r="H269" s="2">
        <v>29731</v>
      </c>
      <c r="I269" s="2">
        <v>10</v>
      </c>
      <c r="J269" s="2">
        <v>118000</v>
      </c>
      <c r="K269" s="2" t="s">
        <v>586</v>
      </c>
      <c r="L269" s="2">
        <f t="shared" si="15"/>
        <v>0</v>
      </c>
      <c r="M269" s="2">
        <f t="shared" si="16"/>
        <v>240980</v>
      </c>
      <c r="N269" s="2">
        <f t="shared" si="17"/>
        <v>240980</v>
      </c>
      <c r="O269" s="2" t="s">
        <v>587</v>
      </c>
    </row>
    <row r="270" spans="1:15" ht="63.75" customHeight="1" x14ac:dyDescent="0.2">
      <c r="A270" s="2" t="s">
        <v>520</v>
      </c>
      <c r="B270" s="2" t="s">
        <v>588</v>
      </c>
      <c r="C270" s="2" t="s">
        <v>17</v>
      </c>
      <c r="D270" s="2" t="s">
        <v>18</v>
      </c>
      <c r="E270" s="2"/>
      <c r="F270" s="2">
        <v>8000</v>
      </c>
      <c r="G270" s="2">
        <v>0</v>
      </c>
      <c r="H270" s="2">
        <v>0</v>
      </c>
      <c r="I270" s="2">
        <v>13</v>
      </c>
      <c r="J270" s="2">
        <v>121680</v>
      </c>
      <c r="K270" s="2"/>
      <c r="L270" s="2">
        <f t="shared" si="15"/>
        <v>0</v>
      </c>
      <c r="M270" s="2">
        <f t="shared" si="16"/>
        <v>121680</v>
      </c>
      <c r="N270" s="2">
        <f t="shared" si="17"/>
        <v>121680</v>
      </c>
      <c r="O270" s="2" t="s">
        <v>589</v>
      </c>
    </row>
    <row r="271" spans="1:15" ht="63.75" customHeight="1" x14ac:dyDescent="0.2">
      <c r="A271" s="2" t="s">
        <v>520</v>
      </c>
      <c r="B271" s="2" t="s">
        <v>590</v>
      </c>
      <c r="C271" s="2" t="s">
        <v>17</v>
      </c>
      <c r="D271" s="2" t="s">
        <v>18</v>
      </c>
      <c r="E271" s="2"/>
      <c r="F271" s="2">
        <v>6500</v>
      </c>
      <c r="G271" s="2">
        <v>0</v>
      </c>
      <c r="H271" s="2">
        <v>0</v>
      </c>
      <c r="I271" s="2">
        <v>10</v>
      </c>
      <c r="J271" s="2">
        <v>76700</v>
      </c>
      <c r="K271" s="2"/>
      <c r="L271" s="2">
        <f t="shared" si="15"/>
        <v>0</v>
      </c>
      <c r="M271" s="2">
        <f t="shared" si="16"/>
        <v>76700</v>
      </c>
      <c r="N271" s="2">
        <f t="shared" si="17"/>
        <v>76700</v>
      </c>
      <c r="O271" s="2" t="s">
        <v>591</v>
      </c>
    </row>
    <row r="272" spans="1:15" ht="63.75" customHeight="1" x14ac:dyDescent="0.2">
      <c r="A272" s="2" t="s">
        <v>520</v>
      </c>
      <c r="B272" s="2" t="s">
        <v>592</v>
      </c>
      <c r="C272" s="2" t="s">
        <v>17</v>
      </c>
      <c r="D272" s="2" t="s">
        <v>18</v>
      </c>
      <c r="E272" s="2"/>
      <c r="F272" s="2">
        <v>8000</v>
      </c>
      <c r="G272" s="2">
        <v>0</v>
      </c>
      <c r="H272" s="2">
        <v>0</v>
      </c>
      <c r="I272" s="2">
        <v>0</v>
      </c>
      <c r="J272" s="2">
        <v>0</v>
      </c>
      <c r="K272" s="2"/>
      <c r="L272" s="2">
        <f t="shared" si="15"/>
        <v>8000</v>
      </c>
      <c r="M272" s="2">
        <f t="shared" si="16"/>
        <v>0</v>
      </c>
      <c r="N272" s="2">
        <f t="shared" si="17"/>
        <v>8000</v>
      </c>
      <c r="O272" s="2" t="s">
        <v>593</v>
      </c>
    </row>
    <row r="273" spans="1:15" ht="63.75" customHeight="1" x14ac:dyDescent="0.2">
      <c r="A273" s="2" t="s">
        <v>520</v>
      </c>
      <c r="B273" s="2" t="s">
        <v>594</v>
      </c>
      <c r="C273" s="2" t="s">
        <v>17</v>
      </c>
      <c r="D273" s="2" t="s">
        <v>18</v>
      </c>
      <c r="E273" s="2"/>
      <c r="F273" s="2">
        <v>8000</v>
      </c>
      <c r="G273" s="2">
        <v>15005</v>
      </c>
      <c r="H273" s="2">
        <v>2880</v>
      </c>
      <c r="I273" s="2">
        <v>4</v>
      </c>
      <c r="J273" s="2">
        <v>37440</v>
      </c>
      <c r="K273" s="2" t="s">
        <v>595</v>
      </c>
      <c r="L273" s="2">
        <f t="shared" si="15"/>
        <v>0</v>
      </c>
      <c r="M273" s="2">
        <f t="shared" si="16"/>
        <v>55325</v>
      </c>
      <c r="N273" s="2">
        <f t="shared" si="17"/>
        <v>55325</v>
      </c>
      <c r="O273" s="2" t="s">
        <v>596</v>
      </c>
    </row>
    <row r="274" spans="1:15" ht="63.75" customHeight="1" x14ac:dyDescent="0.2">
      <c r="A274" s="2" t="s">
        <v>520</v>
      </c>
      <c r="B274" s="2" t="s">
        <v>597</v>
      </c>
      <c r="C274" s="2" t="s">
        <v>59</v>
      </c>
      <c r="D274" s="2" t="s">
        <v>18</v>
      </c>
      <c r="E274" s="2"/>
      <c r="F274" s="2">
        <v>8500</v>
      </c>
      <c r="G274" s="2">
        <v>0</v>
      </c>
      <c r="H274" s="2">
        <v>0</v>
      </c>
      <c r="I274" s="2">
        <v>0</v>
      </c>
      <c r="J274" s="2">
        <v>0</v>
      </c>
      <c r="K274" s="2"/>
      <c r="L274" s="2">
        <f t="shared" si="15"/>
        <v>8500</v>
      </c>
      <c r="M274" s="2">
        <f t="shared" si="16"/>
        <v>0</v>
      </c>
      <c r="N274" s="2">
        <f t="shared" si="17"/>
        <v>8500</v>
      </c>
      <c r="O274" s="2" t="s">
        <v>598</v>
      </c>
    </row>
    <row r="275" spans="1:15" ht="63.75" customHeight="1" x14ac:dyDescent="0.2">
      <c r="A275" s="2" t="s">
        <v>520</v>
      </c>
      <c r="B275" s="2" t="s">
        <v>599</v>
      </c>
      <c r="C275" s="2" t="s">
        <v>39</v>
      </c>
      <c r="D275" s="2" t="s">
        <v>18</v>
      </c>
      <c r="E275" s="2"/>
      <c r="F275" s="2">
        <v>9500</v>
      </c>
      <c r="G275" s="2">
        <v>0</v>
      </c>
      <c r="H275" s="2">
        <v>0</v>
      </c>
      <c r="I275" s="2">
        <v>0</v>
      </c>
      <c r="J275" s="2">
        <v>0</v>
      </c>
      <c r="K275" s="2"/>
      <c r="L275" s="2">
        <f t="shared" si="15"/>
        <v>9500</v>
      </c>
      <c r="M275" s="2">
        <f t="shared" si="16"/>
        <v>0</v>
      </c>
      <c r="N275" s="2">
        <f t="shared" si="17"/>
        <v>9500</v>
      </c>
      <c r="O275" s="2" t="s">
        <v>600</v>
      </c>
    </row>
    <row r="276" spans="1:15" ht="63.75" customHeight="1" x14ac:dyDescent="0.2">
      <c r="A276" s="2" t="s">
        <v>520</v>
      </c>
      <c r="B276" s="2" t="s">
        <v>601</v>
      </c>
      <c r="C276" s="2" t="s">
        <v>17</v>
      </c>
      <c r="D276" s="2" t="s">
        <v>18</v>
      </c>
      <c r="E276" s="2"/>
      <c r="F276" s="2">
        <v>12500</v>
      </c>
      <c r="G276" s="2">
        <v>15113</v>
      </c>
      <c r="H276" s="2">
        <v>0</v>
      </c>
      <c r="I276" s="2">
        <v>0</v>
      </c>
      <c r="J276" s="2">
        <v>0</v>
      </c>
      <c r="K276" s="2" t="s">
        <v>464</v>
      </c>
      <c r="L276" s="2">
        <f t="shared" si="15"/>
        <v>12500</v>
      </c>
      <c r="M276" s="2">
        <f t="shared" si="16"/>
        <v>15113</v>
      </c>
      <c r="N276" s="2">
        <f t="shared" si="17"/>
        <v>27613</v>
      </c>
      <c r="O276" s="2" t="s">
        <v>602</v>
      </c>
    </row>
    <row r="277" spans="1:15" ht="63.75" customHeight="1" x14ac:dyDescent="0.2">
      <c r="A277" s="2" t="s">
        <v>520</v>
      </c>
      <c r="B277" s="2" t="s">
        <v>603</v>
      </c>
      <c r="C277" s="2" t="s">
        <v>39</v>
      </c>
      <c r="D277" s="2" t="s">
        <v>18</v>
      </c>
      <c r="E277" s="2"/>
      <c r="F277" s="2">
        <v>4000</v>
      </c>
      <c r="G277" s="2">
        <v>0</v>
      </c>
      <c r="H277" s="2">
        <v>0</v>
      </c>
      <c r="I277" s="2">
        <v>0</v>
      </c>
      <c r="J277" s="2">
        <v>0</v>
      </c>
      <c r="K277" s="2"/>
      <c r="L277" s="2">
        <f t="shared" si="15"/>
        <v>4000</v>
      </c>
      <c r="M277" s="2">
        <f t="shared" si="16"/>
        <v>0</v>
      </c>
      <c r="N277" s="2">
        <f t="shared" si="17"/>
        <v>4000</v>
      </c>
      <c r="O277" s="2" t="s">
        <v>604</v>
      </c>
    </row>
    <row r="278" spans="1:15" ht="63.75" customHeight="1" x14ac:dyDescent="0.2">
      <c r="A278" s="2" t="s">
        <v>520</v>
      </c>
      <c r="B278" s="2" t="s">
        <v>605</v>
      </c>
      <c r="C278" s="2" t="s">
        <v>17</v>
      </c>
      <c r="D278" s="2" t="s">
        <v>18</v>
      </c>
      <c r="E278" s="2"/>
      <c r="F278" s="2">
        <v>15500</v>
      </c>
      <c r="G278" s="2">
        <v>0</v>
      </c>
      <c r="H278" s="2">
        <v>0</v>
      </c>
      <c r="I278" s="2">
        <v>1</v>
      </c>
      <c r="J278" s="2">
        <v>18290</v>
      </c>
      <c r="K278" s="2" t="s">
        <v>606</v>
      </c>
      <c r="L278" s="2">
        <f t="shared" si="15"/>
        <v>15500</v>
      </c>
      <c r="M278" s="2">
        <f t="shared" si="16"/>
        <v>18290</v>
      </c>
      <c r="N278" s="2">
        <f t="shared" si="17"/>
        <v>33790</v>
      </c>
      <c r="O278" s="2" t="s">
        <v>607</v>
      </c>
    </row>
    <row r="279" spans="1:15" ht="63.75" customHeight="1" x14ac:dyDescent="0.2">
      <c r="A279" s="2" t="s">
        <v>520</v>
      </c>
      <c r="B279" s="2" t="s">
        <v>608</v>
      </c>
      <c r="C279" s="2" t="s">
        <v>17</v>
      </c>
      <c r="D279" s="2" t="s">
        <v>18</v>
      </c>
      <c r="E279" s="2"/>
      <c r="F279" s="2">
        <v>6500</v>
      </c>
      <c r="G279" s="2">
        <v>0</v>
      </c>
      <c r="H279" s="2">
        <v>0</v>
      </c>
      <c r="I279" s="2">
        <v>0</v>
      </c>
      <c r="J279" s="2">
        <v>0</v>
      </c>
      <c r="K279" s="2"/>
      <c r="L279" s="2">
        <f t="shared" si="15"/>
        <v>6500</v>
      </c>
      <c r="M279" s="2">
        <f t="shared" si="16"/>
        <v>0</v>
      </c>
      <c r="N279" s="2">
        <f t="shared" si="17"/>
        <v>6500</v>
      </c>
      <c r="O279" s="2" t="s">
        <v>609</v>
      </c>
    </row>
    <row r="280" spans="1:15" ht="63.75" customHeight="1" x14ac:dyDescent="0.2">
      <c r="A280" s="2" t="s">
        <v>520</v>
      </c>
      <c r="B280" s="2" t="s">
        <v>610</v>
      </c>
      <c r="C280" s="2" t="s">
        <v>17</v>
      </c>
      <c r="D280" s="2" t="s">
        <v>18</v>
      </c>
      <c r="E280" s="2"/>
      <c r="F280" s="2">
        <v>8076</v>
      </c>
      <c r="G280" s="2">
        <v>0</v>
      </c>
      <c r="H280" s="2">
        <v>0</v>
      </c>
      <c r="I280" s="2">
        <v>0</v>
      </c>
      <c r="J280" s="2">
        <v>0</v>
      </c>
      <c r="K280" s="2"/>
      <c r="L280" s="2">
        <f t="shared" si="15"/>
        <v>8076</v>
      </c>
      <c r="M280" s="2">
        <f t="shared" si="16"/>
        <v>0</v>
      </c>
      <c r="N280" s="2">
        <f t="shared" si="17"/>
        <v>8076</v>
      </c>
      <c r="O280" s="2" t="s">
        <v>611</v>
      </c>
    </row>
    <row r="281" spans="1:15" ht="63.75" customHeight="1" x14ac:dyDescent="0.2">
      <c r="A281" s="2" t="s">
        <v>520</v>
      </c>
      <c r="B281" s="2" t="s">
        <v>616</v>
      </c>
      <c r="C281" s="2" t="s">
        <v>17</v>
      </c>
      <c r="D281" s="2" t="s">
        <v>18</v>
      </c>
      <c r="E281" s="2"/>
      <c r="F281" s="2">
        <v>12500</v>
      </c>
      <c r="G281" s="2">
        <v>0</v>
      </c>
      <c r="H281" s="2">
        <v>0</v>
      </c>
      <c r="I281" s="2">
        <v>0</v>
      </c>
      <c r="J281" s="2">
        <v>0</v>
      </c>
      <c r="K281" s="2"/>
      <c r="L281" s="2">
        <f t="shared" si="15"/>
        <v>12500</v>
      </c>
      <c r="M281" s="2">
        <f t="shared" si="16"/>
        <v>0</v>
      </c>
      <c r="N281" s="2">
        <f t="shared" si="17"/>
        <v>12500</v>
      </c>
      <c r="O281" s="2" t="s">
        <v>617</v>
      </c>
    </row>
    <row r="282" spans="1:15" ht="63.75" customHeight="1" x14ac:dyDescent="0.2">
      <c r="A282" s="2" t="s">
        <v>520</v>
      </c>
      <c r="B282" s="2" t="s">
        <v>612</v>
      </c>
      <c r="C282" s="2" t="s">
        <v>17</v>
      </c>
      <c r="D282" s="2" t="s">
        <v>18</v>
      </c>
      <c r="E282" s="2"/>
      <c r="F282" s="2">
        <v>6500</v>
      </c>
      <c r="G282" s="2">
        <v>0</v>
      </c>
      <c r="H282" s="2">
        <v>0</v>
      </c>
      <c r="I282" s="2">
        <v>0</v>
      </c>
      <c r="J282" s="2">
        <v>0</v>
      </c>
      <c r="K282" s="2"/>
      <c r="L282" s="2">
        <f t="shared" si="15"/>
        <v>6500</v>
      </c>
      <c r="M282" s="2">
        <f t="shared" si="16"/>
        <v>0</v>
      </c>
      <c r="N282" s="2">
        <f t="shared" si="17"/>
        <v>6500</v>
      </c>
      <c r="O282" s="2" t="s">
        <v>613</v>
      </c>
    </row>
    <row r="283" spans="1:15" ht="63.75" customHeight="1" x14ac:dyDescent="0.2">
      <c r="A283" s="2" t="s">
        <v>520</v>
      </c>
      <c r="B283" s="2" t="s">
        <v>614</v>
      </c>
      <c r="C283" s="2" t="s">
        <v>17</v>
      </c>
      <c r="D283" s="2" t="s">
        <v>18</v>
      </c>
      <c r="E283" s="2"/>
      <c r="F283" s="2">
        <v>8000</v>
      </c>
      <c r="G283" s="2">
        <v>0</v>
      </c>
      <c r="H283" s="2">
        <v>0</v>
      </c>
      <c r="I283" s="2">
        <v>0</v>
      </c>
      <c r="J283" s="2">
        <v>0</v>
      </c>
      <c r="K283" s="2"/>
      <c r="L283" s="2">
        <f t="shared" si="15"/>
        <v>8000</v>
      </c>
      <c r="M283" s="2">
        <f t="shared" si="16"/>
        <v>0</v>
      </c>
      <c r="N283" s="2">
        <f t="shared" si="17"/>
        <v>8000</v>
      </c>
      <c r="O283" s="2" t="s">
        <v>615</v>
      </c>
    </row>
    <row r="284" spans="1:15" ht="63.75" customHeight="1" x14ac:dyDescent="0.2">
      <c r="A284" s="3" t="s">
        <v>520</v>
      </c>
      <c r="B284" s="3" t="s">
        <v>618</v>
      </c>
      <c r="C284" s="3"/>
      <c r="D284" s="3"/>
      <c r="E284" s="3"/>
      <c r="F284" s="3">
        <f>SUM(F238:F283)</f>
        <v>353502</v>
      </c>
      <c r="G284" s="3">
        <f>SUM(G238:G283)</f>
        <v>229033</v>
      </c>
      <c r="H284" s="3">
        <f>SUM(H238:H283)</f>
        <v>32611</v>
      </c>
      <c r="I284" s="3"/>
      <c r="J284" s="3">
        <f>SUM(J238:J283)</f>
        <v>727873</v>
      </c>
      <c r="K284" s="3"/>
      <c r="L284" s="3">
        <f>SUM(L238:L283)</f>
        <v>289502</v>
      </c>
      <c r="M284" s="3">
        <f>SUM(M238:M283)</f>
        <v>989517</v>
      </c>
      <c r="N284" s="3">
        <f>SUM(N238:N283)</f>
        <v>1279019</v>
      </c>
      <c r="O284" s="3"/>
    </row>
    <row r="285" spans="1:15" ht="63.75" customHeight="1" x14ac:dyDescent="0.2">
      <c r="A285" s="2" t="s">
        <v>619</v>
      </c>
      <c r="B285" s="2" t="s">
        <v>620</v>
      </c>
      <c r="C285" s="2" t="s">
        <v>17</v>
      </c>
      <c r="D285" s="2" t="s">
        <v>18</v>
      </c>
      <c r="E285" s="2"/>
      <c r="F285" s="2">
        <v>4000</v>
      </c>
      <c r="G285" s="2">
        <v>0</v>
      </c>
      <c r="H285" s="2">
        <v>0</v>
      </c>
      <c r="I285" s="2">
        <v>0</v>
      </c>
      <c r="J285" s="2">
        <v>0</v>
      </c>
      <c r="K285" s="2"/>
      <c r="L285" s="2">
        <f t="shared" ref="L285:L292" si="18">IF(E285="כן",0,IF(I285&gt;3,0,F285))</f>
        <v>4000</v>
      </c>
      <c r="M285" s="2">
        <f t="shared" ref="M285:M292" si="19">IF(E285="כן", 0, SUM(G285+H285+J285))</f>
        <v>0</v>
      </c>
      <c r="N285" s="2">
        <f t="shared" ref="N285:N292" si="20">SUM(M285+L285)</f>
        <v>4000</v>
      </c>
      <c r="O285" s="2" t="s">
        <v>621</v>
      </c>
    </row>
    <row r="286" spans="1:15" ht="63.75" customHeight="1" x14ac:dyDescent="0.2">
      <c r="A286" s="2" t="s">
        <v>619</v>
      </c>
      <c r="B286" s="2" t="s">
        <v>622</v>
      </c>
      <c r="C286" s="2" t="s">
        <v>17</v>
      </c>
      <c r="D286" s="2" t="s">
        <v>18</v>
      </c>
      <c r="E286" s="2"/>
      <c r="F286" s="2">
        <v>8500</v>
      </c>
      <c r="G286" s="2">
        <v>0</v>
      </c>
      <c r="H286" s="2">
        <v>0</v>
      </c>
      <c r="I286" s="2">
        <v>0</v>
      </c>
      <c r="J286" s="2">
        <v>0</v>
      </c>
      <c r="K286" s="2"/>
      <c r="L286" s="2">
        <f t="shared" si="18"/>
        <v>8500</v>
      </c>
      <c r="M286" s="2">
        <f t="shared" si="19"/>
        <v>0</v>
      </c>
      <c r="N286" s="2">
        <f t="shared" si="20"/>
        <v>8500</v>
      </c>
      <c r="O286" s="2" t="s">
        <v>623</v>
      </c>
    </row>
    <row r="287" spans="1:15" ht="63.75" customHeight="1" x14ac:dyDescent="0.2">
      <c r="A287" s="2" t="s">
        <v>619</v>
      </c>
      <c r="B287" s="2" t="s">
        <v>624</v>
      </c>
      <c r="C287" s="2" t="s">
        <v>17</v>
      </c>
      <c r="D287" s="2" t="s">
        <v>18</v>
      </c>
      <c r="E287" s="2"/>
      <c r="F287" s="2">
        <v>10000</v>
      </c>
      <c r="G287" s="2">
        <v>0</v>
      </c>
      <c r="H287" s="2">
        <v>0</v>
      </c>
      <c r="I287" s="2">
        <v>0</v>
      </c>
      <c r="J287" s="2">
        <v>0</v>
      </c>
      <c r="K287" s="2"/>
      <c r="L287" s="2">
        <f t="shared" si="18"/>
        <v>10000</v>
      </c>
      <c r="M287" s="2">
        <f t="shared" si="19"/>
        <v>0</v>
      </c>
      <c r="N287" s="2">
        <f t="shared" si="20"/>
        <v>10000</v>
      </c>
      <c r="O287" s="2" t="s">
        <v>625</v>
      </c>
    </row>
    <row r="288" spans="1:15" ht="63.75" customHeight="1" x14ac:dyDescent="0.2">
      <c r="A288" s="2" t="s">
        <v>619</v>
      </c>
      <c r="B288" s="2" t="s">
        <v>626</v>
      </c>
      <c r="C288" s="2" t="s">
        <v>17</v>
      </c>
      <c r="D288" s="2" t="s">
        <v>18</v>
      </c>
      <c r="E288" s="2"/>
      <c r="F288" s="2">
        <v>7000</v>
      </c>
      <c r="G288" s="2">
        <v>0</v>
      </c>
      <c r="H288" s="2">
        <v>0</v>
      </c>
      <c r="I288" s="2">
        <v>1</v>
      </c>
      <c r="J288" s="2">
        <v>8190</v>
      </c>
      <c r="K288" s="2"/>
      <c r="L288" s="2">
        <f t="shared" si="18"/>
        <v>7000</v>
      </c>
      <c r="M288" s="2">
        <f t="shared" si="19"/>
        <v>8190</v>
      </c>
      <c r="N288" s="2">
        <f t="shared" si="20"/>
        <v>15190</v>
      </c>
      <c r="O288" s="2" t="s">
        <v>627</v>
      </c>
    </row>
    <row r="289" spans="1:15" ht="63.75" customHeight="1" x14ac:dyDescent="0.2">
      <c r="A289" s="2" t="s">
        <v>619</v>
      </c>
      <c r="B289" s="2" t="s">
        <v>628</v>
      </c>
      <c r="C289" s="2" t="s">
        <v>17</v>
      </c>
      <c r="D289" s="2" t="s">
        <v>42</v>
      </c>
      <c r="E289" s="2"/>
      <c r="F289" s="2">
        <v>0</v>
      </c>
      <c r="G289" s="2">
        <v>0</v>
      </c>
      <c r="H289" s="2">
        <v>0</v>
      </c>
      <c r="I289" s="2">
        <v>0</v>
      </c>
      <c r="J289" s="2">
        <v>0</v>
      </c>
      <c r="K289" s="2"/>
      <c r="L289" s="2">
        <f t="shared" si="18"/>
        <v>0</v>
      </c>
      <c r="M289" s="2">
        <f t="shared" si="19"/>
        <v>0</v>
      </c>
      <c r="N289" s="2">
        <f t="shared" si="20"/>
        <v>0</v>
      </c>
      <c r="O289" s="2" t="s">
        <v>629</v>
      </c>
    </row>
    <row r="290" spans="1:15" ht="63.75" customHeight="1" x14ac:dyDescent="0.2">
      <c r="A290" s="2" t="s">
        <v>619</v>
      </c>
      <c r="B290" s="2" t="s">
        <v>630</v>
      </c>
      <c r="C290" s="2" t="s">
        <v>17</v>
      </c>
      <c r="D290" s="2" t="s">
        <v>18</v>
      </c>
      <c r="E290" s="2"/>
      <c r="F290" s="2">
        <v>5086</v>
      </c>
      <c r="G290" s="2">
        <v>0</v>
      </c>
      <c r="H290" s="2">
        <v>0</v>
      </c>
      <c r="I290" s="2">
        <v>1</v>
      </c>
      <c r="J290" s="2">
        <v>5950</v>
      </c>
      <c r="K290" s="2"/>
      <c r="L290" s="2">
        <f t="shared" si="18"/>
        <v>5086</v>
      </c>
      <c r="M290" s="2">
        <f t="shared" si="19"/>
        <v>5950</v>
      </c>
      <c r="N290" s="2">
        <f t="shared" si="20"/>
        <v>11036</v>
      </c>
      <c r="O290" s="2" t="s">
        <v>631</v>
      </c>
    </row>
    <row r="291" spans="1:15" ht="63.75" customHeight="1" x14ac:dyDescent="0.2">
      <c r="A291" s="2" t="s">
        <v>619</v>
      </c>
      <c r="B291" s="2" t="s">
        <v>632</v>
      </c>
      <c r="C291" s="2" t="s">
        <v>17</v>
      </c>
      <c r="D291" s="2" t="s">
        <v>18</v>
      </c>
      <c r="E291" s="2"/>
      <c r="F291" s="2">
        <v>5040</v>
      </c>
      <c r="G291" s="2">
        <v>0</v>
      </c>
      <c r="H291" s="2">
        <v>0</v>
      </c>
      <c r="I291" s="2">
        <v>0</v>
      </c>
      <c r="J291" s="2">
        <v>0</v>
      </c>
      <c r="K291" s="2"/>
      <c r="L291" s="2">
        <f t="shared" si="18"/>
        <v>5040</v>
      </c>
      <c r="M291" s="2">
        <f t="shared" si="19"/>
        <v>0</v>
      </c>
      <c r="N291" s="2">
        <f t="shared" si="20"/>
        <v>5040</v>
      </c>
      <c r="O291" s="2" t="s">
        <v>633</v>
      </c>
    </row>
    <row r="292" spans="1:15" ht="63.75" customHeight="1" x14ac:dyDescent="0.2">
      <c r="A292" s="2" t="s">
        <v>619</v>
      </c>
      <c r="B292" s="2" t="s">
        <v>634</v>
      </c>
      <c r="C292" s="2" t="s">
        <v>22</v>
      </c>
      <c r="D292" s="2" t="s">
        <v>18</v>
      </c>
      <c r="E292" s="2"/>
      <c r="F292" s="2">
        <v>8500</v>
      </c>
      <c r="G292" s="2">
        <v>0</v>
      </c>
      <c r="H292" s="2">
        <v>0</v>
      </c>
      <c r="I292" s="2">
        <v>0</v>
      </c>
      <c r="J292" s="2">
        <v>0</v>
      </c>
      <c r="K292" s="2"/>
      <c r="L292" s="2">
        <f t="shared" si="18"/>
        <v>8500</v>
      </c>
      <c r="M292" s="2">
        <f t="shared" si="19"/>
        <v>0</v>
      </c>
      <c r="N292" s="2">
        <f t="shared" si="20"/>
        <v>8500</v>
      </c>
      <c r="O292" s="2" t="s">
        <v>635</v>
      </c>
    </row>
    <row r="293" spans="1:15" ht="63.75" customHeight="1" x14ac:dyDescent="0.2">
      <c r="A293" s="3" t="s">
        <v>619</v>
      </c>
      <c r="B293" s="3" t="s">
        <v>636</v>
      </c>
      <c r="C293" s="3"/>
      <c r="D293" s="3"/>
      <c r="E293" s="3"/>
      <c r="F293" s="3">
        <f>SUM(F285:F292)</f>
        <v>48126</v>
      </c>
      <c r="G293" s="3">
        <f>SUM(G285:G292)</f>
        <v>0</v>
      </c>
      <c r="H293" s="3">
        <f>SUM(H285:H292)</f>
        <v>0</v>
      </c>
      <c r="I293" s="3"/>
      <c r="J293" s="3">
        <f>SUM(J285:J292)</f>
        <v>14140</v>
      </c>
      <c r="K293" s="3"/>
      <c r="L293" s="3">
        <f>SUM(L285:L292)</f>
        <v>48126</v>
      </c>
      <c r="M293" s="3">
        <f>SUM(M285:M292)</f>
        <v>14140</v>
      </c>
      <c r="N293" s="3">
        <f>SUM(N285:N292)</f>
        <v>62266</v>
      </c>
      <c r="O293" s="3"/>
    </row>
    <row r="294" spans="1:15" ht="63.75" customHeight="1" x14ac:dyDescent="0.2">
      <c r="A294" s="2" t="s">
        <v>637</v>
      </c>
      <c r="B294" s="2" t="s">
        <v>638</v>
      </c>
      <c r="C294" s="2" t="s">
        <v>17</v>
      </c>
      <c r="D294" s="2" t="s">
        <v>18</v>
      </c>
      <c r="E294" s="2"/>
      <c r="F294" s="2">
        <v>10000</v>
      </c>
      <c r="G294" s="2">
        <v>0</v>
      </c>
      <c r="H294" s="2">
        <v>0</v>
      </c>
      <c r="I294" s="2">
        <v>0</v>
      </c>
      <c r="J294" s="2">
        <v>0</v>
      </c>
      <c r="K294" s="2"/>
      <c r="L294" s="2">
        <f t="shared" ref="L294:L326" si="21">IF(E294="כן",0,IF(I294&gt;3,0,F294))</f>
        <v>10000</v>
      </c>
      <c r="M294" s="2">
        <f t="shared" ref="M294:M326" si="22">IF(E294="כן", 0, SUM(G294+H294+J294))</f>
        <v>0</v>
      </c>
      <c r="N294" s="2">
        <f t="shared" ref="N294:N326" si="23">SUM(M294+L294)</f>
        <v>10000</v>
      </c>
      <c r="O294" s="2" t="s">
        <v>639</v>
      </c>
    </row>
    <row r="295" spans="1:15" ht="63.75" customHeight="1" x14ac:dyDescent="0.2">
      <c r="A295" s="2" t="s">
        <v>637</v>
      </c>
      <c r="B295" s="2" t="s">
        <v>640</v>
      </c>
      <c r="C295" s="2"/>
      <c r="D295" s="2" t="s">
        <v>42</v>
      </c>
      <c r="E295" s="2"/>
      <c r="F295" s="2">
        <v>0</v>
      </c>
      <c r="G295" s="2">
        <v>0</v>
      </c>
      <c r="H295" s="2">
        <v>0</v>
      </c>
      <c r="I295" s="2">
        <v>0</v>
      </c>
      <c r="J295" s="2">
        <v>0</v>
      </c>
      <c r="K295" s="2"/>
      <c r="L295" s="2">
        <f t="shared" si="21"/>
        <v>0</v>
      </c>
      <c r="M295" s="2">
        <f t="shared" si="22"/>
        <v>0</v>
      </c>
      <c r="N295" s="2">
        <f t="shared" si="23"/>
        <v>0</v>
      </c>
      <c r="O295" s="2" t="s">
        <v>641</v>
      </c>
    </row>
    <row r="296" spans="1:15" ht="63.75" customHeight="1" x14ac:dyDescent="0.2">
      <c r="A296" s="2" t="s">
        <v>637</v>
      </c>
      <c r="B296" s="2" t="s">
        <v>642</v>
      </c>
      <c r="C296" s="2" t="s">
        <v>17</v>
      </c>
      <c r="D296" s="2" t="s">
        <v>18</v>
      </c>
      <c r="E296" s="2"/>
      <c r="F296" s="2">
        <v>8000</v>
      </c>
      <c r="G296" s="2">
        <v>0</v>
      </c>
      <c r="H296" s="2">
        <v>0</v>
      </c>
      <c r="I296" s="2">
        <v>15</v>
      </c>
      <c r="J296" s="2">
        <v>141520</v>
      </c>
      <c r="K296" s="2"/>
      <c r="L296" s="2">
        <f t="shared" si="21"/>
        <v>0</v>
      </c>
      <c r="M296" s="2">
        <f t="shared" si="22"/>
        <v>141520</v>
      </c>
      <c r="N296" s="2">
        <f t="shared" si="23"/>
        <v>141520</v>
      </c>
      <c r="O296" s="2" t="s">
        <v>643</v>
      </c>
    </row>
    <row r="297" spans="1:15" ht="63.75" customHeight="1" x14ac:dyDescent="0.2">
      <c r="A297" s="2" t="s">
        <v>637</v>
      </c>
      <c r="B297" s="2" t="s">
        <v>644</v>
      </c>
      <c r="C297" s="2" t="s">
        <v>17</v>
      </c>
      <c r="D297" s="2" t="s">
        <v>18</v>
      </c>
      <c r="E297" s="2"/>
      <c r="F297" s="2">
        <v>6000</v>
      </c>
      <c r="G297" s="2">
        <v>19156</v>
      </c>
      <c r="H297" s="2">
        <v>0</v>
      </c>
      <c r="I297" s="2">
        <v>2</v>
      </c>
      <c r="J297" s="2">
        <v>14160</v>
      </c>
      <c r="K297" s="2" t="s">
        <v>464</v>
      </c>
      <c r="L297" s="2">
        <f t="shared" si="21"/>
        <v>6000</v>
      </c>
      <c r="M297" s="2">
        <f t="shared" si="22"/>
        <v>33316</v>
      </c>
      <c r="N297" s="2">
        <f t="shared" si="23"/>
        <v>39316</v>
      </c>
      <c r="O297" s="2" t="s">
        <v>209</v>
      </c>
    </row>
    <row r="298" spans="1:15" ht="63.75" customHeight="1" x14ac:dyDescent="0.2">
      <c r="A298" s="2" t="s">
        <v>637</v>
      </c>
      <c r="B298" s="2" t="s">
        <v>645</v>
      </c>
      <c r="C298" s="2" t="s">
        <v>17</v>
      </c>
      <c r="D298" s="2" t="s">
        <v>18</v>
      </c>
      <c r="E298" s="2" t="s">
        <v>207</v>
      </c>
      <c r="F298" s="2">
        <v>7000</v>
      </c>
      <c r="G298" s="2">
        <v>0</v>
      </c>
      <c r="H298" s="2">
        <v>0</v>
      </c>
      <c r="I298" s="2">
        <v>1</v>
      </c>
      <c r="J298" s="2">
        <v>8260</v>
      </c>
      <c r="K298" s="2"/>
      <c r="L298" s="2">
        <f t="shared" si="21"/>
        <v>0</v>
      </c>
      <c r="M298" s="2">
        <f t="shared" si="22"/>
        <v>0</v>
      </c>
      <c r="N298" s="2">
        <f t="shared" si="23"/>
        <v>0</v>
      </c>
      <c r="O298" s="2" t="s">
        <v>646</v>
      </c>
    </row>
    <row r="299" spans="1:15" ht="63.75" customHeight="1" x14ac:dyDescent="0.2">
      <c r="A299" s="2" t="s">
        <v>637</v>
      </c>
      <c r="B299" s="2" t="s">
        <v>647</v>
      </c>
      <c r="C299" s="2" t="s">
        <v>25</v>
      </c>
      <c r="D299" s="2" t="s">
        <v>18</v>
      </c>
      <c r="E299" s="2"/>
      <c r="F299" s="2">
        <v>6500</v>
      </c>
      <c r="G299" s="2">
        <v>0</v>
      </c>
      <c r="H299" s="2">
        <v>0</v>
      </c>
      <c r="I299" s="2">
        <v>2</v>
      </c>
      <c r="J299" s="2">
        <v>15210</v>
      </c>
      <c r="K299" s="2"/>
      <c r="L299" s="2">
        <f t="shared" si="21"/>
        <v>6500</v>
      </c>
      <c r="M299" s="2">
        <f t="shared" si="22"/>
        <v>15210</v>
      </c>
      <c r="N299" s="2">
        <f t="shared" si="23"/>
        <v>21710</v>
      </c>
      <c r="O299" s="2" t="s">
        <v>648</v>
      </c>
    </row>
    <row r="300" spans="1:15" ht="63.75" customHeight="1" x14ac:dyDescent="0.2">
      <c r="A300" s="2" t="s">
        <v>637</v>
      </c>
      <c r="B300" s="2" t="s">
        <v>649</v>
      </c>
      <c r="C300" s="2" t="s">
        <v>17</v>
      </c>
      <c r="D300" s="2" t="s">
        <v>18</v>
      </c>
      <c r="E300" s="2"/>
      <c r="F300" s="2">
        <v>10000</v>
      </c>
      <c r="G300" s="2">
        <v>0</v>
      </c>
      <c r="H300" s="2">
        <v>0</v>
      </c>
      <c r="I300" s="2">
        <v>0</v>
      </c>
      <c r="J300" s="2">
        <v>0</v>
      </c>
      <c r="K300" s="2"/>
      <c r="L300" s="2">
        <f t="shared" si="21"/>
        <v>10000</v>
      </c>
      <c r="M300" s="2">
        <f t="shared" si="22"/>
        <v>0</v>
      </c>
      <c r="N300" s="2">
        <f t="shared" si="23"/>
        <v>10000</v>
      </c>
      <c r="O300" s="2" t="s">
        <v>650</v>
      </c>
    </row>
    <row r="301" spans="1:15" ht="63.75" customHeight="1" x14ac:dyDescent="0.2">
      <c r="A301" s="2" t="s">
        <v>637</v>
      </c>
      <c r="B301" s="2" t="s">
        <v>651</v>
      </c>
      <c r="C301" s="2" t="s">
        <v>17</v>
      </c>
      <c r="D301" s="2" t="s">
        <v>18</v>
      </c>
      <c r="E301" s="2"/>
      <c r="F301" s="2">
        <v>8000</v>
      </c>
      <c r="G301" s="2">
        <v>1612</v>
      </c>
      <c r="H301" s="2">
        <v>1893</v>
      </c>
      <c r="I301" s="2">
        <v>0</v>
      </c>
      <c r="J301" s="2">
        <v>0</v>
      </c>
      <c r="K301" s="2" t="s">
        <v>652</v>
      </c>
      <c r="L301" s="2">
        <f t="shared" si="21"/>
        <v>8000</v>
      </c>
      <c r="M301" s="2">
        <f t="shared" si="22"/>
        <v>3505</v>
      </c>
      <c r="N301" s="2">
        <f t="shared" si="23"/>
        <v>11505</v>
      </c>
      <c r="O301" s="2" t="s">
        <v>653</v>
      </c>
    </row>
    <row r="302" spans="1:15" ht="63.75" customHeight="1" x14ac:dyDescent="0.2">
      <c r="A302" s="2" t="s">
        <v>637</v>
      </c>
      <c r="B302" s="2" t="s">
        <v>654</v>
      </c>
      <c r="C302" s="2" t="s">
        <v>17</v>
      </c>
      <c r="D302" s="2" t="s">
        <v>18</v>
      </c>
      <c r="E302" s="2"/>
      <c r="F302" s="2">
        <v>4000</v>
      </c>
      <c r="G302" s="2">
        <v>0</v>
      </c>
      <c r="H302" s="2">
        <v>0</v>
      </c>
      <c r="I302" s="2">
        <v>0</v>
      </c>
      <c r="J302" s="2">
        <v>0</v>
      </c>
      <c r="K302" s="2"/>
      <c r="L302" s="2">
        <f t="shared" si="21"/>
        <v>4000</v>
      </c>
      <c r="M302" s="2">
        <f t="shared" si="22"/>
        <v>0</v>
      </c>
      <c r="N302" s="2">
        <f t="shared" si="23"/>
        <v>4000</v>
      </c>
      <c r="O302" s="2" t="s">
        <v>655</v>
      </c>
    </row>
    <row r="303" spans="1:15" ht="63.75" customHeight="1" x14ac:dyDescent="0.2">
      <c r="A303" s="2" t="s">
        <v>637</v>
      </c>
      <c r="B303" s="2" t="s">
        <v>656</v>
      </c>
      <c r="C303" s="2" t="s">
        <v>17</v>
      </c>
      <c r="D303" s="2" t="s">
        <v>18</v>
      </c>
      <c r="E303" s="2"/>
      <c r="F303" s="2">
        <v>6500</v>
      </c>
      <c r="G303" s="2">
        <v>0</v>
      </c>
      <c r="H303" s="2">
        <v>0</v>
      </c>
      <c r="I303" s="2">
        <v>0</v>
      </c>
      <c r="J303" s="2">
        <v>0</v>
      </c>
      <c r="K303" s="2"/>
      <c r="L303" s="2">
        <f t="shared" si="21"/>
        <v>6500</v>
      </c>
      <c r="M303" s="2">
        <f t="shared" si="22"/>
        <v>0</v>
      </c>
      <c r="N303" s="2">
        <f t="shared" si="23"/>
        <v>6500</v>
      </c>
      <c r="O303" s="2" t="s">
        <v>657</v>
      </c>
    </row>
    <row r="304" spans="1:15" ht="63.75" customHeight="1" x14ac:dyDescent="0.2">
      <c r="A304" s="2" t="s">
        <v>637</v>
      </c>
      <c r="B304" s="2" t="s">
        <v>658</v>
      </c>
      <c r="C304" s="2" t="s">
        <v>17</v>
      </c>
      <c r="D304" s="2" t="s">
        <v>18</v>
      </c>
      <c r="E304" s="2"/>
      <c r="F304" s="2">
        <v>8500</v>
      </c>
      <c r="G304" s="2">
        <v>0</v>
      </c>
      <c r="H304" s="2">
        <v>0</v>
      </c>
      <c r="I304" s="2">
        <v>0</v>
      </c>
      <c r="J304" s="2">
        <v>0</v>
      </c>
      <c r="K304" s="2"/>
      <c r="L304" s="2">
        <f t="shared" si="21"/>
        <v>8500</v>
      </c>
      <c r="M304" s="2">
        <f t="shared" si="22"/>
        <v>0</v>
      </c>
      <c r="N304" s="2">
        <f t="shared" si="23"/>
        <v>8500</v>
      </c>
      <c r="O304" s="2" t="s">
        <v>659</v>
      </c>
    </row>
    <row r="305" spans="1:15" ht="63.75" customHeight="1" x14ac:dyDescent="0.2">
      <c r="A305" s="2" t="s">
        <v>637</v>
      </c>
      <c r="B305" s="2" t="s">
        <v>660</v>
      </c>
      <c r="C305" s="2" t="s">
        <v>25</v>
      </c>
      <c r="D305" s="2" t="s">
        <v>18</v>
      </c>
      <c r="E305" s="2"/>
      <c r="F305" s="2">
        <v>15385</v>
      </c>
      <c r="G305" s="2">
        <v>0</v>
      </c>
      <c r="H305" s="2">
        <v>0</v>
      </c>
      <c r="I305" s="2">
        <v>0</v>
      </c>
      <c r="J305" s="2">
        <v>0</v>
      </c>
      <c r="K305" s="2"/>
      <c r="L305" s="2">
        <f t="shared" si="21"/>
        <v>15385</v>
      </c>
      <c r="M305" s="2">
        <f t="shared" si="22"/>
        <v>0</v>
      </c>
      <c r="N305" s="2">
        <f t="shared" si="23"/>
        <v>15385</v>
      </c>
      <c r="O305" s="2" t="s">
        <v>741</v>
      </c>
    </row>
    <row r="306" spans="1:15" ht="63.75" customHeight="1" x14ac:dyDescent="0.2">
      <c r="A306" s="2" t="s">
        <v>637</v>
      </c>
      <c r="B306" s="2" t="s">
        <v>662</v>
      </c>
      <c r="C306" s="2" t="s">
        <v>17</v>
      </c>
      <c r="D306" s="2" t="s">
        <v>18</v>
      </c>
      <c r="E306" s="2"/>
      <c r="F306" s="2">
        <v>5250</v>
      </c>
      <c r="G306" s="2">
        <v>0</v>
      </c>
      <c r="H306" s="2">
        <v>0</v>
      </c>
      <c r="I306" s="2">
        <v>0</v>
      </c>
      <c r="J306" s="2">
        <v>0</v>
      </c>
      <c r="K306" s="2"/>
      <c r="L306" s="2">
        <f t="shared" si="21"/>
        <v>5250</v>
      </c>
      <c r="M306" s="2">
        <f t="shared" si="22"/>
        <v>0</v>
      </c>
      <c r="N306" s="2">
        <f t="shared" si="23"/>
        <v>5250</v>
      </c>
      <c r="O306" s="2" t="s">
        <v>663</v>
      </c>
    </row>
    <row r="307" spans="1:15" ht="63.75" customHeight="1" x14ac:dyDescent="0.2">
      <c r="A307" s="2" t="s">
        <v>637</v>
      </c>
      <c r="B307" s="2" t="s">
        <v>664</v>
      </c>
      <c r="C307" s="2" t="s">
        <v>17</v>
      </c>
      <c r="D307" s="2" t="s">
        <v>18</v>
      </c>
      <c r="E307" s="2"/>
      <c r="F307" s="2">
        <v>10000</v>
      </c>
      <c r="G307" s="2">
        <v>0</v>
      </c>
      <c r="H307" s="2">
        <v>0</v>
      </c>
      <c r="I307" s="2">
        <v>0</v>
      </c>
      <c r="J307" s="2">
        <v>0</v>
      </c>
      <c r="K307" s="2"/>
      <c r="L307" s="2">
        <f t="shared" si="21"/>
        <v>10000</v>
      </c>
      <c r="M307" s="2">
        <f t="shared" si="22"/>
        <v>0</v>
      </c>
      <c r="N307" s="2">
        <f t="shared" si="23"/>
        <v>10000</v>
      </c>
      <c r="O307" s="2" t="s">
        <v>665</v>
      </c>
    </row>
    <row r="308" spans="1:15" ht="63.75" customHeight="1" x14ac:dyDescent="0.2">
      <c r="A308" s="2" t="s">
        <v>637</v>
      </c>
      <c r="B308" s="2" t="s">
        <v>666</v>
      </c>
      <c r="C308" s="2" t="s">
        <v>22</v>
      </c>
      <c r="D308" s="2" t="s">
        <v>18</v>
      </c>
      <c r="E308" s="2"/>
      <c r="F308" s="2">
        <v>7500</v>
      </c>
      <c r="G308" s="2">
        <v>0</v>
      </c>
      <c r="H308" s="2">
        <v>0</v>
      </c>
      <c r="I308" s="2">
        <v>0</v>
      </c>
      <c r="J308" s="2">
        <v>0</v>
      </c>
      <c r="K308" s="2"/>
      <c r="L308" s="2">
        <f t="shared" si="21"/>
        <v>7500</v>
      </c>
      <c r="M308" s="2">
        <f t="shared" si="22"/>
        <v>0</v>
      </c>
      <c r="N308" s="2">
        <f t="shared" si="23"/>
        <v>7500</v>
      </c>
      <c r="O308" s="2" t="s">
        <v>667</v>
      </c>
    </row>
    <row r="309" spans="1:15" ht="63.75" customHeight="1" x14ac:dyDescent="0.2">
      <c r="A309" s="2" t="s">
        <v>637</v>
      </c>
      <c r="B309" s="2" t="s">
        <v>668</v>
      </c>
      <c r="C309" s="2" t="s">
        <v>17</v>
      </c>
      <c r="D309" s="2" t="s">
        <v>18</v>
      </c>
      <c r="E309" s="2"/>
      <c r="F309" s="2">
        <v>8075</v>
      </c>
      <c r="G309" s="2">
        <v>0</v>
      </c>
      <c r="H309" s="2">
        <v>0</v>
      </c>
      <c r="I309" s="2">
        <v>0</v>
      </c>
      <c r="J309" s="2">
        <v>0</v>
      </c>
      <c r="K309" s="2"/>
      <c r="L309" s="2">
        <f t="shared" si="21"/>
        <v>8075</v>
      </c>
      <c r="M309" s="2">
        <f t="shared" si="22"/>
        <v>0</v>
      </c>
      <c r="N309" s="2">
        <f t="shared" si="23"/>
        <v>8075</v>
      </c>
      <c r="O309" s="2" t="s">
        <v>669</v>
      </c>
    </row>
    <row r="310" spans="1:15" ht="63.75" customHeight="1" x14ac:dyDescent="0.2">
      <c r="A310" s="2" t="s">
        <v>637</v>
      </c>
      <c r="B310" s="2" t="s">
        <v>670</v>
      </c>
      <c r="C310" s="2" t="s">
        <v>17</v>
      </c>
      <c r="D310" s="2" t="s">
        <v>18</v>
      </c>
      <c r="E310" s="2"/>
      <c r="F310" s="2">
        <v>8075</v>
      </c>
      <c r="G310" s="2">
        <v>0</v>
      </c>
      <c r="H310" s="2">
        <v>0</v>
      </c>
      <c r="I310" s="2">
        <v>0</v>
      </c>
      <c r="J310" s="2">
        <v>0</v>
      </c>
      <c r="K310" s="2"/>
      <c r="L310" s="2">
        <f t="shared" si="21"/>
        <v>8075</v>
      </c>
      <c r="M310" s="2">
        <f t="shared" si="22"/>
        <v>0</v>
      </c>
      <c r="N310" s="2">
        <f t="shared" si="23"/>
        <v>8075</v>
      </c>
      <c r="O310" s="2" t="s">
        <v>671</v>
      </c>
    </row>
    <row r="311" spans="1:15" ht="63.75" customHeight="1" x14ac:dyDescent="0.2">
      <c r="A311" s="2" t="s">
        <v>637</v>
      </c>
      <c r="B311" s="2" t="s">
        <v>672</v>
      </c>
      <c r="C311" s="2" t="s">
        <v>17</v>
      </c>
      <c r="D311" s="2" t="s">
        <v>18</v>
      </c>
      <c r="E311" s="2"/>
      <c r="F311" s="2">
        <v>7000</v>
      </c>
      <c r="G311" s="2">
        <v>0</v>
      </c>
      <c r="H311" s="2">
        <v>0</v>
      </c>
      <c r="I311" s="2">
        <v>0</v>
      </c>
      <c r="J311" s="2">
        <v>0</v>
      </c>
      <c r="K311" s="2"/>
      <c r="L311" s="2">
        <f t="shared" si="21"/>
        <v>7000</v>
      </c>
      <c r="M311" s="2">
        <f t="shared" si="22"/>
        <v>0</v>
      </c>
      <c r="N311" s="2">
        <f t="shared" si="23"/>
        <v>7000</v>
      </c>
      <c r="O311" s="2" t="s">
        <v>673</v>
      </c>
    </row>
    <row r="312" spans="1:15" ht="63.75" customHeight="1" x14ac:dyDescent="0.2">
      <c r="A312" s="2" t="s">
        <v>637</v>
      </c>
      <c r="B312" s="2" t="s">
        <v>674</v>
      </c>
      <c r="C312" s="2" t="s">
        <v>17</v>
      </c>
      <c r="D312" s="2" t="s">
        <v>18</v>
      </c>
      <c r="E312" s="2"/>
      <c r="F312" s="2">
        <v>8500</v>
      </c>
      <c r="G312" s="2">
        <v>0</v>
      </c>
      <c r="H312" s="2">
        <v>0</v>
      </c>
      <c r="I312" s="2">
        <v>0</v>
      </c>
      <c r="J312" s="2">
        <v>0</v>
      </c>
      <c r="K312" s="2"/>
      <c r="L312" s="2">
        <f t="shared" si="21"/>
        <v>8500</v>
      </c>
      <c r="M312" s="2">
        <f t="shared" si="22"/>
        <v>0</v>
      </c>
      <c r="N312" s="2">
        <f t="shared" si="23"/>
        <v>8500</v>
      </c>
      <c r="O312" s="2" t="s">
        <v>675</v>
      </c>
    </row>
    <row r="313" spans="1:15" ht="63.75" customHeight="1" x14ac:dyDescent="0.2">
      <c r="A313" s="2" t="s">
        <v>637</v>
      </c>
      <c r="B313" s="2" t="s">
        <v>676</v>
      </c>
      <c r="C313" s="2" t="s">
        <v>17</v>
      </c>
      <c r="D313" s="2" t="s">
        <v>18</v>
      </c>
      <c r="E313" s="2"/>
      <c r="F313" s="2">
        <v>8075</v>
      </c>
      <c r="G313" s="2">
        <v>0</v>
      </c>
      <c r="H313" s="2">
        <v>0</v>
      </c>
      <c r="I313" s="2">
        <v>0</v>
      </c>
      <c r="J313" s="2">
        <v>0</v>
      </c>
      <c r="K313" s="2"/>
      <c r="L313" s="2">
        <f t="shared" si="21"/>
        <v>8075</v>
      </c>
      <c r="M313" s="2">
        <f t="shared" si="22"/>
        <v>0</v>
      </c>
      <c r="N313" s="2">
        <f t="shared" si="23"/>
        <v>8075</v>
      </c>
      <c r="O313" s="2" t="s">
        <v>677</v>
      </c>
    </row>
    <row r="314" spans="1:15" ht="63.75" customHeight="1" x14ac:dyDescent="0.2">
      <c r="A314" s="2" t="s">
        <v>637</v>
      </c>
      <c r="B314" s="2" t="s">
        <v>678</v>
      </c>
      <c r="C314" s="2" t="s">
        <v>17</v>
      </c>
      <c r="D314" s="2" t="s">
        <v>18</v>
      </c>
      <c r="E314" s="2"/>
      <c r="F314" s="2">
        <v>12500</v>
      </c>
      <c r="G314" s="2">
        <v>0</v>
      </c>
      <c r="H314" s="2">
        <v>0</v>
      </c>
      <c r="I314" s="2">
        <v>0</v>
      </c>
      <c r="J314" s="2">
        <v>0</v>
      </c>
      <c r="K314" s="2"/>
      <c r="L314" s="2">
        <f t="shared" si="21"/>
        <v>12500</v>
      </c>
      <c r="M314" s="2">
        <f t="shared" si="22"/>
        <v>0</v>
      </c>
      <c r="N314" s="2">
        <f t="shared" si="23"/>
        <v>12500</v>
      </c>
      <c r="O314" s="2" t="s">
        <v>679</v>
      </c>
    </row>
    <row r="315" spans="1:15" ht="63.75" customHeight="1" x14ac:dyDescent="0.2">
      <c r="A315" s="2" t="s">
        <v>637</v>
      </c>
      <c r="B315" s="2" t="s">
        <v>680</v>
      </c>
      <c r="C315" s="2" t="s">
        <v>25</v>
      </c>
      <c r="D315" s="2" t="s">
        <v>18</v>
      </c>
      <c r="E315" s="2"/>
      <c r="F315" s="2">
        <v>9500</v>
      </c>
      <c r="G315" s="2">
        <v>0</v>
      </c>
      <c r="H315" s="2">
        <v>0</v>
      </c>
      <c r="I315" s="2">
        <v>0</v>
      </c>
      <c r="J315" s="2">
        <v>0</v>
      </c>
      <c r="K315" s="2"/>
      <c r="L315" s="2">
        <f t="shared" si="21"/>
        <v>9500</v>
      </c>
      <c r="M315" s="2">
        <f t="shared" si="22"/>
        <v>0</v>
      </c>
      <c r="N315" s="2">
        <f t="shared" si="23"/>
        <v>9500</v>
      </c>
      <c r="O315" s="2" t="s">
        <v>681</v>
      </c>
    </row>
    <row r="316" spans="1:15" ht="63.75" customHeight="1" x14ac:dyDescent="0.2">
      <c r="A316" s="2" t="s">
        <v>637</v>
      </c>
      <c r="B316" s="2" t="s">
        <v>682</v>
      </c>
      <c r="C316" s="2" t="s">
        <v>17</v>
      </c>
      <c r="D316" s="2" t="s">
        <v>18</v>
      </c>
      <c r="E316" s="2"/>
      <c r="F316" s="2">
        <v>7000</v>
      </c>
      <c r="G316" s="2">
        <v>0</v>
      </c>
      <c r="H316" s="2">
        <v>569</v>
      </c>
      <c r="I316" s="2">
        <v>0</v>
      </c>
      <c r="J316" s="2">
        <v>0</v>
      </c>
      <c r="K316" s="2" t="s">
        <v>683</v>
      </c>
      <c r="L316" s="2">
        <f t="shared" si="21"/>
        <v>7000</v>
      </c>
      <c r="M316" s="2">
        <f t="shared" si="22"/>
        <v>569</v>
      </c>
      <c r="N316" s="2">
        <f t="shared" si="23"/>
        <v>7569</v>
      </c>
      <c r="O316" s="2" t="s">
        <v>684</v>
      </c>
    </row>
    <row r="317" spans="1:15" ht="63.75" customHeight="1" x14ac:dyDescent="0.2">
      <c r="A317" s="2" t="s">
        <v>637</v>
      </c>
      <c r="B317" s="2" t="s">
        <v>685</v>
      </c>
      <c r="C317" s="2" t="s">
        <v>17</v>
      </c>
      <c r="D317" s="2" t="s">
        <v>18</v>
      </c>
      <c r="E317" s="2"/>
      <c r="F317" s="2">
        <v>8075</v>
      </c>
      <c r="G317" s="2">
        <v>0</v>
      </c>
      <c r="H317" s="2">
        <v>0</v>
      </c>
      <c r="I317" s="2">
        <v>0</v>
      </c>
      <c r="J317" s="2">
        <v>0</v>
      </c>
      <c r="K317" s="2"/>
      <c r="L317" s="2">
        <f t="shared" si="21"/>
        <v>8075</v>
      </c>
      <c r="M317" s="2">
        <f t="shared" si="22"/>
        <v>0</v>
      </c>
      <c r="N317" s="2">
        <f t="shared" si="23"/>
        <v>8075</v>
      </c>
      <c r="O317" s="2" t="s">
        <v>686</v>
      </c>
    </row>
    <row r="318" spans="1:15" ht="63.75" customHeight="1" x14ac:dyDescent="0.2">
      <c r="A318" s="2" t="s">
        <v>637</v>
      </c>
      <c r="B318" s="2" t="s">
        <v>687</v>
      </c>
      <c r="C318" s="2" t="s">
        <v>17</v>
      </c>
      <c r="D318" s="2" t="s">
        <v>18</v>
      </c>
      <c r="E318" s="2"/>
      <c r="F318" s="2">
        <v>5000</v>
      </c>
      <c r="G318" s="2">
        <v>0</v>
      </c>
      <c r="H318" s="2">
        <v>0</v>
      </c>
      <c r="I318" s="2">
        <v>0</v>
      </c>
      <c r="J318" s="2">
        <v>0</v>
      </c>
      <c r="K318" s="2"/>
      <c r="L318" s="2">
        <f t="shared" si="21"/>
        <v>5000</v>
      </c>
      <c r="M318" s="2">
        <f t="shared" si="22"/>
        <v>0</v>
      </c>
      <c r="N318" s="2">
        <f t="shared" si="23"/>
        <v>5000</v>
      </c>
      <c r="O318" s="2" t="s">
        <v>688</v>
      </c>
    </row>
    <row r="319" spans="1:15" ht="63.75" customHeight="1" x14ac:dyDescent="0.2">
      <c r="A319" s="2" t="s">
        <v>637</v>
      </c>
      <c r="B319" s="2" t="s">
        <v>689</v>
      </c>
      <c r="C319" s="2" t="s">
        <v>17</v>
      </c>
      <c r="D319" s="2" t="s">
        <v>18</v>
      </c>
      <c r="E319" s="2"/>
      <c r="F319" s="2">
        <v>10000</v>
      </c>
      <c r="G319" s="2">
        <v>32517</v>
      </c>
      <c r="H319" s="2">
        <v>0</v>
      </c>
      <c r="I319" s="2">
        <v>0</v>
      </c>
      <c r="J319" s="2">
        <v>0</v>
      </c>
      <c r="K319" s="2" t="s">
        <v>464</v>
      </c>
      <c r="L319" s="2">
        <f t="shared" si="21"/>
        <v>10000</v>
      </c>
      <c r="M319" s="2">
        <f t="shared" si="22"/>
        <v>32517</v>
      </c>
      <c r="N319" s="2">
        <f t="shared" si="23"/>
        <v>42517</v>
      </c>
      <c r="O319" s="2" t="s">
        <v>690</v>
      </c>
    </row>
    <row r="320" spans="1:15" ht="63.75" customHeight="1" x14ac:dyDescent="0.2">
      <c r="A320" s="2" t="s">
        <v>637</v>
      </c>
      <c r="B320" s="2" t="s">
        <v>691</v>
      </c>
      <c r="C320" s="2" t="s">
        <v>17</v>
      </c>
      <c r="D320" s="2" t="s">
        <v>18</v>
      </c>
      <c r="E320" s="2"/>
      <c r="F320" s="2">
        <v>10000</v>
      </c>
      <c r="G320" s="2">
        <v>0</v>
      </c>
      <c r="H320" s="2">
        <v>0</v>
      </c>
      <c r="I320" s="2">
        <v>8</v>
      </c>
      <c r="J320" s="2">
        <v>93600</v>
      </c>
      <c r="K320" s="2"/>
      <c r="L320" s="2">
        <f t="shared" si="21"/>
        <v>0</v>
      </c>
      <c r="M320" s="2">
        <f t="shared" si="22"/>
        <v>93600</v>
      </c>
      <c r="N320" s="2">
        <f t="shared" si="23"/>
        <v>93600</v>
      </c>
      <c r="O320" s="2" t="s">
        <v>692</v>
      </c>
    </row>
    <row r="321" spans="1:15" ht="63.75" customHeight="1" x14ac:dyDescent="0.2">
      <c r="A321" s="2" t="s">
        <v>637</v>
      </c>
      <c r="B321" s="2" t="s">
        <v>693</v>
      </c>
      <c r="C321" s="2" t="s">
        <v>17</v>
      </c>
      <c r="D321" s="2" t="s">
        <v>18</v>
      </c>
      <c r="E321" s="2"/>
      <c r="F321" s="2">
        <v>9500</v>
      </c>
      <c r="G321" s="2">
        <v>0</v>
      </c>
      <c r="H321" s="2">
        <v>0</v>
      </c>
      <c r="I321" s="2">
        <v>0</v>
      </c>
      <c r="J321" s="2">
        <v>0</v>
      </c>
      <c r="K321" s="2"/>
      <c r="L321" s="2">
        <f t="shared" si="21"/>
        <v>9500</v>
      </c>
      <c r="M321" s="2">
        <f t="shared" si="22"/>
        <v>0</v>
      </c>
      <c r="N321" s="2">
        <f t="shared" si="23"/>
        <v>9500</v>
      </c>
      <c r="O321" s="2" t="s">
        <v>694</v>
      </c>
    </row>
    <row r="322" spans="1:15" ht="63.75" customHeight="1" x14ac:dyDescent="0.2">
      <c r="A322" s="2" t="s">
        <v>637</v>
      </c>
      <c r="B322" s="2" t="s">
        <v>695</v>
      </c>
      <c r="C322" s="2" t="s">
        <v>17</v>
      </c>
      <c r="D322" s="2" t="s">
        <v>18</v>
      </c>
      <c r="E322" s="2"/>
      <c r="F322" s="2">
        <v>7500</v>
      </c>
      <c r="G322" s="2">
        <v>0</v>
      </c>
      <c r="H322" s="2">
        <v>0</v>
      </c>
      <c r="I322" s="2">
        <v>2</v>
      </c>
      <c r="J322" s="2">
        <v>17550</v>
      </c>
      <c r="K322" s="2"/>
      <c r="L322" s="2">
        <f t="shared" si="21"/>
        <v>7500</v>
      </c>
      <c r="M322" s="2">
        <f t="shared" si="22"/>
        <v>17550</v>
      </c>
      <c r="N322" s="2">
        <f t="shared" si="23"/>
        <v>25050</v>
      </c>
      <c r="O322" s="2" t="s">
        <v>696</v>
      </c>
    </row>
    <row r="323" spans="1:15" ht="63.75" customHeight="1" x14ac:dyDescent="0.2">
      <c r="A323" s="2" t="s">
        <v>637</v>
      </c>
      <c r="B323" s="2" t="s">
        <v>697</v>
      </c>
      <c r="C323" s="2" t="s">
        <v>17</v>
      </c>
      <c r="D323" s="2" t="s">
        <v>18</v>
      </c>
      <c r="E323" s="2"/>
      <c r="F323" s="2">
        <v>6500</v>
      </c>
      <c r="G323" s="2">
        <v>0</v>
      </c>
      <c r="H323" s="2">
        <v>0</v>
      </c>
      <c r="I323" s="2">
        <v>0</v>
      </c>
      <c r="J323" s="2">
        <v>0</v>
      </c>
      <c r="K323" s="2"/>
      <c r="L323" s="2">
        <f t="shared" si="21"/>
        <v>6500</v>
      </c>
      <c r="M323" s="2">
        <f t="shared" si="22"/>
        <v>0</v>
      </c>
      <c r="N323" s="2">
        <f t="shared" si="23"/>
        <v>6500</v>
      </c>
      <c r="O323" s="2" t="s">
        <v>698</v>
      </c>
    </row>
    <row r="324" spans="1:15" ht="63.75" customHeight="1" x14ac:dyDescent="0.2">
      <c r="A324" s="2" t="s">
        <v>637</v>
      </c>
      <c r="B324" s="2" t="s">
        <v>699</v>
      </c>
      <c r="C324" s="2" t="s">
        <v>17</v>
      </c>
      <c r="D324" s="2" t="s">
        <v>18</v>
      </c>
      <c r="E324" s="2"/>
      <c r="F324" s="2">
        <v>8075</v>
      </c>
      <c r="G324" s="2">
        <v>0</v>
      </c>
      <c r="H324" s="2">
        <v>867</v>
      </c>
      <c r="I324" s="2">
        <v>0</v>
      </c>
      <c r="J324" s="2">
        <v>0</v>
      </c>
      <c r="K324" s="2" t="s">
        <v>47</v>
      </c>
      <c r="L324" s="2">
        <f t="shared" si="21"/>
        <v>8075</v>
      </c>
      <c r="M324" s="2">
        <f t="shared" si="22"/>
        <v>867</v>
      </c>
      <c r="N324" s="2">
        <f t="shared" si="23"/>
        <v>8942</v>
      </c>
      <c r="O324" s="2" t="s">
        <v>700</v>
      </c>
    </row>
    <row r="325" spans="1:15" ht="63.75" customHeight="1" x14ac:dyDescent="0.2">
      <c r="A325" s="2" t="s">
        <v>637</v>
      </c>
      <c r="B325" s="2" t="s">
        <v>701</v>
      </c>
      <c r="C325" s="2" t="s">
        <v>25</v>
      </c>
      <c r="D325" s="2" t="s">
        <v>18</v>
      </c>
      <c r="E325" s="2"/>
      <c r="F325" s="2">
        <v>5500</v>
      </c>
      <c r="G325" s="2">
        <v>0</v>
      </c>
      <c r="H325" s="2">
        <v>0</v>
      </c>
      <c r="I325" s="2">
        <v>0</v>
      </c>
      <c r="J325" s="2">
        <v>0</v>
      </c>
      <c r="K325" s="2"/>
      <c r="L325" s="2">
        <f t="shared" si="21"/>
        <v>5500</v>
      </c>
      <c r="M325" s="2">
        <f t="shared" si="22"/>
        <v>0</v>
      </c>
      <c r="N325" s="2">
        <f t="shared" si="23"/>
        <v>5500</v>
      </c>
      <c r="O325" s="2" t="s">
        <v>702</v>
      </c>
    </row>
    <row r="326" spans="1:15" ht="63.75" customHeight="1" x14ac:dyDescent="0.2">
      <c r="A326" s="2" t="s">
        <v>637</v>
      </c>
      <c r="B326" s="2" t="s">
        <v>703</v>
      </c>
      <c r="C326" s="2" t="s">
        <v>17</v>
      </c>
      <c r="D326" s="2" t="s">
        <v>18</v>
      </c>
      <c r="E326" s="2"/>
      <c r="F326" s="2">
        <v>8000</v>
      </c>
      <c r="G326" s="2">
        <v>0</v>
      </c>
      <c r="H326" s="2">
        <v>0</v>
      </c>
      <c r="I326" s="2">
        <v>0</v>
      </c>
      <c r="J326" s="2">
        <v>0</v>
      </c>
      <c r="K326" s="2"/>
      <c r="L326" s="2">
        <f t="shared" si="21"/>
        <v>8000</v>
      </c>
      <c r="M326" s="2">
        <f t="shared" si="22"/>
        <v>0</v>
      </c>
      <c r="N326" s="2">
        <f t="shared" si="23"/>
        <v>8000</v>
      </c>
      <c r="O326" s="2" t="s">
        <v>704</v>
      </c>
    </row>
    <row r="327" spans="1:15" ht="63.75" customHeight="1" x14ac:dyDescent="0.2">
      <c r="A327" s="3" t="s">
        <v>637</v>
      </c>
      <c r="B327" s="3" t="s">
        <v>705</v>
      </c>
      <c r="C327" s="3"/>
      <c r="D327" s="3"/>
      <c r="E327" s="3"/>
      <c r="F327" s="3">
        <f>SUM(F294:F326)</f>
        <v>259510</v>
      </c>
      <c r="G327" s="3">
        <f>SUM(G294:G326)</f>
        <v>53285</v>
      </c>
      <c r="H327" s="3">
        <f>SUM(H294:H326)</f>
        <v>3329</v>
      </c>
      <c r="I327" s="3"/>
      <c r="J327" s="3">
        <f>SUM(J294:J326)</f>
        <v>290300</v>
      </c>
      <c r="K327" s="3"/>
      <c r="L327" s="3">
        <f>SUM(L294:L326)</f>
        <v>234510</v>
      </c>
      <c r="M327" s="3">
        <f>SUM(M294:M326)</f>
        <v>338654</v>
      </c>
      <c r="N327" s="3">
        <f>SUM(N294:N326)</f>
        <v>573164</v>
      </c>
      <c r="O327" s="3"/>
    </row>
    <row r="328" spans="1:15" ht="63.75" customHeight="1" x14ac:dyDescent="0.2">
      <c r="A328" s="3"/>
      <c r="B328" s="3" t="s">
        <v>706</v>
      </c>
      <c r="C328" s="3"/>
      <c r="D328" s="3"/>
      <c r="E328" s="3"/>
      <c r="F328" s="3">
        <f>F47+F110+F152+F197+F233+F237+F284+F293+F327</f>
        <v>2296374</v>
      </c>
      <c r="G328" s="3">
        <f>G47+G110+G152+G197+G233+G237+G284+G293+G327</f>
        <v>1587306</v>
      </c>
      <c r="H328" s="3">
        <f>H47+H110+H152+H197+H233+H237+H284+H293+H327</f>
        <v>411043</v>
      </c>
      <c r="I328" s="3"/>
      <c r="J328" s="3">
        <f>J47+J110+J152+J197+J233+J237+J284+J293+J327</f>
        <v>3540693</v>
      </c>
      <c r="K328" s="3"/>
      <c r="L328" s="3">
        <f>L47+L110+L152+L197+L233+L237+L284+L293+L327</f>
        <v>1979426</v>
      </c>
      <c r="M328" s="3">
        <f>M47+M110+M152+M197+M233+M237+M284+M293+M327</f>
        <v>3845649</v>
      </c>
      <c r="N328" s="3">
        <f>N47+N110+N152+N197+N233+N237+N284+N293+N327</f>
        <v>5825075</v>
      </c>
      <c r="O328" s="3"/>
    </row>
  </sheetData>
  <autoFilter ref="A1:O32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מקור</vt:lpstr>
      <vt:lpstr>צפי לחודש אוגוסט 2016</vt:lpstr>
      <vt:lpstr>גיליון1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יקי נחמן</cp:lastModifiedBy>
  <cp:revision/>
  <dcterms:created xsi:type="dcterms:W3CDTF">2016-08-03T09:15:36Z</dcterms:created>
  <dcterms:modified xsi:type="dcterms:W3CDTF">2016-08-10T06:23:20Z</dcterms:modified>
  <dc:identifier/>
  <dc:language/>
  <cp:version/>
</cp:coreProperties>
</file>