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0" yWindow="615" windowWidth="20100" windowHeight="7305"/>
  </bookViews>
  <sheets>
    <sheet name="דוח גביה חודשי- לקוחות פעילים" sheetId="1" r:id="rId1"/>
    <sheet name="גביה חודשי- לקוחות לא פעילים" sheetId="2" r:id="rId2"/>
  </sheets>
  <definedNames>
    <definedName name="_xlnm._FilterDatabase" localSheetId="0" hidden="1">'דוח גביה חודשי- לקוחות פעילים'!$A$1:$Q$311</definedName>
  </definedNames>
  <calcPr calcId="145621"/>
</workbook>
</file>

<file path=xl/calcChain.xml><?xml version="1.0" encoding="utf-8"?>
<calcChain xmlns="http://schemas.openxmlformats.org/spreadsheetml/2006/main">
  <c r="O70" i="1" l="1"/>
  <c r="O6" i="1"/>
  <c r="O91" i="1"/>
  <c r="H15" i="2" l="1"/>
  <c r="F15" i="2"/>
  <c r="J14" i="2"/>
  <c r="J15" i="2" s="1"/>
  <c r="H14" i="2"/>
  <c r="G14" i="2"/>
  <c r="G15" i="2" s="1"/>
  <c r="F14" i="2"/>
  <c r="M13" i="2"/>
  <c r="L13" i="2"/>
  <c r="N13" i="2" s="1"/>
  <c r="M12" i="2"/>
  <c r="N12" i="2" s="1"/>
  <c r="L12" i="2"/>
  <c r="M11" i="2"/>
  <c r="L11" i="2"/>
  <c r="N11" i="2" s="1"/>
  <c r="M10" i="2"/>
  <c r="N10" i="2" s="1"/>
  <c r="L10" i="2"/>
  <c r="N9" i="2"/>
  <c r="M9" i="2"/>
  <c r="L9" i="2"/>
  <c r="M8" i="2"/>
  <c r="N8" i="2" s="1"/>
  <c r="L8" i="2"/>
  <c r="N7" i="2"/>
  <c r="M7" i="2"/>
  <c r="L7" i="2"/>
  <c r="M6" i="2"/>
  <c r="N6" i="2" s="1"/>
  <c r="L6" i="2"/>
  <c r="M5" i="2"/>
  <c r="L5" i="2"/>
  <c r="N5" i="2" s="1"/>
  <c r="M4" i="2"/>
  <c r="N4" i="2" s="1"/>
  <c r="L4" i="2"/>
  <c r="M3" i="2"/>
  <c r="L3" i="2"/>
  <c r="N3" i="2" s="1"/>
  <c r="M2" i="2"/>
  <c r="N2" i="2" s="1"/>
  <c r="L2" i="2"/>
  <c r="M310" i="1"/>
  <c r="J310" i="1"/>
  <c r="H310" i="1"/>
  <c r="G310" i="1"/>
  <c r="F310" i="1"/>
  <c r="O308" i="1"/>
  <c r="N308" i="1"/>
  <c r="O307" i="1"/>
  <c r="N307" i="1"/>
  <c r="O306" i="1"/>
  <c r="N306" i="1"/>
  <c r="O305" i="1"/>
  <c r="N305" i="1"/>
  <c r="O304" i="1"/>
  <c r="N304" i="1"/>
  <c r="O303" i="1"/>
  <c r="N303" i="1"/>
  <c r="O302" i="1"/>
  <c r="N302" i="1"/>
  <c r="O300" i="1"/>
  <c r="N300" i="1"/>
  <c r="O299" i="1"/>
  <c r="N299" i="1"/>
  <c r="O298" i="1"/>
  <c r="N298" i="1"/>
  <c r="O297" i="1"/>
  <c r="N297" i="1"/>
  <c r="O296" i="1"/>
  <c r="N296" i="1"/>
  <c r="O295" i="1"/>
  <c r="N295" i="1"/>
  <c r="O294" i="1"/>
  <c r="N294" i="1"/>
  <c r="O293" i="1"/>
  <c r="N293" i="1"/>
  <c r="O292" i="1"/>
  <c r="N292" i="1"/>
  <c r="O291" i="1"/>
  <c r="N291" i="1"/>
  <c r="O290" i="1"/>
  <c r="N290" i="1"/>
  <c r="O289" i="1"/>
  <c r="N288" i="1"/>
  <c r="N286" i="1"/>
  <c r="O284" i="1"/>
  <c r="N284" i="1"/>
  <c r="O283" i="1"/>
  <c r="N283" i="1"/>
  <c r="O282" i="1"/>
  <c r="N282" i="1"/>
  <c r="N281" i="1"/>
  <c r="O280" i="1"/>
  <c r="N280" i="1"/>
  <c r="O279" i="1"/>
  <c r="N279" i="1"/>
  <c r="O278" i="1"/>
  <c r="N278" i="1"/>
  <c r="M277" i="1"/>
  <c r="J277" i="1"/>
  <c r="H277" i="1"/>
  <c r="G277" i="1"/>
  <c r="F277" i="1"/>
  <c r="O276" i="1"/>
  <c r="N276" i="1"/>
  <c r="O275" i="1"/>
  <c r="N275" i="1"/>
  <c r="O274" i="1"/>
  <c r="N274" i="1"/>
  <c r="O273" i="1"/>
  <c r="N273" i="1"/>
  <c r="O272" i="1"/>
  <c r="N272" i="1"/>
  <c r="O271" i="1"/>
  <c r="N271" i="1"/>
  <c r="O270" i="1"/>
  <c r="N270" i="1"/>
  <c r="O269" i="1"/>
  <c r="N269" i="1"/>
  <c r="O268" i="1"/>
  <c r="N268" i="1"/>
  <c r="O267" i="1"/>
  <c r="N267" i="1"/>
  <c r="O266" i="1"/>
  <c r="N266" i="1"/>
  <c r="O265" i="1"/>
  <c r="N265" i="1"/>
  <c r="O264" i="1"/>
  <c r="N264" i="1"/>
  <c r="O263" i="1"/>
  <c r="N263" i="1"/>
  <c r="M262" i="1"/>
  <c r="J262" i="1"/>
  <c r="H262" i="1"/>
  <c r="G262" i="1"/>
  <c r="F262" i="1"/>
  <c r="O261" i="1"/>
  <c r="N261" i="1"/>
  <c r="O260" i="1"/>
  <c r="N260" i="1"/>
  <c r="O259" i="1"/>
  <c r="N259" i="1"/>
  <c r="O258" i="1"/>
  <c r="N258" i="1"/>
  <c r="N257" i="1"/>
  <c r="O256" i="1"/>
  <c r="N256" i="1"/>
  <c r="O255" i="1"/>
  <c r="N255" i="1"/>
  <c r="O254" i="1"/>
  <c r="O253" i="1"/>
  <c r="N253" i="1"/>
  <c r="O252" i="1"/>
  <c r="N252" i="1"/>
  <c r="N251" i="1"/>
  <c r="N250" i="1"/>
  <c r="O248" i="1"/>
  <c r="N248" i="1"/>
  <c r="O247" i="1"/>
  <c r="N247" i="1"/>
  <c r="O245" i="1"/>
  <c r="O243" i="1"/>
  <c r="O242" i="1"/>
  <c r="N242" i="1"/>
  <c r="N241" i="1"/>
  <c r="O240" i="1"/>
  <c r="N240" i="1"/>
  <c r="O239" i="1"/>
  <c r="N239" i="1"/>
  <c r="O238" i="1"/>
  <c r="N238" i="1"/>
  <c r="O236" i="1"/>
  <c r="N236" i="1"/>
  <c r="O235" i="1"/>
  <c r="N235" i="1"/>
  <c r="O234" i="1"/>
  <c r="N234" i="1"/>
  <c r="O233" i="1"/>
  <c r="N233" i="1"/>
  <c r="O232" i="1"/>
  <c r="N232" i="1"/>
  <c r="O230" i="1"/>
  <c r="N230" i="1"/>
  <c r="O229" i="1"/>
  <c r="N229" i="1"/>
  <c r="N228" i="1"/>
  <c r="O226" i="1"/>
  <c r="O225" i="1"/>
  <c r="N225" i="1"/>
  <c r="O224" i="1"/>
  <c r="N224" i="1"/>
  <c r="O223" i="1"/>
  <c r="N223" i="1"/>
  <c r="N222" i="1"/>
  <c r="O221" i="1"/>
  <c r="N221" i="1"/>
  <c r="O220" i="1"/>
  <c r="N220" i="1"/>
  <c r="O219" i="1"/>
  <c r="N219" i="1"/>
  <c r="O218" i="1"/>
  <c r="N218" i="1"/>
  <c r="N217" i="1"/>
  <c r="M216" i="1"/>
  <c r="J216" i="1"/>
  <c r="H216" i="1"/>
  <c r="G216" i="1"/>
  <c r="F216" i="1"/>
  <c r="O215" i="1"/>
  <c r="N215" i="1"/>
  <c r="O214" i="1"/>
  <c r="N214" i="1"/>
  <c r="O213" i="1"/>
  <c r="N213" i="1"/>
  <c r="M212" i="1"/>
  <c r="J212" i="1"/>
  <c r="H212" i="1"/>
  <c r="G212" i="1"/>
  <c r="F212" i="1"/>
  <c r="O211" i="1"/>
  <c r="N211" i="1"/>
  <c r="O210" i="1"/>
  <c r="N210" i="1"/>
  <c r="O209" i="1"/>
  <c r="N209" i="1"/>
  <c r="O208" i="1"/>
  <c r="N208" i="1"/>
  <c r="N207" i="1"/>
  <c r="O206" i="1"/>
  <c r="N206" i="1"/>
  <c r="O205" i="1"/>
  <c r="N205" i="1"/>
  <c r="O203" i="1"/>
  <c r="N203" i="1"/>
  <c r="O202" i="1"/>
  <c r="N202" i="1"/>
  <c r="O201" i="1"/>
  <c r="N201" i="1"/>
  <c r="O200" i="1"/>
  <c r="N200" i="1"/>
  <c r="N199" i="1"/>
  <c r="O198" i="1"/>
  <c r="N198" i="1"/>
  <c r="N197" i="1"/>
  <c r="O196" i="1"/>
  <c r="N196" i="1"/>
  <c r="O195" i="1"/>
  <c r="N195" i="1"/>
  <c r="O194" i="1"/>
  <c r="N194" i="1"/>
  <c r="O193" i="1"/>
  <c r="N193" i="1"/>
  <c r="O192" i="1"/>
  <c r="N192" i="1"/>
  <c r="M191" i="1"/>
  <c r="J191" i="1"/>
  <c r="H191" i="1"/>
  <c r="G191" i="1"/>
  <c r="F191" i="1"/>
  <c r="O189" i="1"/>
  <c r="N189" i="1"/>
  <c r="O187" i="1"/>
  <c r="N187" i="1"/>
  <c r="O186" i="1"/>
  <c r="N186" i="1"/>
  <c r="O185" i="1"/>
  <c r="N185" i="1"/>
  <c r="O184" i="1"/>
  <c r="N184" i="1"/>
  <c r="O183" i="1"/>
  <c r="N183" i="1"/>
  <c r="O182" i="1"/>
  <c r="N182" i="1"/>
  <c r="O181" i="1"/>
  <c r="N181" i="1"/>
  <c r="O180" i="1"/>
  <c r="O179" i="1"/>
  <c r="N179" i="1"/>
  <c r="O178" i="1"/>
  <c r="N178" i="1"/>
  <c r="O177" i="1"/>
  <c r="N177" i="1"/>
  <c r="O176" i="1"/>
  <c r="N176" i="1"/>
  <c r="O174" i="1"/>
  <c r="N174" i="1"/>
  <c r="O173" i="1"/>
  <c r="N173" i="1"/>
  <c r="O172" i="1"/>
  <c r="N172" i="1"/>
  <c r="O171" i="1"/>
  <c r="N171" i="1"/>
  <c r="O170" i="1"/>
  <c r="N170" i="1"/>
  <c r="N169" i="1"/>
  <c r="O168" i="1"/>
  <c r="N168" i="1"/>
  <c r="O166" i="1"/>
  <c r="O165" i="1"/>
  <c r="N165" i="1"/>
  <c r="O164" i="1"/>
  <c r="N164" i="1"/>
  <c r="O163" i="1"/>
  <c r="N163" i="1"/>
  <c r="O161" i="1"/>
  <c r="N161" i="1"/>
  <c r="O160" i="1"/>
  <c r="N160" i="1"/>
  <c r="O159" i="1"/>
  <c r="N159" i="1"/>
  <c r="O158" i="1"/>
  <c r="N158" i="1"/>
  <c r="N157" i="1"/>
  <c r="O156" i="1"/>
  <c r="N156" i="1"/>
  <c r="N155" i="1"/>
  <c r="O154" i="1"/>
  <c r="N154" i="1"/>
  <c r="O153" i="1"/>
  <c r="N153" i="1"/>
  <c r="N152" i="1"/>
  <c r="O151" i="1"/>
  <c r="N151" i="1"/>
  <c r="M150" i="1"/>
  <c r="J150" i="1"/>
  <c r="H150" i="1"/>
  <c r="G150" i="1"/>
  <c r="F150" i="1"/>
  <c r="O149" i="1"/>
  <c r="N149" i="1"/>
  <c r="O148" i="1"/>
  <c r="N148" i="1"/>
  <c r="O147" i="1"/>
  <c r="N147" i="1"/>
  <c r="O146" i="1"/>
  <c r="N146" i="1"/>
  <c r="O145" i="1"/>
  <c r="O144" i="1"/>
  <c r="N144" i="1"/>
  <c r="O143" i="1"/>
  <c r="N143" i="1"/>
  <c r="O142" i="1"/>
  <c r="N142" i="1"/>
  <c r="O141" i="1"/>
  <c r="N141" i="1"/>
  <c r="O140" i="1"/>
  <c r="N140" i="1"/>
  <c r="O139" i="1"/>
  <c r="N139" i="1"/>
  <c r="O138" i="1"/>
  <c r="N138" i="1"/>
  <c r="O137" i="1"/>
  <c r="N137" i="1"/>
  <c r="O136" i="1"/>
  <c r="N136" i="1"/>
  <c r="O135" i="1"/>
  <c r="N135" i="1"/>
  <c r="O134" i="1"/>
  <c r="N134" i="1"/>
  <c r="O133" i="1"/>
  <c r="O132" i="1"/>
  <c r="N132" i="1"/>
  <c r="N130" i="1"/>
  <c r="O129" i="1"/>
  <c r="N129" i="1"/>
  <c r="O128" i="1"/>
  <c r="O127" i="1"/>
  <c r="N127" i="1"/>
  <c r="O126" i="1"/>
  <c r="N126" i="1"/>
  <c r="O125" i="1"/>
  <c r="N125" i="1"/>
  <c r="O124" i="1"/>
  <c r="N124" i="1"/>
  <c r="O123" i="1"/>
  <c r="N123" i="1"/>
  <c r="O122" i="1"/>
  <c r="N122" i="1"/>
  <c r="O121" i="1"/>
  <c r="N121" i="1"/>
  <c r="O120" i="1"/>
  <c r="N120" i="1"/>
  <c r="O119" i="1"/>
  <c r="N119" i="1"/>
  <c r="O118" i="1"/>
  <c r="N118" i="1"/>
  <c r="O117" i="1"/>
  <c r="N117" i="1"/>
  <c r="O116" i="1"/>
  <c r="N116" i="1"/>
  <c r="O115" i="1"/>
  <c r="N115" i="1"/>
  <c r="O114" i="1"/>
  <c r="N114" i="1"/>
  <c r="O113" i="1"/>
  <c r="N113" i="1"/>
  <c r="O112" i="1"/>
  <c r="N112" i="1"/>
  <c r="O110" i="1"/>
  <c r="N110" i="1"/>
  <c r="O109" i="1"/>
  <c r="N109" i="1"/>
  <c r="M108" i="1"/>
  <c r="J108" i="1"/>
  <c r="H108" i="1"/>
  <c r="G108" i="1"/>
  <c r="F108" i="1"/>
  <c r="O107" i="1"/>
  <c r="N107" i="1"/>
  <c r="O106" i="1"/>
  <c r="N106" i="1"/>
  <c r="O104" i="1"/>
  <c r="N104" i="1"/>
  <c r="O103" i="1"/>
  <c r="N103" i="1"/>
  <c r="O102" i="1"/>
  <c r="N102" i="1"/>
  <c r="O100" i="1"/>
  <c r="N100" i="1"/>
  <c r="O99" i="1"/>
  <c r="N99" i="1"/>
  <c r="O98" i="1"/>
  <c r="N98" i="1"/>
  <c r="O97" i="1"/>
  <c r="N97" i="1"/>
  <c r="O96" i="1"/>
  <c r="N96" i="1"/>
  <c r="O95" i="1"/>
  <c r="N95" i="1"/>
  <c r="O94" i="1"/>
  <c r="N94" i="1"/>
  <c r="O93" i="1"/>
  <c r="N93" i="1"/>
  <c r="O92" i="1"/>
  <c r="N92" i="1"/>
  <c r="N91" i="1"/>
  <c r="O90" i="1"/>
  <c r="N90" i="1"/>
  <c r="O89" i="1"/>
  <c r="N89" i="1"/>
  <c r="O87" i="1"/>
  <c r="N87" i="1"/>
  <c r="O85" i="1"/>
  <c r="N85" i="1"/>
  <c r="O84" i="1"/>
  <c r="N84" i="1"/>
  <c r="O83" i="1"/>
  <c r="N83" i="1"/>
  <c r="O82" i="1"/>
  <c r="N82" i="1"/>
  <c r="N81" i="1"/>
  <c r="O80" i="1"/>
  <c r="N80" i="1"/>
  <c r="O79" i="1"/>
  <c r="N79" i="1"/>
  <c r="N78" i="1"/>
  <c r="O77" i="1"/>
  <c r="N77" i="1"/>
  <c r="N76" i="1"/>
  <c r="O75" i="1"/>
  <c r="N75" i="1"/>
  <c r="O74" i="1"/>
  <c r="O73" i="1"/>
  <c r="N73" i="1"/>
  <c r="O72" i="1"/>
  <c r="N72" i="1"/>
  <c r="N71" i="1"/>
  <c r="N70" i="1"/>
  <c r="N69" i="1"/>
  <c r="O68" i="1"/>
  <c r="N68" i="1"/>
  <c r="O67" i="1"/>
  <c r="N67" i="1"/>
  <c r="O66" i="1"/>
  <c r="N66" i="1"/>
  <c r="O65" i="1"/>
  <c r="N65" i="1"/>
  <c r="O64" i="1"/>
  <c r="N64" i="1"/>
  <c r="O63" i="1"/>
  <c r="N63" i="1"/>
  <c r="O62" i="1"/>
  <c r="N62" i="1"/>
  <c r="O61" i="1"/>
  <c r="N61" i="1"/>
  <c r="O60" i="1"/>
  <c r="N60" i="1"/>
  <c r="N58" i="1"/>
  <c r="O57" i="1"/>
  <c r="O56" i="1"/>
  <c r="N56" i="1"/>
  <c r="N55" i="1"/>
  <c r="O54" i="1"/>
  <c r="N54" i="1"/>
  <c r="O53" i="1"/>
  <c r="N53" i="1"/>
  <c r="O52" i="1"/>
  <c r="N52" i="1"/>
  <c r="O51" i="1"/>
  <c r="N51" i="1"/>
  <c r="O50" i="1"/>
  <c r="N50" i="1"/>
  <c r="O49" i="1"/>
  <c r="N49" i="1"/>
  <c r="O48" i="1"/>
  <c r="N48" i="1"/>
  <c r="M47" i="1"/>
  <c r="J47" i="1"/>
  <c r="H47" i="1"/>
  <c r="G47" i="1"/>
  <c r="F47" i="1"/>
  <c r="O46" i="1"/>
  <c r="N46" i="1"/>
  <c r="O45" i="1"/>
  <c r="N45" i="1"/>
  <c r="O44" i="1"/>
  <c r="N44" i="1"/>
  <c r="N43" i="1"/>
  <c r="O42" i="1"/>
  <c r="N42" i="1"/>
  <c r="O41" i="1"/>
  <c r="N41" i="1"/>
  <c r="O40" i="1"/>
  <c r="N40" i="1"/>
  <c r="N39" i="1"/>
  <c r="O38" i="1"/>
  <c r="N38" i="1"/>
  <c r="O37" i="1"/>
  <c r="N37" i="1"/>
  <c r="N36" i="1"/>
  <c r="O35" i="1"/>
  <c r="N35" i="1"/>
  <c r="O34" i="1"/>
  <c r="N34" i="1"/>
  <c r="O33" i="1"/>
  <c r="N33" i="1"/>
  <c r="O31" i="1"/>
  <c r="N31" i="1"/>
  <c r="N30" i="1"/>
  <c r="O29" i="1"/>
  <c r="N29" i="1"/>
  <c r="O28" i="1"/>
  <c r="N28" i="1"/>
  <c r="O27" i="1"/>
  <c r="N27" i="1"/>
  <c r="O26" i="1"/>
  <c r="N26" i="1"/>
  <c r="O25" i="1"/>
  <c r="N25" i="1"/>
  <c r="O24" i="1"/>
  <c r="N24" i="1"/>
  <c r="O23" i="1"/>
  <c r="N23" i="1"/>
  <c r="O22" i="1"/>
  <c r="N22" i="1"/>
  <c r="O21" i="1"/>
  <c r="N21" i="1"/>
  <c r="O20" i="1"/>
  <c r="O19" i="1"/>
  <c r="N19" i="1"/>
  <c r="O18" i="1"/>
  <c r="N18" i="1"/>
  <c r="O17" i="1"/>
  <c r="N17" i="1"/>
  <c r="O16" i="1"/>
  <c r="N16" i="1"/>
  <c r="O15" i="1"/>
  <c r="N15" i="1"/>
  <c r="O14" i="1"/>
  <c r="N14" i="1"/>
  <c r="O13" i="1"/>
  <c r="N13" i="1"/>
  <c r="O12" i="1"/>
  <c r="N12" i="1"/>
  <c r="O11" i="1"/>
  <c r="N11" i="1"/>
  <c r="O10" i="1"/>
  <c r="N10" i="1"/>
  <c r="O9" i="1"/>
  <c r="N9" i="1"/>
  <c r="O8" i="1"/>
  <c r="N8" i="1"/>
  <c r="O7" i="1"/>
  <c r="N7" i="1"/>
  <c r="O5" i="1"/>
  <c r="N5" i="1"/>
  <c r="O4" i="1"/>
  <c r="N4" i="1"/>
  <c r="O3" i="1"/>
  <c r="N3" i="1"/>
  <c r="O2" i="1"/>
  <c r="N2" i="1"/>
  <c r="P54" i="1" l="1"/>
  <c r="P86" i="1"/>
  <c r="P9" i="1"/>
  <c r="P17" i="1"/>
  <c r="P21" i="1"/>
  <c r="P23" i="1"/>
  <c r="P180" i="1"/>
  <c r="P193" i="1"/>
  <c r="P199" i="1"/>
  <c r="P201" i="1"/>
  <c r="P207" i="1"/>
  <c r="P208" i="1"/>
  <c r="P264" i="1"/>
  <c r="P283" i="1"/>
  <c r="P285" i="1"/>
  <c r="P287" i="1"/>
  <c r="P289" i="1"/>
  <c r="P291" i="1"/>
  <c r="P293" i="1"/>
  <c r="P295" i="1"/>
  <c r="P297" i="1"/>
  <c r="P4" i="1"/>
  <c r="P8" i="1"/>
  <c r="P10" i="1"/>
  <c r="P12" i="1"/>
  <c r="P18" i="1"/>
  <c r="P20" i="1"/>
  <c r="P137" i="1"/>
  <c r="P223" i="1"/>
  <c r="P229" i="1"/>
  <c r="P231" i="1"/>
  <c r="P237" i="1"/>
  <c r="P239" i="1"/>
  <c r="P255" i="1"/>
  <c r="P261" i="1"/>
  <c r="P286" i="1"/>
  <c r="P294" i="1"/>
  <c r="P112" i="1"/>
  <c r="P116" i="1"/>
  <c r="P120" i="1"/>
  <c r="P124" i="1"/>
  <c r="P128" i="1"/>
  <c r="P132" i="1"/>
  <c r="P136" i="1"/>
  <c r="P156" i="1"/>
  <c r="P158" i="1"/>
  <c r="P164" i="1"/>
  <c r="P166" i="1"/>
  <c r="P182" i="1"/>
  <c r="P188" i="1"/>
  <c r="P190" i="1"/>
  <c r="P215" i="1"/>
  <c r="P245" i="1"/>
  <c r="P266" i="1"/>
  <c r="P272" i="1"/>
  <c r="P274" i="1"/>
  <c r="P78" i="1"/>
  <c r="P100" i="1"/>
  <c r="P111" i="1"/>
  <c r="P113" i="1"/>
  <c r="P115" i="1"/>
  <c r="P117" i="1"/>
  <c r="P119" i="1"/>
  <c r="P121" i="1"/>
  <c r="P125" i="1"/>
  <c r="P127" i="1"/>
  <c r="P129" i="1"/>
  <c r="P131" i="1"/>
  <c r="P133" i="1"/>
  <c r="P135" i="1"/>
  <c r="P214" i="1"/>
  <c r="P220" i="1"/>
  <c r="P240" i="1"/>
  <c r="P244" i="1"/>
  <c r="P248" i="1"/>
  <c r="P281" i="1"/>
  <c r="P7" i="1"/>
  <c r="P15" i="1"/>
  <c r="P25" i="1"/>
  <c r="P27" i="1"/>
  <c r="P29" i="1"/>
  <c r="P31" i="1"/>
  <c r="P35" i="1"/>
  <c r="P37" i="1"/>
  <c r="P39" i="1"/>
  <c r="P41" i="1"/>
  <c r="P43" i="1"/>
  <c r="P45" i="1"/>
  <c r="F311" i="1"/>
  <c r="M311" i="1"/>
  <c r="P92" i="1"/>
  <c r="P94" i="1"/>
  <c r="P102" i="1"/>
  <c r="P140" i="1"/>
  <c r="P144" i="1"/>
  <c r="P148" i="1"/>
  <c r="P172" i="1"/>
  <c r="P174" i="1"/>
  <c r="P247" i="1"/>
  <c r="P253" i="1"/>
  <c r="P302" i="1"/>
  <c r="P38" i="1"/>
  <c r="P42" i="1"/>
  <c r="P46" i="1"/>
  <c r="H311" i="1"/>
  <c r="P60" i="1"/>
  <c r="P62" i="1"/>
  <c r="P70" i="1"/>
  <c r="P76" i="1"/>
  <c r="P123" i="1"/>
  <c r="P139" i="1"/>
  <c r="P141" i="1"/>
  <c r="P143" i="1"/>
  <c r="P145" i="1"/>
  <c r="P147" i="1"/>
  <c r="P149" i="1"/>
  <c r="P204" i="1"/>
  <c r="P221" i="1"/>
  <c r="P224" i="1"/>
  <c r="P228" i="1"/>
  <c r="P232" i="1"/>
  <c r="P236" i="1"/>
  <c r="P278" i="1"/>
  <c r="P299" i="1"/>
  <c r="P301" i="1"/>
  <c r="P303" i="1"/>
  <c r="P305" i="1"/>
  <c r="P307" i="1"/>
  <c r="P309" i="1"/>
  <c r="P16" i="1"/>
  <c r="P33" i="1"/>
  <c r="P68" i="1"/>
  <c r="O108" i="1"/>
  <c r="N47" i="1"/>
  <c r="P52" i="1"/>
  <c r="P84" i="1"/>
  <c r="N150" i="1"/>
  <c r="O47" i="1"/>
  <c r="P6" i="1"/>
  <c r="P11" i="1"/>
  <c r="P13" i="1"/>
  <c r="P22" i="1"/>
  <c r="P34" i="1"/>
  <c r="N108" i="1"/>
  <c r="P50" i="1"/>
  <c r="P55" i="1"/>
  <c r="P59" i="1"/>
  <c r="P64" i="1"/>
  <c r="P66" i="1"/>
  <c r="P71" i="1"/>
  <c r="P75" i="1"/>
  <c r="P80" i="1"/>
  <c r="P82" i="1"/>
  <c r="P87" i="1"/>
  <c r="P91" i="1"/>
  <c r="P96" i="1"/>
  <c r="P98" i="1"/>
  <c r="P103" i="1"/>
  <c r="P107" i="1"/>
  <c r="G311" i="1"/>
  <c r="P155" i="1"/>
  <c r="P160" i="1"/>
  <c r="P162" i="1"/>
  <c r="P167" i="1"/>
  <c r="P171" i="1"/>
  <c r="P176" i="1"/>
  <c r="P178" i="1"/>
  <c r="P183" i="1"/>
  <c r="P187" i="1"/>
  <c r="P194" i="1"/>
  <c r="P198" i="1"/>
  <c r="P203" i="1"/>
  <c r="P205" i="1"/>
  <c r="N262" i="1"/>
  <c r="P219" i="1"/>
  <c r="P233" i="1"/>
  <c r="P235" i="1"/>
  <c r="P249" i="1"/>
  <c r="P251" i="1"/>
  <c r="P256" i="1"/>
  <c r="P260" i="1"/>
  <c r="P267" i="1"/>
  <c r="P271" i="1"/>
  <c r="P276" i="1"/>
  <c r="P280" i="1"/>
  <c r="P282" i="1"/>
  <c r="P298" i="1"/>
  <c r="N310" i="1"/>
  <c r="P3" i="1"/>
  <c r="P5" i="1"/>
  <c r="P14" i="1"/>
  <c r="P19" i="1"/>
  <c r="P26" i="1"/>
  <c r="P30" i="1"/>
  <c r="P51" i="1"/>
  <c r="P56" i="1"/>
  <c r="P58" i="1"/>
  <c r="P63" i="1"/>
  <c r="P67" i="1"/>
  <c r="P72" i="1"/>
  <c r="P74" i="1"/>
  <c r="P79" i="1"/>
  <c r="P83" i="1"/>
  <c r="P88" i="1"/>
  <c r="P90" i="1"/>
  <c r="P95" i="1"/>
  <c r="P99" i="1"/>
  <c r="P104" i="1"/>
  <c r="P106" i="1"/>
  <c r="J311" i="1"/>
  <c r="N191" i="1"/>
  <c r="P154" i="1"/>
  <c r="P159" i="1"/>
  <c r="P163" i="1"/>
  <c r="P168" i="1"/>
  <c r="P170" i="1"/>
  <c r="P175" i="1"/>
  <c r="P179" i="1"/>
  <c r="P184" i="1"/>
  <c r="P186" i="1"/>
  <c r="N212" i="1"/>
  <c r="P197" i="1"/>
  <c r="P200" i="1"/>
  <c r="P202" i="1"/>
  <c r="P206" i="1"/>
  <c r="P209" i="1"/>
  <c r="P211" i="1"/>
  <c r="O216" i="1"/>
  <c r="P225" i="1"/>
  <c r="P227" i="1"/>
  <c r="P241" i="1"/>
  <c r="P243" i="1"/>
  <c r="P252" i="1"/>
  <c r="P257" i="1"/>
  <c r="P259" i="1"/>
  <c r="P263" i="1"/>
  <c r="N277" i="1"/>
  <c r="P270" i="1"/>
  <c r="P275" i="1"/>
  <c r="P284" i="1"/>
  <c r="P288" i="1"/>
  <c r="P290" i="1"/>
  <c r="P306" i="1"/>
  <c r="P2" i="1"/>
  <c r="P48" i="1"/>
  <c r="P109" i="1"/>
  <c r="P152" i="1"/>
  <c r="O212" i="1"/>
  <c r="P195" i="1"/>
  <c r="P217" i="1"/>
  <c r="P268" i="1"/>
  <c r="P279" i="1"/>
  <c r="N14" i="2"/>
  <c r="N15" i="2" s="1"/>
  <c r="P28" i="1"/>
  <c r="P36" i="1"/>
  <c r="P44" i="1"/>
  <c r="P49" i="1"/>
  <c r="P57" i="1"/>
  <c r="P65" i="1"/>
  <c r="P73" i="1"/>
  <c r="P81" i="1"/>
  <c r="P89" i="1"/>
  <c r="P97" i="1"/>
  <c r="P105" i="1"/>
  <c r="P110" i="1"/>
  <c r="P118" i="1"/>
  <c r="P126" i="1"/>
  <c r="P134" i="1"/>
  <c r="P142" i="1"/>
  <c r="O191" i="1"/>
  <c r="P151" i="1"/>
  <c r="P153" i="1"/>
  <c r="P161" i="1"/>
  <c r="P169" i="1"/>
  <c r="P177" i="1"/>
  <c r="P185" i="1"/>
  <c r="P196" i="1"/>
  <c r="P210" i="1"/>
  <c r="N216" i="1"/>
  <c r="P218" i="1"/>
  <c r="P226" i="1"/>
  <c r="P234" i="1"/>
  <c r="P242" i="1"/>
  <c r="P250" i="1"/>
  <c r="P258" i="1"/>
  <c r="P269" i="1"/>
  <c r="O310" i="1"/>
  <c r="P296" i="1"/>
  <c r="P304" i="1"/>
  <c r="M14" i="2"/>
  <c r="M15" i="2" s="1"/>
  <c r="P24" i="1"/>
  <c r="P32" i="1"/>
  <c r="P40" i="1"/>
  <c r="P53" i="1"/>
  <c r="P61" i="1"/>
  <c r="P69" i="1"/>
  <c r="P77" i="1"/>
  <c r="P85" i="1"/>
  <c r="P93" i="1"/>
  <c r="P101" i="1"/>
  <c r="O150" i="1"/>
  <c r="P114" i="1"/>
  <c r="P122" i="1"/>
  <c r="P130" i="1"/>
  <c r="P138" i="1"/>
  <c r="P146" i="1"/>
  <c r="P157" i="1"/>
  <c r="P165" i="1"/>
  <c r="P173" i="1"/>
  <c r="P181" i="1"/>
  <c r="P189" i="1"/>
  <c r="P192" i="1"/>
  <c r="O262" i="1"/>
  <c r="P222" i="1"/>
  <c r="P230" i="1"/>
  <c r="P238" i="1"/>
  <c r="P246" i="1"/>
  <c r="P254" i="1"/>
  <c r="O277" i="1"/>
  <c r="P265" i="1"/>
  <c r="P273" i="1"/>
  <c r="P292" i="1"/>
  <c r="P300" i="1"/>
  <c r="P308" i="1"/>
  <c r="L14" i="2"/>
  <c r="L15" i="2" s="1"/>
  <c r="P213" i="1"/>
  <c r="P216" i="1" l="1"/>
  <c r="N311" i="1"/>
  <c r="P277" i="1"/>
  <c r="O311" i="1"/>
  <c r="P108" i="1"/>
  <c r="P212" i="1"/>
  <c r="P310" i="1"/>
  <c r="P47" i="1"/>
  <c r="P191" i="1"/>
  <c r="P262" i="1"/>
  <c r="P150" i="1"/>
  <c r="P311" i="1" l="1"/>
</calcChain>
</file>

<file path=xl/sharedStrings.xml><?xml version="1.0" encoding="utf-8"?>
<sst xmlns="http://schemas.openxmlformats.org/spreadsheetml/2006/main" count="1663" uniqueCount="704">
  <si>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</si>
  <si>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</si>
  <si>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</si>
  <si>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</si>
  <si>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</si>
  <si>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</si>
  <si>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</si>
  <si>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</si>
  <si>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</si>
  <si>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</si>
  <si>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</si>
  <si>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תאריך נקודת הביקורת לבונוס</t>
  </si>
  <si>
    <t>סכום הבונוס</t>
  </si>
  <si>
    <t>צפי לחודש</t>
  </si>
  <si>
    <t>תשלומים נוספים בחודש</t>
  </si>
  <si>
    <t>צפי מאוחד</t>
  </si>
  <si>
    <t>הערות מגיליון הגביה</t>
  </si>
  <si>
    <t>אודם</t>
  </si>
  <si>
    <t>מועצה מקומית גדרה</t>
  </si>
  <si>
    <t>מסב</t>
  </si>
  <si>
    <t>ES-יעוץ</t>
  </si>
  <si>
    <t xml:space="preserve"> תקשורת סלולארית</t>
  </si>
  <si>
    <t>25/08/2016 - חני : איליה מה נסגר בפגישה לא עדכנת עדיין_x000D_
28/08/2016 - חני : איליה לא זכר את חן זיכוי לדבר עם הלקוח - להתעדכן מול רועי מה לעשות האם להתקשר או לחכות_x000D_
30/08/2016 - חני : רועי -אני אתפנה לטפל בזה רק במהלך חודש ספטמבר</t>
  </si>
  <si>
    <t>צוות 3 ניהול והשקעות 1997 בעמ</t>
  </si>
  <si>
    <t>צקים</t>
  </si>
  <si>
    <t xml:space="preserve"> צמיגים</t>
  </si>
  <si>
    <t>15/08/2016 - חני : רועי מתקן את החן נמסרה לסבב לאישור_x000D_
25/08/2016 - חני : יקי-1.	סוכם עם רוני על קידום הגבייה דרכך ובמידה והלקוח יתנגד אז רוני / רועי יתקנו את המצב - רוני תסגור עם חני הכל_x000D_
31/08/2016 - חני : יקי-לא קיבלתי את התיקון אני רוצה שתגבו את הכסף</t>
  </si>
  <si>
    <t>ביפר תקשורת ישראל בעמ</t>
  </si>
  <si>
    <t>11/08/2016 - חני : ייעוץ חודשי - שיקים יוני 2015 עד נובמבר 2016 כנגד שיק בטחון_x000D_
27/06/2015 - חני : ללא ניהול חוזים</t>
  </si>
  <si>
    <t>המכללה האקדמית ספיר (ער)</t>
  </si>
  <si>
    <t>הוראת קבע</t>
  </si>
  <si>
    <t>21/08/2016 - חני : ייעוץ חודשי - כולל ניהול חוזים - הוראת קבע</t>
  </si>
  <si>
    <t>תפוז כתום שווק אופנה</t>
  </si>
  <si>
    <t>24/08/2016 - חני : נאוה - פגישה היום_x000D_
24/08/2016 - חני : נאוה-אריק לא יספיק להגיע.אמר שטס מחר.ביקש שאצור איתו קשר ב06.09._x000D_
שמתי תזכורת._x000D_
27/08/2016 - חני : יקי לרועי-בחודש יולי היית צריך להפיק בונוס לתפוז_x000D_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ללקוח_x000D_
תזכור להפיק על חודש יולי</t>
  </si>
  <si>
    <t>אופק מ.ב. חברה לניהול ואחזקה מעמ</t>
  </si>
  <si>
    <t>29/08/2016 - חני : נורית- עדיין לא חזרו מחול מקוה מחר מחרתיים השיקים אצלם_x000D_
30/08/2016 - חני : נורית - רועי שוחח איתה מפתח משרד אין לה השיקים שם חוזרים יום חמישי השיקים מוכנים אם תמצא מחר מפתח תעדכן את רועי לבוא אם לא יחכה ליום חמשי - רועי מטפל יאסוף ביום חמישי את השיקים_x000D_
31/08/2016 - חני : רועי- נורית - מחר כבר יהיו בבוקר במשרד._x000D_
אז מחר אפשר. מתנצלת</t>
  </si>
  <si>
    <t>מטיילי ירון בר בעמ</t>
  </si>
  <si>
    <t>01/12/2015 - חני :  ייעוץ חודשי - שיקים נובמבר 2015 עד אוקטובר 2016 שוטף 90_x000D_
10/08/2016 - חני : להוציא חן עתידית_x000D_
28/08/2016 - חני : חישוב  מדד נמסר לולדי להוציא</t>
  </si>
  <si>
    <t>רפי את רפי בעמ</t>
  </si>
  <si>
    <t>03/03/2016 - אורטל : ייעוץ חודשי שיקים מפברואר 2016 עד יולי 2017 כנגד ערבות בנקאית</t>
  </si>
  <si>
    <t>עירית אריאל</t>
  </si>
  <si>
    <t>העברה בנקאית</t>
  </si>
  <si>
    <t>09/08/2016 - חני : העברות בנקאיות - לוודא תמיד מול נאטשה שיש חן לתשלום</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</si>
  <si>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</si>
  <si>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</si>
  <si>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</si>
  <si>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</si>
  <si>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אסותא מרכזים רפואיים בעמ</t>
  </si>
  <si>
    <t>16/08/2016 - חני : שולם_x000D_
05/09/2016 - חני : תשלום חודשי שולם עבור חן אוגוסט_x000D_
05/09/2016 - חני : לשלוח חן עסקה ספטמבר במייל</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</si>
  <si>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</si>
  <si>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</si>
  <si>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אחזקות משמר הנגב אגשח בעמ</t>
  </si>
  <si>
    <t xml:space="preserve"> בונוס, זיכוי מחברת כחול לבן</t>
  </si>
  <si>
    <t xml:space="preserve">01/09/2016 - חני : חן 37300 עס 463 שח חן זיכוי חברת כחול לבן ישב עם אבי יסביר לגביה למה רוצה לבטל 5.9.16
01/09/2016 - שגיא מדינה : בדיקה ליקי
01/09/2016 - חני : תשובה מחני לבדיקה ליקי
</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</si>
  <si>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</si>
  <si>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</si>
  <si>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</si>
  <si>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</si>
  <si>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</si>
  <si>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</si>
  <si>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01/09/2016 - חני : תשובה מחני לבדיקה ליקי
_x000D_
01/09/2016 - חני : רועי-להחזיר לשווק_x000D_
01/09/2016 - חני : יקי האם לסגור את הלקוח?</t>
  </si>
  <si>
    <t>אגרוטופ בעמ</t>
  </si>
  <si>
    <t>23/11/2015 - אורטל : רועי-הנספח לא נשלח .הוצאנו לו סיכום פגישה שמעודכן בסם_x000D_
09/08/2016 - חני : הגיע מכתב סיום התקשרות הועבר לכולם_x000D_
11/08/2016 - חני : רועי-טופל _x000D_
שוחחתי עם רון בן חיים המנכל  יש לנו פגישה בסוף החודש 31.8אעדכן אחריה</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</si>
  <si>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</si>
  <si>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</si>
  <si>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המכללה האקדמית לחינוך עש קיי בעמ</t>
  </si>
  <si>
    <t>05/07/2016 - חני : ייעוץ חודשים - שיקים פברואר 2016 עד ינואר 2017</t>
  </si>
  <si>
    <t>ניצנים סוכנויות לביטוח בעמ</t>
  </si>
  <si>
    <t>23/08/2016 - חני : רועי ישב עם אבי ב31.8_x000D_
31/08/2016 - חני : רועי פגישה עם אבי 5.9.16_x000D_
05/09/2016 - חני : לבטל שיק בטחון ב2.10.16 - טיפול חני</t>
  </si>
  <si>
    <t>ארט יודאיקה בעמ</t>
  </si>
  <si>
    <t>15/08/2016 - חני : נמסר לרועי שימסור לאתי את חן מס עבור 2 חן של סים לשתלום_x000D_
16/08/2016 - חני : שולם ייעטץ - חן סים נמסרו לגבי להתקשר לאתי שבוע הבא_x000D_
29/08/2016 - חני : אתי לא עונה להתקשר מחר - נשלח מייל</t>
  </si>
  <si>
    <t>בר - נש שירותי כח אדם בנגב בעמ</t>
  </si>
  <si>
    <t>25/08/2016 - חני : שירלי-עדכנתי בסם בשורות של רוני יודפס לשוטף שלו עם אבי ביום שני_x000D_
31/08/2016 - חני : רועי-ישיבה עם אבי 5.9.16_x000D_
05/09/2016 - חני : חני לבטל שיק בטחון בתאריך 7.10.16</t>
  </si>
  <si>
    <t>סינרגי כבלים בעמ</t>
  </si>
  <si>
    <t>08/08/2016 - חני : 21/11/2015 - חני :  ייעוץ חודשי נובמבר 2015 עד אפריל 2017  פלוס  שיק בטחון</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</si>
  <si>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</si>
  <si>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</si>
  <si>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</si>
  <si>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</si>
  <si>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עשות אשקלון תעשיות בעמ</t>
  </si>
  <si>
    <t>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אותו_x000D_
29/08/2016 - חני : יקי ונתן מטפלים יעדכנו_x000D_
30/08/2016 - חני : משנים את הערבות בטיפול חתימה אצל נתן - מחר איליה יביא את השקים</t>
  </si>
  <si>
    <t>אדירם תעשיות מתכת בעמ</t>
  </si>
  <si>
    <t>06/07/2016 - חני : רועי-ננסה לגייס מחדש עד 31.08.16_x000D_
01/09/2016 - חני : רועי - להחזיר לשיווק_x000D_
01/09/2016 - חני : יקי - האם לסגור את הלקוח ?</t>
  </si>
  <si>
    <t>עיריית בת ים</t>
  </si>
  <si>
    <t xml:space="preserve"> חן בונוס - תגבה בחודש ספטמבר רועי צריך לתקן את החשבונית</t>
  </si>
  <si>
    <t>25/08/2016 - חני : מה נסגר עם הלקוח לגבי חן הבונוס היית אמור לתקן את החן_x000D_
31/08/2016 - חני : מה עם תיקון חן הבונוס האם בוצע?_x000D_
01/09/2016 - חני : רועי-אבדוק אם תוקנה</t>
  </si>
  <si>
    <t>גולדשטיין שרותי תברואה בעמ</t>
  </si>
  <si>
    <t>25/07/2016 - חני :  ייעוץ חדושי נובמבר2015 עד מרץ 2017 - חודש חינם אפריל 2015</t>
  </si>
  <si>
    <t>אופטיקה הלפרין בעמ</t>
  </si>
  <si>
    <t>כרטיס אשראי</t>
  </si>
  <si>
    <t>15/08/2016 - חני : מה קורה עם הנחיתה?_x000D_
16/08/2016 - חני : רועי-אני אנחת שם עד סוף השבוע_x000D_
23/08/2016 - חני : רועי-צהריים טובים  בצעתי היום נחיתה באופטיקה הלפרין פגשתי את יענקלה המנכל ורועי סמנכל הכספים _x000D_
קבעתי פגישה עם רועי ל 08.09.16 בשעה 14:00 בנושא המשך ההתקשרות _x000D_
רוני – אני זקוק לעזרתך בגיבוש הצעה חדשה ללקוח כמובן שאשמח שתהיה נוכח יחד איתי</t>
  </si>
  <si>
    <t>נובה מכשירי מדידה בעמ</t>
  </si>
  <si>
    <t>04/08/2016 - חני : התשלום אושר ושולם_x000D_
23/08/2016 - חני : נאוה-פגישה ב-08.09 לאבי_x000D_
01/09/2016 - חני : פגישה אבי 11.9.16</t>
  </si>
  <si>
    <t>קו צינור אילת אשקלון בעמ</t>
  </si>
  <si>
    <t>30/08/2016 - חני : התשלום אושר_x000D_
01/09/2016 - חני : אנה - הועבר אתמול אחהצ התשלום נראה מחר_x000D_
04/09/2016 - חני : שולם</t>
  </si>
  <si>
    <t>י.ג. ביגוד בעמ מרכז הלבשה</t>
  </si>
  <si>
    <t>14/08/2016 - חני : איליה-חני שלום_x000D_
דיברתי עם הלקוח. הוא מבקש פגישה לפני שמעביר את שאר השקים._x000D_
אני קובע אתו פגישה כדי להבין על מה מדובר ולנסות לקבל את השקים. במקביל חן שלחה לו מייל המרכז את כל התהליכים וחסכונות שהושגו עד כה._x000D_
ברגע שאקבע את הפגישה אשלח לך זימון._x000D_
14/08/2016 - חני : נקבעה פגישה 6.9_x000D_
01/09/2016 - חני : נדחתה הפגישה ל20.9</t>
  </si>
  <si>
    <t>עיריית קרית גת</t>
  </si>
  <si>
    <t>15/08/2016 - חני : רועי-איליה יצור קשר  בטיפול שלו_x000D_
15/08/2016 - חני : אילייה רועי העביר לטיפולך - עדכונך איך ממשיכים_x000D_
16/08/2016 - חני : יקי - לא להתקשר לחכות עד סוף החודש לראות באם יכנס תשלום עד 31.8</t>
  </si>
  <si>
    <t>המכללה הטכנולוגית באר- שבע  (ער)</t>
  </si>
  <si>
    <t xml:space="preserve"> ינטרנט+כ.אשראי, הפרשי מדד, חודשים יוני 20106 ואילך - 18 חודשים</t>
  </si>
  <si>
    <t>04/08/2016 - חני : חן 37137-1 לעדכן  לגבי תשלומהלאחר אישור ההסכם_x000D_
09/08/2016 - חני : רועי-בצעתי נחיתה על הלקוח יעקב המשנה למנכל בחול עד ה 22 לחודש_x000D_
אני אתאם מולו מיד כשיחזור_x000D_
31/08/2016 - חני : מה עם תיאום הפגישה?</t>
  </si>
  <si>
    <t>תעשיות לכיש</t>
  </si>
  <si>
    <t>30/08/2016 - חני : רועי-הלקוח שלח לנו מכתב סיום התקשרות אתמול לא יהיה תשלום החודש  - חני בקשה את המכתב סיום התקשרות_x000D_
30/08/2016 - חני : רועי שלח מייל סיום התקשרות קושר בסם_x000D_
31/08/2016 - חני : אבי-רוני לתאם מיידית פגישת שימור</t>
  </si>
  <si>
    <t>ברנד תעשיות בעמ</t>
  </si>
  <si>
    <t xml:space="preserve"> בונוס</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</si>
  <si>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</si>
  <si>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בריטמן אלמגור זהר ושות</t>
  </si>
  <si>
    <t>31/08/2016 - חני : חן סים לגביה חן 1111-609_x000D_
31/08/2016 - חני : סים לגביה 531 שח_x000D_
05/09/2016 - חני : נשלחה חן אוגוסט פריומיום 5109 לגביה יחד עם הריכוז לבל ומיכל מטפלים - לוודא עוד כמה ימים  מול לריסה שקיבלה את החשבונית לתשלום</t>
  </si>
  <si>
    <t>שלמה זבידה אחזקות בעמ</t>
  </si>
  <si>
    <t>05/09/2016 - חני : ייעוץ חדושי - שיקים אוגוסט 2016 עד ינואר 2018 - כולל ניהול חוזים_x000D_
05/09/2016 - חני : שיק בטחון לבטל ב16.9.16 חני בבנק_x000D_
05/09/2016 - חני : בטיפול חני לבטל שיק בטחון</t>
  </si>
  <si>
    <t>לוצאטו את לוצאטו עורכי פטנטים</t>
  </si>
  <si>
    <t>04/06/2016 - חני :  ייעוץ חודשי - שיקים אפריל 2016 עד מרץ 2017</t>
  </si>
  <si>
    <t>קידמה ציוד לתובלה 1971 בעמ</t>
  </si>
  <si>
    <t>30/08/2016 - חני : רועי-אני לא יודע לטפל בו הלאה מעבר למה שבצעתי_x000D_
30/08/2016 - חני : נשלח מייל ליקי ואבי באם יש מה לעשות או לסגור את הלקוח או רעיון לרועי_x000D_
31/08/2016 - חני : אבי-רוני תתאם פגישת שימור עם הלקוח_x000D_
חייבים להחזיר אותו</t>
  </si>
  <si>
    <t>המסלול האקדמי המכללה למינהל מיסודה של הסתדרות הפקידים בעמ</t>
  </si>
  <si>
    <t>15/08/2016 - חני : ייעוץ חודשי- שיקים יוני 2015 עד אפריל 2017_x000D_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_x000D_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נוספת._x000D_
15/08/2016 - חני : השקים הגיעו ועודכנו בסם - שולמו כל התשלומים 24 תשלומים</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</si>
  <si>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</si>
  <si>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</si>
  <si>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א.ל. אלקטרוניקה - שירותי הנדסה ויצור בעמ</t>
  </si>
  <si>
    <t>04/08/2016 - חני : נשלח חשבונית לקרינה לגביה_x000D_
04/08/2016 - חני : התשלום אושר ישולם 5.8_x000D_
09/08/2016 - חני : שולם</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</si>
  <si>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</si>
  <si>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</si>
  <si>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</si>
  <si>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</si>
  <si>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</si>
  <si>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בערבות_x000D_
24/07/2016 - חני : הארכת הערבות מחר צבי ימסור_x000D_
04/08/2016 - חני : נמסרה הארכת הערבות</t>
  </si>
  <si>
    <t>ראבד מגריזו בנקל ושות עורכי דין ונוטריונים</t>
  </si>
  <si>
    <t>28/07/2015 - חני : 21/06/15 - חני : ייעוץ חודשי - 18 שיקים יוני 2015 עד נובמבר2016_x000D_
28/08/2016 - חני : חידוש לא אוטומטי - נשלח מייל לצבי</t>
  </si>
  <si>
    <t>שיא פרוייקטים בעמ</t>
  </si>
  <si>
    <t>24/12/15 - חני :  ייעוץ חודשי - שיקים דצמבר 2015 עד מאי 2017 כנגד שיק בטחון</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</si>
  <si>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</si>
  <si>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</si>
  <si>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אקרם סביתאני ובניו בעמ</t>
  </si>
  <si>
    <t>15/08/2016 - חני :  ייעוץ חודשי - שיקים אפריל 2015 עד מרץ 2017 - ללא מערכת חוזים_x000D_
חן סים הלקוח משלם כ.אשראי - סים 18 הוחזר _x000D_
25/07/2016 - חני : חן 1111-596 לתשלום 10.8 שולם _x000D_
14/08/2016 - חני : חן 1111-618 עס 1047 שח לתשלום 10.9</t>
  </si>
  <si>
    <t>ימית א. בטחון (1998) בעמ</t>
  </si>
  <si>
    <t>25/08/2016 - חני : ייעוץ חדושי - ה.קבע</t>
  </si>
  <si>
    <t>פרוטרי שיווק בעמ</t>
  </si>
  <si>
    <t xml:space="preserve"> חן בונוס</t>
  </si>
  <si>
    <t>14/08/2016 - חני : צבי-אני ממתין שתהיה הסכמה על הסעיף האחרון לפני התיאום_x000D_
17/08/2016 - חני : פגישה נדחתה ליום שלישי 30.8_x000D_
31/08/2016 - חני : צבי-התקיימה פגישה. מעדכנים חישובי חיסכון. עובד בנושא מול יקי</t>
  </si>
  <si>
    <t>החוויה הישראלית שירותי תיירות חינוכית בעמ</t>
  </si>
  <si>
    <t>04/06/2016 - חני : כ.אשראי_x000D_
04/06/2016 - חני : שולמו שיקים הנחה 5% - ינואר 2015 עד דצמבר 2016 - במקום כ.אשראי</t>
  </si>
  <si>
    <t>מרכז חינוכי הזית</t>
  </si>
  <si>
    <t>23/08/2016 - חני : נאור-נקבע פגישה ליקי צבי ושאול ב5/9_x000D_
05/09/2016 - חני : יקי- היום יקבלו תשובה סופית אבל יכין שיקים לדברי יקי_x000D_
05/09/2016 - חני : יקי יעדכן סופי עד מחר באם יהיו שיקים</t>
  </si>
  <si>
    <t>חברת רמת תמיר בעמ</t>
  </si>
  <si>
    <t xml:space="preserve"> חן בונוס- צבי יתקן את חן ויבוטל</t>
  </si>
  <si>
    <t>30/08/2016 - חני : ייעוץ חודשי - שיקים אפריל 2016 עד יולי 2017_x000D_
30/08/2016 - חני : חן בונוס 32908 עס 16231 ₪ בטיפול צבי  - יקי - צבי יוציא ביטול מסודר</t>
  </si>
  <si>
    <t>הובלות עם שחר ח.מ. (1999) בעמ</t>
  </si>
  <si>
    <t xml:space="preserve"> בונוס - נמסרה לאבי לפגישה שלו 22.9.16</t>
  </si>
  <si>
    <t>30/08/2016 - חני : ייעוץ חודשי - כ.אשראי_x000D_
30/08/2016 - חני : הסכם הסתיים נקבעה פגישה 22.9.16_x000D_
30/08/2016 - חני : חן בונוס 32981 עס 69982 שח הועברה לאבי לפגישה שלו בתאריך 22.9.16</t>
  </si>
  <si>
    <t>אחים ברדריאן בעמ</t>
  </si>
  <si>
    <t>מ.ש. אלומיניום בעמ</t>
  </si>
  <si>
    <t>31/07/2016 - חני : ייעוץ חודשי - שיקים יולי 2016 עד דצמבר 2017 כנגד ערבות בנקאית עס 153000 שח ליום 5.1.18</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</si>
  <si>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</si>
  <si>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</si>
  <si>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</si>
  <si>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</si>
  <si>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מצות יהודה משה לודמיר ובניו בעמ</t>
  </si>
  <si>
    <t>30/03/2016 - אורטל : 04/01/16 - אורטל : ייעוץ חודשי ינואר 2016 עד דצמבר 2016 שיקים כנגד ערבות בנקאית</t>
  </si>
  <si>
    <t>אור שלום למען ילדים ונוער בסיכון (חלצ)</t>
  </si>
  <si>
    <t>24/04/2016 - אורטל : 20/03/2016 - אורטל : ייעוץ חודשי שיקים מאפריל 2016 עד מרץ 2017</t>
  </si>
  <si>
    <t>ידידים בישראל של נפש בנפש (ער)</t>
  </si>
  <si>
    <t>07/07/2016 - חני : יעוץ חודשי  פלוס  ניהול חוזים -העברות בנקאיות - להעביר חן עסקה סימה הנהח_x000D_
07/07/2016 - חני : התשלום אושר ושולם_x000D_
04/08/2016 - חני : התשלום אושר ושולם</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</si>
  <si>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</si>
  <si>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</si>
  <si>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ע.ר.ד הובלות דוד בעמ</t>
  </si>
  <si>
    <t>25/08/2016 - חני : מתי אתה יושב עם השכר לפגישה ומה עם הדוח האם ממתינים עם התיקון - עדכונך צבי_x000D_
25/08/2016 - חני : צבי-אעבור על הנושא עם קובי ביום א להבין מה השינויים והתיקונים שיש לעשות בדוח הפעילות_x000D_
28/08/2016 - חני : צבי-בבדיקה מול קובי בהתאם לטענות של עילאי - היום ישב עם קובי</t>
  </si>
  <si>
    <t>עיריית רהט</t>
  </si>
  <si>
    <t xml:space="preserve"> בונוס תשלום שני ישולם פברואר 2017+תשלום שלישי פברואר 2018</t>
  </si>
  <si>
    <t>24/04/2016 - אורטל : יקי-עד לסוף מאי צבי סוגר את נושא הבונוס וריטיינר_x000D_
04/05/2016 - אורטל : הגיע שיק עס 9171 בחלק מתשלום בונוס_x000D_
05/05/2016 - אורטל : בשיחה עם צביקה סוכם כי התשלום יחולק ל 3 פעימות שוות בסך 9171 ₪ _x000D_
מדובר בתשלום ראשון מתוך שלושה ששולם.פב 2017 יצא תשלום שני_x000D_
ובפב 2018 יצא התש השלישי_x000D_
התשלום אושר ושולם ה.בנקאית</t>
  </si>
  <si>
    <t>עיריית אופקים</t>
  </si>
  <si>
    <t>01/09/2016 - חני : זמירה - לא קיבלה חשבונית מיאיר לתשלום_x000D_
01/09/2016 - חני : יאיר- נשלח אליו ווצאפ לא עונה במשרד שיאשר לזמירה את 2 התשלומים_x000D_
05/09/2016 - חני : יאיר לא עונה- שיחה עם זמירה הנהח הועברו אליה 3 חשבוניות יולי אוגוסט ספטמבר תנסה לעזור תעביר את החשבוניות לאישור תשלום</t>
  </si>
  <si>
    <t>א.ברזני הסעות בעמ</t>
  </si>
  <si>
    <t>25/08/2016 - חני : צבי-נקבעה פגישה ליום ראשון הקרוב לדיון בלקוח_x000D_
28/08/2016 - חני : צבי-התקיימה ישיבה עם רוני ואלון לגבי הפוטנציאל. רוני יעלה בישיבה שלו עם אבי ויתקבלו החלטות_x000D_
29/08/2016 - חני : רוני-נשלח מייל באם ישב מול אבי באם יש החלטה</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</si>
  <si>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</si>
  <si>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</si>
  <si>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אסטרונאוטיקס ק.א בעמ</t>
  </si>
  <si>
    <t>10/08/2016 - חני : חן סים 570 פלוס 582 פלוס 594 נשלחו במייל למאיר וחדוה לתשלום ממתינה לתשובה_x000D_
15/08/2016 - חני : מאיר בחופש להתקשר מחר שוב לחדוה_x000D_
16/08/2016 - חני : חדוה - תשתדל לשלם עד סוף החודש אוספת את החן</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</si>
  <si>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</si>
  <si>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</si>
  <si>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אביזר סנטר סחר 2002 בעמ</t>
  </si>
  <si>
    <t>23/08/2016 - חני : נאור-שוחחתי עם יוני - אמר שלא יצא לא עדין לשבת עם הבעלים כי כולם בחופשות אמר שכנראה שבוע הבא הוא יהיה שם ולדבר איתו בשבוע הבא_x000D_
28/08/2016 - חני : צבי-המשך לשיחת הטלפון עם יוני התכתבתי עמו ותזכרתי אותו לגבי הנספח החתום_x000D_
31/08/2016 - חני : צבי-ממתין לנספח חתום</t>
  </si>
  <si>
    <t>א.ד. טכנולוגיות סינון בעמ</t>
  </si>
  <si>
    <t>25/08/2016 - חני : צבי-יקי הציע לאלי- יעביר לו בכתב לתגובתו_x000D_
25/08/2016 - חני : יקי לאלי-אלי שלום_x000D_
_x000D_
בהמשך לשיחתנו ובמטרה כנה לשרת אותך כלקוח אני מוכן לבוא לקראתך ולבצע בקרת שכר ביחד עם ניתוח של שלושה עד ארבעה ספקים._x000D_
_x000D_
על מנת לבצע זאת אני חייב לקבל ממך את הרשום במסמך המצב לגבי השכר._x000D_
_x000D_
כמו כן אני מבקש שתשלח אלי קובץ אקסל של כלל הספקים שלך וההוצאות שנתיות שלהם._x000D_
_x000D_
אני אבחר שלושה עד ארבעה ספקים מקומיים ועליהם אני אבצע את הניתוח עבורך._x000D_
_x000D_
לאחר שאסיים את העבודה אני אתאם איתך פגישה ואציג לך את הנתונים._x000D_
_x000D_
אני מאמין כי נדע למצוא את הדרך להמשיך ולשרת אותך נאמנה ונקבע ביחד מה יהיו התנאים להתקשרות._x000D_
_x000D_
היות והבטחתי לתת לך אופציה נוספת אני מציין כי במידה ולא תרצה להמשיך תשלם לנו 4000 ₪ לפני מעמ תמורת העבודה ונפרד כידידים._x000D_
_x000D_
מחכה לתשובתך_x000D_
29/08/2016 - חני : יקי-נשלח לו מייל והוא צריך לתת תשובה בקרוב</t>
  </si>
  <si>
    <t>הסוכנות היהודית לארץ ישראל</t>
  </si>
  <si>
    <t>המועצה הדתית תא</t>
  </si>
  <si>
    <t>15/08/2016 - חני : יקי-דיברו איתי ואמרו לי לתאם לך פגישה הם רוצים את המנכל אמרתי להם שהם יפגשו איתי ואנחנו נקבע פגישה_x000D_
15/08/2016 - חני : שירלי-רוני-להגיע להסגר עם הלקוח על תשלום שחסר לנו או על חידוש העבודה_x000D_
15/08/2016 - חני : שירלי-יקי שלח מייל לצבי ורוני לתאם ישיבת הכנה ותיאמתי ולצבי להגיש חומר הכנה ליקי לכן כתבתי טופל. כי מתוך ישיבה זו תיקבע פגישה עם הלקוח_x000D_
יקי- אתה כבר יכול לקבוע את הפגישה שלך עם הלקוח לכיון תחילת ספטמבר_x000D_
כי הישיבת הכנה שלכם ב30.8</t>
  </si>
  <si>
    <t>כנס אינטרנשיונל אירגון קונגרסים בעמ</t>
  </si>
  <si>
    <t>03/01/16 - אורטל : תשלום 1 לחודש -הלקוחה הנל מעבירה כל ראשון לחודש באישור נתן התשלומים מחוייבים לפי חודש נוכחי לא אחורה_x000D_
09/08/2016 - חני : שי שלח מייל ב21.7 על סיום התקשרות לצבי - צבי צריך לקבוע פגישה נשלח מייל לצבי מה קורה עם הפגישה_x000D_
04/09/2016 - חני : שולם</t>
  </si>
  <si>
    <t>מרכז מעשה</t>
  </si>
  <si>
    <t>23/08/2016 - חני : רוני-בהמשך לפגישה של אבי עם הלקוח אתמול עם הלקוח_x000D_
ובהמשך  לישיבה  שלי עם אבי לאחר הפגישה עם הלקוח  הוחלט כי:_x000D_
1.	כרגע להמשיך לגבות רגיל מהלקוח _x000D_
2.	אבי יזומן לפגישת הנהלה של העמותה על מנת להציג את הפעילות ואותנו._x000D_
3.	בנוסף סוכם כי הצוות יכין סיכומי פעילות על הנושאים שטיפלנו בין אם במישרין או בין אם בעקיפין (אך לא נשלח אותם ללקוח – פנימי בלבד)_x000D_
4.	להמתין עד יום חמישי הבא לגבי תיאם הפגישה (הם אמורים לפנות אלינו – האם נכון אבי ?)_x000D_
5.	להמשיך לבצע נוהל שירות רגיל ללקוח (שיחות טלפון  פגישות וכו)_x000D_
חן עתידית לבדוק באם להוציא_x000D_
23/08/2016 - חני : רוני-בהמשך לפגישה של אבי עם הלקוח אתמול עם הלקוח_x000D_
ובהמשך  לישיבה  שלי עם אבי לאחר הפגישה עם הלקוח  הוחלט כי:_x000D_
1.	כרגע להמשיך לגבות רגיל מהלקוח _x000D_
2.	אבי יזומן לפגישת הנהלה של העמותה על מנת להציג את הפעילות ואותנו._x000D_
3.	בנוסף סוכם כי הצוות יכין סיכומי פעילות על הנושאים שטיפלנו בין אם במישרין או בין אם בעקיפין (אך לא נשלח אותם ללקוח – פנימי בלבד)_x000D_
4.	להמתין עד יום חמישי הבא לגבי תיאם הפגישה (הם אמורים לפנות אלינו – האם נכון אבי ?)_x000D_
5.	להמשיך לבצע נוהל שירות רגיל ללקוח (שיחות טלפון  פגישות וכו)_x000D_
חן עתידית לבדוק באם להוציא_x000D_
28/08/2016 - חני : חישוב מדד נמסר לולדי להכנה</t>
  </si>
  <si>
    <t>עיריית מעלה אדומים</t>
  </si>
  <si>
    <t>פרוייקטלי</t>
  </si>
  <si>
    <t>08/08/2016 - חני : צבי-יצא כנראה החודש. תזכרתי אותם מה קורה עם זה... ברגע שיענו- אעדכן אותך._x000D_
14/08/2016 - חני : צבי-העירייה בחופשה מרוכזת עד ה- 22 לחודש. המכרז יצא כנראה רק בספטמבר_x000D_
28/08/2016 - חני : צבי-השבוע אנו מוציאים את הנוסח הסופי</t>
  </si>
  <si>
    <t>ישיבת אש התורה</t>
  </si>
  <si>
    <t>31/08/2016 - חני : שלחו מייל שלא יכולים להכין שיקים עד סוף השנה חני בודקת_x000D_
31/08/2016 - חני : ריבקי-בתחילת השנה הכנו סידרה של 12 שקים עד לסוף השנה. אין לנו אפשרות להכין כרגע שקים לשנה הבאה.נוכל לעשות זאת לקראת סוף השנה הנוכחית._x000D_
05/09/2016 - חני : צבי דיבר עם גימי והסביר לו לגבי השיקים ידאג להכין חני להיות מול ריבקי בשנית</t>
  </si>
  <si>
    <t>מכללה ירושלים (ער)</t>
  </si>
  <si>
    <t>25/08/2016 - חני : צבי- בחופשה_x000D_
25/08/2016 - חני : עד מתי הם בחופשה?_x000D_
25/08/2016 - חני : חוזרים ביום 4.9.16</t>
  </si>
  <si>
    <t>מכללת בית רבקה</t>
  </si>
  <si>
    <t>14/08/2016 - חני : צבי-הלקוח בחופש עד ראש חודש אלול- תתואם פגישה כשהו חוזר לעבודה._x000D_
15/08/2016 - חני : תחילת ספטמבר_x000D_
28/08/2016 - חני : נמסר חן עסקה חישוב מדד להכנה לולדי הנהח</t>
  </si>
  <si>
    <t>ריינהולד כהן ושותפיו עורכי פטנטים</t>
  </si>
  <si>
    <t>28/08/2016 - חני : צבי-בספטמבר אני נפגש עם גיל על חידוש ההתקשרות עדיין לא נקבע פגישה_x000D_
30/08/2016 - חני : צבי - פגישה 8.9.16_x000D_
31/08/2016 - חני : חן 1111-615 עס 214 שח נשארה לתשלום - חן 586 פלוס 603 שןלמו</t>
  </si>
  <si>
    <t>אמקול  בעמ</t>
  </si>
  <si>
    <t>23/08/2016 - חני : נאור-צריך לחזור אליו השבוע_x000D_
25/08/2016 - חני : יקי-עד לסוף שבוע הבא יהיו ללקוח תשובות_x000D_
01/09/2016 - חני : יקי- הגיע מכתב משפטי הועבר לטיפול - שירלי צריכה לקשר במשפטי</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</si>
  <si>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</si>
  <si>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</si>
  <si>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</si>
  <si>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25/08/2016 - חני : יקי-לקבוע את הפגישה עם הלקוח_x000D_
28/08/2016 - חני : רוני-שירלי.אבקש לתאם לי פגישה עם הלקוח  לדעתי שמו יוסי._x000D_
אני אלך עם צבי במטרה להוציא מהלקוח לפחות עוד שני תשלומים _x000D_
יקי וחני לידיעתכם_x000D_
28/08/2016 - חני : צבי-מנסים לתאם ליקי פגישה</t>
  </si>
  <si>
    <t>קיבוץ רוחמה</t>
  </si>
  <si>
    <t xml:space="preserve"> בונוס- נדחה לחודש אוקטובר לגביה עד אז יבצעו יישומים באישור יקי 18.7.16</t>
  </si>
  <si>
    <t>18/07/2016 - חני : ב1.10.16 לוודא לגבי חן בונוס_x000D_
18/07/2016 - חני : חני רשמה תזכורת ביומן ל1.10.16 לגבי חן בונוס_x000D_
14/08/2016 - חני : צבי-בביקור בקיבוץ בשבוע שעבר נאסף חומר של פז- ננתח ונפיק משמעויות</t>
  </si>
  <si>
    <t>ישיבת הר עציון (ער) גוש עציון</t>
  </si>
  <si>
    <t>30/06/2016 - חני : ייעוץ חודשי - יול 2016 עד נובמבר 2017</t>
  </si>
  <si>
    <t>מועצה מקומית שגב שלום</t>
  </si>
  <si>
    <t xml:space="preserve"> זיכוי מדור אלון, תשלום בונוס -ישולם 1.5.17חלק שלוש מבונוס ראשון, תשלום בונוס -ישולם 1.5.17חלק שלוש מבונוס שני</t>
  </si>
  <si>
    <t>28/08/2016 - חני : צבי-עודה לא ענה לי_x000D_
31/08/2016 - חני : צבי-עודה לא עונה_x000D_
31/08/2016 - חני : חני בקשה מצבי שישלח מייל מסודר עם קבלת אישור לגבי החן זיכוי לעודה מאחר ולא עונה לו כבר כמה ימים כנראה בחופשה</t>
  </si>
  <si>
    <t>איי פי סי ירושלים בעמ</t>
  </si>
  <si>
    <t>25/08/2016 - חני : ייעוץ חודשי - שיקים יולי 2016 עד דצמבר 2017 כנגד ערבות בנקאית עס 180000 שח ליום 31.1.18  פלוס  ניהול חוזים ללא תשלום</t>
  </si>
  <si>
    <t>בני יעקב מלאייב למסחר בעמ</t>
  </si>
  <si>
    <t>31/08/2016 - חני : ייעוץ חודשי - 18 שיקים יוני 2016 עד נובמבר 2017 כנגד ערבות בנקאית עס 153000 שח ליום 28.2.18_x000D_
01/09/2016 - חני : ללקוח נספח לערבות ללא נספח א</t>
  </si>
  <si>
    <t>עמיתי מלון הרצל ירושלים שותפות מוגבלת ירושלים</t>
  </si>
  <si>
    <t>27/03/2016 - אורטל : יעוץ חודשי  ממרץ 2016 עד אוגוסט 2017 שולם בכרטיס אשראי בתשלום אחד כנגד ערבות בנקאית</t>
  </si>
  <si>
    <t>אורות ערכים תורה ומסורת (ער)</t>
  </si>
  <si>
    <t>05/06/2016 - חני :  ייעוץ חודשי שיקים ממרץ 2016 עד אוגוסט 2017 כנגד ערבות בנקאית</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</si>
  <si>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</si>
  <si>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</si>
  <si>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</si>
  <si>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</si>
  <si>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אירוקה אינטרנשיונל בעמ</t>
  </si>
  <si>
    <t xml:space="preserve"> מיכון משרדי + תקשורת סלולארית</t>
  </si>
  <si>
    <t>09/08/2016 - חני : פגישה 14.8_x000D_
15/08/2016 - חני : נשלח מייל לרוני מה נגמר בפגישה_x000D_
15/08/2016 - חני : רוני- 6 שיקים יהיו בתחילת ספטמבר</t>
  </si>
  <si>
    <t>היי - טק מכניקה בעמ</t>
  </si>
  <si>
    <t>31/01/16 - אורטל : 13/01/16 - אורטל : ייעוץ חודשי 18 שיקים כנגד ערבות בנקאית ינואר 2016 עד יוני 2017</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</si>
  <si>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</si>
  <si>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</si>
  <si>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אלירם שיווק ושירותים בעמ</t>
  </si>
  <si>
    <t>23/08/2016 - חני : רוני-התקשרתי למשה מור יוסף סמנכל הכספים.הוא בחופשה עד ליום ראשון ה28 לאוגוסט .יש זימון על זה ביומן_x000D_
28/08/2016 - חני : צבי-וני מנסה לדבר עם משה ולסגור עמו הבנות. באם לא יצליח השבוע לדעתי יש להעביר למשפטי_x000D_
29/08/2016 - חני : רוני-העביר ליום שלישי</t>
  </si>
  <si>
    <t>אם החיטה בעמ</t>
  </si>
  <si>
    <t xml:space="preserve"> שכ"ט בונוס</t>
  </si>
  <si>
    <t>28/02/16 - חני : ייעוץ חודשי שיקים מפברואר 2016 עד ינואר 2017_x000D_
05/09/2016 - חני : חן בונוס חן 32983 עס 5844 שח</t>
  </si>
  <si>
    <t>קבוצת יבנה קבוצת הפועל המזרחי להתיישבות שיתופית בעמ</t>
  </si>
  <si>
    <t>06/07/2016 - חני : התשלום אושר_x000D_
10/07/2016 - חני : שולם_x000D_
08/08/2016 - חני : התשלום אושר ושולם</t>
  </si>
  <si>
    <t>שוקולד בר (מ.ב.) הרצליה בעמ</t>
  </si>
  <si>
    <t>15/08/2016 - חני : ייעוץ חודשי - כ.אשראי  פלוס  ניהול חוזים ללא תשלום_x000D_
15/08/2016 - חני : התשלום אושר ושולם_x000D_
23/08/2016 - חני : שירלי- פגישה רוני 24.8</t>
  </si>
  <si>
    <t>נאנאוניקס אימג'ינג בעמ</t>
  </si>
  <si>
    <t>15/08/2016 - חני : יקי-תביא אותו לפגישה אצלנו_x000D_
17/08/2016 - חני : יקי-שוחחתי עם עופר אביטל  מנהל הרכש בהנחייתו של ערן_x000D_
סוכם שבשבוע הבא הוא יעדכן אותי מתי נוכל להיפגש אצלנו או אצלם_x000D_
טלפון של עופר – 054-4349424_x000D_
24/08/2016 - חני : יקי-פגישה עם עופר מחברת נאנאוניקס אימגינג בעמ - 5.9</t>
  </si>
  <si>
    <t>אחזקות עין הנציב</t>
  </si>
  <si>
    <t>14/07/2016 - חני : ייעוץ חודשי ה.קבע  פלוס  ניהול חוזים - מפוצל קיבוץ ה.קבע - מפעל ה.בנקאית_x000D_
14/07/2016 - חני : התשלום אושר_x000D_
28/08/2016 - חני : לשלוח חן 5109 ליוני לתשלום</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</si>
  <si>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</si>
  <si>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</si>
  <si>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</si>
  <si>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07/08/2016 - חני : יקי- מעביר למשפטי_x000D_
17/08/2016 - חני : 		16.8.16 החזרת שיק עס 7670 שח כולל מעמ סיבת החזרה: נ.ה.ב - נתקבלה הוראת ביטול_x000D_
24/08/2016 - חני : יקי-שוחחתי עם איתמר – עורך הדין של אשדוד וחרסה_x000D_
היה לו מוזר שפניתי אבל הוא בודק מול הלקוחות שלו ויחזור אלי</t>
  </si>
  <si>
    <t>סיכום לצוות אלמוג</t>
  </si>
  <si>
    <t>ברקת</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</si>
  <si>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</si>
  <si>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</si>
  <si>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גומי תל-אביב בעמ</t>
  </si>
  <si>
    <t>28/02/16 - חני :  ייעוץ חודשי שיקים מפברואר 2016 עד ינואר 2017</t>
  </si>
  <si>
    <t>ספוט אופשן בעמ</t>
  </si>
  <si>
    <t>04/08/2016 - חני : יקי- הציע ללקוח פתרונות לא הסכים - אבי אמר - קח ממנו תשלום ותפרדו_x000D_
07/08/2016 - חני : יקי- צריך לסגור מול הלקוח את התשלום לפחות 3000 שח בונוס ועוד תשלום חודשי אחד היום ידבר עם הלקוח יעדכן_x000D_
10/08/2016 - חני : יקי-שוחחתי עם רון ונתתי לו הצעה ראשונית על בונוס של 3000  פלוס  6 תשלומים_x000D_
הוא יחשוב על זה וייתן תשובה אחרי אוגוסט כי הוא יוצא לחופשה בחול</t>
  </si>
  <si>
    <t>אוניקובסקי מעוז בעמ</t>
  </si>
  <si>
    <t>27/01/16 - אורטל : ייעוץ חודשי 12 שיקים פברואר 2016 עד ינואר 2017 כנגד שיק בטחון_x000D_
10/07/2016 - חני : מגיע לו 1000 דולר זיכוי – מענק הצטרפות לחבילת נופש - בטיפול נאוה_x000D_
17/08/2016 - חני : נאוה טיפלה הלקוח הוציא חשבונית ונתן מבצע העברה בנקאית חשבונית הועברה במייל לולדימיר</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</si>
  <si>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</si>
  <si>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</si>
  <si>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</si>
  <si>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</si>
  <si>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</si>
  <si>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_x000D_
26/12/2015 - חני : 1.	סכום העברה חדשית : 11583 שח. _x000D_
2.	מועד חיוב חדשי : ביום האחרון של כל חודש _x000D_
3.	תחילת החיוב – ב 31/1/2016 _x000D_
סיום החיוב – ב  31/3/2017      (סהכ 15 תשלומים )</t>
  </si>
  <si>
    <t>מלון קוסמופוליטן תל אביב רנסנס תל - אביב</t>
  </si>
  <si>
    <t>25/08/2016 - חני : ייעוץ חודשי - מסב_x000D_
25/08/2016 - חני : פגישה מקדימה 6.9 - לוודא פתיחת ספק_x000D_
25/08/2016 - חני : ללקוח מגיע מענק חתימה טלפון או מכשיר אחר לבחירתו</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</si>
  <si>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</si>
  <si>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</si>
  <si>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המרכז לטניס בישראל</t>
  </si>
  <si>
    <t>09/08/2016 - חני :  ייעוץ חודשי - אוקטובר 2015 עד מרץ 2017</t>
  </si>
  <si>
    <t>שידורי קשת בעמ</t>
  </si>
  <si>
    <t>30/08/2016 - חני : ייעוץ חודשי - העברות  להעביר חן עסקה לנורית הנהח_x000D_
30/08/2016 - חני : נוסף פריומיום ללקוח ב17.8.16</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</si>
  <si>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</si>
  <si>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</si>
  <si>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לפשרה_x000D_
06/08/2016 - חני : עבר למשפטי</t>
  </si>
  <si>
    <t>מעין אוברסיז בעמ</t>
  </si>
  <si>
    <t>12/07/2016 - חני : התשלום אושר_x000D_
15/08/2016 - חני : ולדי - יחייב עוד כמה ימים מסגרת אשראי_x000D_
17/08/2016 - חני : התשלום אושר ושולם</t>
  </si>
  <si>
    <t>י. שפירא ושות' עורכי דין</t>
  </si>
  <si>
    <t>15/08/2016 - חני : ייעוץ חודשי - כרטיס אשראי  פלוס  ניהול חוזים ללא תשלום_x000D_
15/08/2016 - חני : התשלום אושר ושולם</t>
  </si>
  <si>
    <t>ד.ק. סדנאות בעמ</t>
  </si>
  <si>
    <t>15/08/2015 - חני : 30/07/15 - חני : ייעוץ חודשי - אוגוסט 2015 עד ינואר 2017 שיקים שוטף 180</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</si>
  <si>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</si>
  <si>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</si>
  <si>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נווה שבא בעמ</t>
  </si>
  <si>
    <t>25/08/2016 - חני : ייעוץ חודשי - אוגוסט 2016 עד ינואר 2018 שיקים כנגד ערבות 180000 שח ליום 3.2.18_x000D_
25/08/2016 - חני : לחכות לפגישה של יניב מול שרונה ולמסור את הערבות</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</si>
  <si>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</si>
  <si>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</si>
  <si>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הכפר הירוק עש לוי אשכול בעמ</t>
  </si>
  <si>
    <t>21/08/2016 - חני : ייעוץ חודשי - שולמו 18 שיקים פברואר  2016 עד יולי 2017 הנחה 5%  פלוס  חיוב ניהול חוזים</t>
  </si>
  <si>
    <t>PM(Partner Manufacturing)Ltd</t>
  </si>
  <si>
    <t>07/08/2016 - חני : מיכל צריכה לתת תאריך פגישה_x000D_
08/08/2016 - חני : מיכל-תואמה פגישה ב 5/9_x000D_
11/08/2016 - חני : מיכל -  תואמה פגישה ב5.9 לעבור על כל חישובי החיסכון היות ומדובר בפער מאוד גדול</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</si>
  <si>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</si>
  <si>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</si>
  <si>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ריוויזר טכנולוגיות בעמ</t>
  </si>
  <si>
    <t>07/08/2016 - חני : רוני עדיין לא דיבר עם הלקוח_x000D_
14/08/2016 - חני : רוני-אור בחופשה עד ה29/8 לא בארץ_x000D_
31/08/2016 - חני : נשלח מייל לרוני האם דיבר עם הלקוח</t>
  </si>
  <si>
    <t>המשביר לצרכן בתי כלבו בעמ</t>
  </si>
  <si>
    <t>25/07/2016 - חני : מיכל-היא בחול חוזרת בראשון הבא צריכה לחזור אליי בנוגע לבונוס_x000D_
כרגע לא מעוניינים להמשיך לעבוד_x000D_
07/08/2016 - חני : מיכל-לידיעתכם הודעה על סיום ההסכם מהמשביר. (שמור בתיקייה)אשב על כך עם אבי ואעדכן_x000D_
11/08/2016 - חני : מיכל-כרגע ניצלו את נקודת היציאה מההסכם. לאבי ולי תואמה פגישה לדון על הבונוס ב 1/9</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</si>
  <si>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</si>
  <si>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</si>
  <si>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אפקטיב מנהלי כספים והשקעות בעמ</t>
  </si>
  <si>
    <t>23/08/2016 - חני : יניב-ממתינים מסלקום לדוח יתרות ציוד קצה לאחר מכן תבוצע העברת בעלות על הקויים מפתרונות לאפקטיב_x000D_
28/08/2016 - חני : נשלח אקסל הורדה לנתן לאישור להורדה בחודש אוגוסט_x000D_
28/08/2016 - חני : גיל-טרם התקבלו מסלקום יתרות הציוד</t>
  </si>
  <si>
    <t>ר.ג.א. שרותים ונקיון (ישראל) 1987 בעמ</t>
  </si>
  <si>
    <t>05/06/2016 - חני : ייעוץת חודשי שיקים ממרץ 2016 עד פברואר 2017 כנגד ערבות בנקאית</t>
  </si>
  <si>
    <t>קול ברמה בעמ</t>
  </si>
  <si>
    <t>31/08/2016 - חני : שיקים ספטמבר 2016 עד אוגוסט 2017 כנגד שיק בטחון שוטף 180 - עס 60000 שח ליום 1.9.17  פלוס  מענק חתימה זיכוי של 1000$ לחול_x000D_
31/08/2016 - חני : יניב- פגישה 7.9.16 יביא שיקים כנגד שיק בטחון_x000D_
04/09/2016 - חני : שיק בטחון נמסר ליניב לפגישה 7.9 יביא שיקים כנגד</t>
  </si>
  <si>
    <t>גיטי גטאקסי סרוויסס ישראל בעמ</t>
  </si>
  <si>
    <t>01/09/2016 - חני : ייעוץ חודשי - שיקים ספטמבר 2016 עד אפריל 2017_x000D_
01/09/2016 - חני : במידה וכתוצאה מדוחות הבקרה יבוצע חסכון כספי בהמלך התקופה תשלים חברת גט טאקסי 8000 נוספים תשלום זה יבוצע פעם אחת במהלך התקופה - הצדדים ישקלו את המשך ההתקשרות בתום התקופה</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</si>
  <si>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</si>
  <si>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</si>
  <si>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ל.מ. עולם של כח אדם בעמ</t>
  </si>
  <si>
    <t>08/05/2016 - אורטל : ייעוץ חודשי שיקים עד אפריל 2017</t>
  </si>
  <si>
    <t>דנציגר-משק פרחים דן</t>
  </si>
  <si>
    <t>11/08/2016 - חני : חן 1111-610 סים עס 405 ישולם ה.קבע 18.8_x000D_
16/08/2016 - חני : אסתי - שיק נשלח בדאר_x000D_
28/08/2016 - חני : הגיע השיק ועודכן</t>
  </si>
  <si>
    <t>עמל מעבר ועמל בעמ</t>
  </si>
  <si>
    <t xml:space="preserve"> מיכון משרדי</t>
  </si>
  <si>
    <t>24/08/2016 - חני : מיכל ליניב - לטיפולך עוד היום_x000D_
05/09/2016 - חני : גלית- נשלחה חן ספטמבר  פלוס  חן זיכוי לתשלום ממתינה לאישור תשלום ל10.9_x000D_
05/09/2016 - חני : גלית - התשלום החודשי מאושר לגבי חן זיכוי תעדכן למיכל יש פגישה ב15.9 לעדכן אותה עד אז</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</si>
  <si>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</si>
  <si>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</si>
  <si>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</si>
  <si>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</si>
  <si>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מייהריטאג' בעמ</t>
  </si>
  <si>
    <t>01/09/2016 - חני :  ייעוץ חודשי -ה.בנקאית  (הנחה12%) ניהול חוזים - לשלוח לנעמי לוודא שקיבלה - סוף חודש לוודא עם נעמי ואירנה את התשלום</t>
  </si>
  <si>
    <t>ניו-פארם דראגסטורס בעמ</t>
  </si>
  <si>
    <t>27/05/15 - חני :  - חני : ייעוץ חודשי - מאי 2015 עד אוקטובר 2016  פלוס ניהול חוזים -נקודת יציאה לאחר שנה וחצי ללקוח_x000D_
10/08/2016 - חני : להוציא חן עתידית_x000D_
28/08/2016 - חני : נשלח לולדי חישוב מדד</t>
  </si>
  <si>
    <t>עמותת אתגרים</t>
  </si>
  <si>
    <t>08/08/2016 - חני : פגישה אבי עם הלקוח 18.8_x000D_
17/08/2016 - חני : פגישה נדחתה ל31.8_x000D_
05/09/2016 - חני : נשלח מייל לאבי מה נגמר בפגישה</t>
  </si>
  <si>
    <t>אופיר טורס בעמ</t>
  </si>
  <si>
    <t>21/10/2015 - חני :  ייעוץ חודשי - 18 שיקים נובמבר 2015 עד אפריל 2017</t>
  </si>
  <si>
    <t>veolia environment israel ltd</t>
  </si>
  <si>
    <t>08/08/2016 - חני : מיכל- יום רביעי פגישה שכר 10.8 לעדכן לאחר הפגישה איך ממשיכים_x000D_
11/08/2016 - חני : מיכל-אבי ואני נפגשנו אתמול עם הלקוח ותואמה פגישת המשך ב 25/8_x000D_
25/08/2016 - חני : מיכל-הלקוח נחתם לשלושה חודשים היום אבי ואני נפגשנו איתו_x000D_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</si>
  <si>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</si>
  <si>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30.6.17_x000D_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</si>
  <si>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</si>
  <si>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</si>
  <si>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סיכום לצוות ברקת</t>
  </si>
  <si>
    <t>טורקיז</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</si>
  <si>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</si>
  <si>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</si>
  <si>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חברת מכבי תל-אביב כדורגל בעמ</t>
  </si>
  <si>
    <t xml:space="preserve"> כרטיסי אשראי, בונוס</t>
  </si>
  <si>
    <t>23/08/2016 - חני : גיל - הלקוח לא משתף פעולה. יש לקיים ישיבה יחד עםרוני והצוות על מנת להחליט כיצד להתקדם_x000D_
23/08/2016 - חני : חני-זו אותה תשובה של שבוע שעבר - מה עם הפגישה עם הלקוח רוני פיגש שתתאמו - מי מתאם פגישה?_x000D_
25/08/2016 - חני : גיל-שירלי עתידה לקבוע פגישה לקראת אמצע ספטמבר עם הלקוח</t>
  </si>
  <si>
    <t>מצרפלס אגודה שיתופית חקלאית בעמ</t>
  </si>
  <si>
    <t>05/09/2016 - חני : אסנת- נשלחה חן עסקה לתשלום - להתקשר יותר מאוחר במידה ולא חוזרת לוודא החשבונית אצלה_x000D_
05/09/2016 - חני : אסנת - החן אצלה העבירה לתשלום ל8.9_x000D_
05/09/2016 - חני : העבירה לישראל לאישור לתשלום</t>
  </si>
  <si>
    <t>היי-טקס מיסודה של תפרון בעמ</t>
  </si>
  <si>
    <t>21/08/2016 - חני :  ייעוץ חודשי ה.קבע  פלוס  חיובי סים</t>
  </si>
  <si>
    <t>מועצה אזורית עמק חפר</t>
  </si>
  <si>
    <t xml:space="preserve"> תשלום עבור חלק מהבונוס</t>
  </si>
  <si>
    <t>25/08/2016 - חני : בת שבע - גרישה יהיה ביום ראשון להתקשר אליו_x000D_
28/08/2016 - חני : הועבר לדרישה חן 28327-1 לתשלום עס 2680 שח חלק מהבונוס_x000D_
31/08/2016 - חני : שולם חן עסקה חן 28327-1  עס 2680 שח חלק מהבונוס</t>
  </si>
  <si>
    <t>תדם הנדסה אזרחית בעמ</t>
  </si>
  <si>
    <t>21/08/2016 - חני :  ייעוץ חודשי - ה.קבע</t>
  </si>
  <si>
    <t>איכות קייטרינג שולץ 1997 בעמ</t>
  </si>
  <si>
    <t>23/08/2016 - חני : גיל-טרם התקבלה תשובה מהלקוח- רוני מאמין שעד סוף היום תתקבל תשובה_x000D_
25/08/2016 - חני : גיל-עד יום א תהיה תשובה מרוני_x000D_
28/08/2016 - חני : גיל - עדיין אין חדש רוני יעדכן</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</si>
  <si>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</si>
  <si>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</si>
  <si>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</si>
  <si>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</si>
  <si>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</si>
  <si>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</si>
  <si>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</si>
  <si>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</si>
  <si>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BATM ADVANCED COMMUNICATIONS LTD</t>
  </si>
  <si>
    <t>11/08/2016 - חני : גיל-הפגישה שהיתה אמורה להתקיים השבוע- נדחתה לתאריך 29.08 יחד עם רוני ומיכל_x000D_
31/08/2016 - חני : גיל-נערכה פגישה אתמול יחד עם רוני- הוגשה לו הצעה להמשך עבודה - כרגע אנו עובדים איתו על מעבר על מבנה החדש_x000D_
31/08/2016 - חני : חני לגיל - מה זה אומר לגבי השיקים שעדיין לא נגבו מיולי מחכים עדיין לאישור המבנה החדש? שלח לי את ההצעה בבקשה</t>
  </si>
  <si>
    <t>אינטר אלקטריק התקנות (1983) בעמ</t>
  </si>
  <si>
    <t>23/08/2016 - חני : ייעוץ חודשי - שיקים מאי 2016 עד ספטמבר 2017 - חודש אוקטובר חינם_x000D_
23/08/2016 - חני : חן 5107 ניהול חוזים עודכנה לתאריך 28.9.17 לסוף ההסכם תתבצע גביה</t>
  </si>
  <si>
    <t>מועצה אזורית מנשה</t>
  </si>
  <si>
    <t>25/07/2016 - חני : יעוץ חודשי - מסב   פלוס  ניהול חוזים-לשלוח חן עסקה לרלי לאישור תשלום_x000D_
08/08/2016 - חני : התשלום אושר_x000D_
09/08/2016 - חני : שולם</t>
  </si>
  <si>
    <t>נטלי פלוס בעמ</t>
  </si>
  <si>
    <t>21/08/2016 - חני :  ייעוץ חודשי - ה.קבע - כולל מערכת חוזים עם חיוב</t>
  </si>
  <si>
    <t>JDBH WORKS LTD</t>
  </si>
  <si>
    <t>25/08/2016 - חני : נשלח מייל ליקי מה עם החן בונוס האם גובים בסוף ההסכם או מבטלים ונשאר חיוב אחד לחודש ספטמבר 18.9_x000D_
25/08/2016 - חני : אבי- הוראת.קבע כן בונוס לא - חן בונוס אופסה באישור אבי_x000D_
25/08/2016 - חני : לסגור את הלקוח לאחר הגביה האחרונה לבקש אישור סופי מיקי</t>
  </si>
  <si>
    <t>המועצה האזורית חוף הכרמל</t>
  </si>
  <si>
    <t>11/08/2016 - חני : יקי-רוני_x000D_
צריך לזמן את עורך הדין לפגישה אצלנו בה נראה לו שהיישומים נקיים ושלנו ובהמלצתנו לאחר מכן במידה ולא יתרצה נפתח בהליך משפטי_x000D_
צריך להכין לישיבה הזאת את כל החומר הרגיל -  סיכומי פעילות ואישוריי יישום_x000D_
14/08/2016 - חני : רוני-נשלח מכתב גביה משפטי ללקוח  שלח מכתב תגובה יקי יתאם עפ העורכת דין שלהם פגישה כאן לשננינו ונראה איך מתקדמים_x000D_
24/08/2016 - חני : שירלי-מועצה אזורית חוף הכרמל ביקשתם לתאם לרוני ויקי פגישה עם העורכת דין אסנת היועצת המשפטית של המועצה היא בחופשה עד 4.9_x000D_
בכל אופן המזכירה שלה חלי תבדוק מולה טלפונית שתאשר לה לתאם</t>
  </si>
  <si>
    <t>אל-כל אלקטרוניקה (נצרת עילית) בעמ</t>
  </si>
  <si>
    <t>09/08/2016 - חני : למיכל ורוני פגישה 5.9_x000D_
28/08/2016 - חני : גיל-ישפגישה על הצקים בתאריך 05.09 יחד עםמיכל והלקוח_x000D_
28/08/2016 - חני : מיכל תעדכן לאחר הפגישה 5.9 איך ממשיכים מנסים לסגור יישומים עד סוף החודש</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</si>
  <si>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</si>
  <si>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</si>
  <si>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רהיטי רגבה אגשח בעמ</t>
  </si>
  <si>
    <t>25/08/2016 - חני : גיל-נמצא בתהליך אין עדיין התקדמות עם הלקוח. ננסה שוב ביום א_x000D_
29/08/2016 - חני : גיל-החומר התקבל-  נמצא בניתוח אצל השכר_x000D_
29/08/2016 - חני : גיל-לאחר בדיקה מול השכר- נושא השכר נמצא בטיפולו של נתן לאחר בקשתו של יקי</t>
  </si>
  <si>
    <t>התנועה עמק חפר – אגודה שיתופית חקלאית לתובלה בעמ</t>
  </si>
  <si>
    <t>11/08/2016 - חני : מיכל-יקי ביקש מאבי שיקרא לנו בכדי שנשוחח על הלקוח. אני משערת שזה יקרה רק כשיחזור מחול._x000D_
23/08/2016 - חני : גיל-יש פגישה היום בין יקי לבן אבי ומיכל_x000D_
25/08/2016 - חני : יקי- אין פגישה - עד 15.9 צריכים לקבוע פגישה בטיפול אסף לקבוע את הפגישה</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</si>
  <si>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</si>
  <si>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</si>
  <si>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מועצה מקומית אורנית</t>
  </si>
  <si>
    <t xml:space="preserve"> כרטיסי אשראי - תשלום 1, חן 28281 בונוס</t>
  </si>
  <si>
    <t>21/08/2016 - חני : יעוץ חודשי - ה.קבע_x000D_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הבונוס._x000D_
15/12/2015 - חני : חן 28281 עס 54133 שח בונוס תשלום ה.קבע כל פעם 5000 שח - יתרה לתשלום ב18.9 סך של 1483 שח תשלום אחרון</t>
  </si>
  <si>
    <t>עיריית עכו</t>
  </si>
  <si>
    <t>06/03/2016 - אורטל : מיכל- הציעה מבצע. הלקוח לא מוכן כרגע לשלם אחורה ריטיינר רגיל_x000D_
03/04/2016 - אורטל : בנתיים מחייבים רגיל ולא אחורה_x000D_
08/05/2016 - אורטל : שונה אשראי ל120 בסוף ההסכם להחזיר ל30. הסיבה לתקן את החריגה</t>
  </si>
  <si>
    <t>קשת פרימה תוספות מזון לבעח בעמ</t>
  </si>
  <si>
    <t>16/08/2016 - חני : גיל-יקי צריך לשבת על הלקוח יחד עם אבי- כשאבי יחזור מחול_x000D_
25/08/2016 - חני : יקי-בטיפול מיכל להציע ללקוח הסכם חדש על מנת להמשיך את הקשר עם הלקוח_x000D_
28/08/2016 - חני : מיכל-אני צריכה לתאם עם המנכל פגישה</t>
  </si>
  <si>
    <t>ארד אחסון ושינוע בעמ</t>
  </si>
  <si>
    <t>25/08/2016 - חני : ייעוץ חודשי - שיקים שוטף  פלוס 90_x000D_
25/08/2016 - חני : תמי - חן 5106-3 יוני עש ווין קשיחים בחתימה אצל המנכל_x000D_
25/08/2016 - חני : חן 1111-125 עס 283 סים נשלח למרטה  פלוס  חן 1111-140 עס 118 שח נשלח למרטה לתשלום</t>
  </si>
  <si>
    <t>עגם מוסכים ונגררים בעמ</t>
  </si>
  <si>
    <t>23/08/2016 - חני : מיכל-רוני צריך לדבר עם אסי יש תזכורת להיום לאיסוף חומר לעבודה ולהתקדם משם_x000D_
25/08/2016 - חני : גיל-עד יום א תהיה תשובה מרוני_x000D_
28/08/2016 - חני : גיל - עדיין אין חדש רוני יעדכן</t>
  </si>
  <si>
    <t>רוטם בקרים ממוחשבים (1994) בעמ</t>
  </si>
  <si>
    <t>10/08/2016 - חני : נשלחה חן עסקה לאירנה לתשלום_x000D_
24/08/2016 - חני : אירנה- קבלה את החן לתשלום תעביר לאישור זהו תשלום עבור חודש הבא_x000D_
05/09/2016 - חני : שולם חן 5108 אוגוטס - לשלוח במייל חן ספטמבר</t>
  </si>
  <si>
    <t>מסיעי 2000 כפר סבא (1998) בעמ</t>
  </si>
  <si>
    <t>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שח_x000D_
15/08/2016 - חני : 11.8.16 -בוצעה העברה עס 5310 שח</t>
  </si>
  <si>
    <t>פלגי מים בעמ</t>
  </si>
  <si>
    <t>17/08/2016 - חני : מיכל- האם הועברו כל ההערות לרוני לגבי המכתב שהתקבל מהלקוח ?_x000D_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התשלום._x000D_
אשמח אם הפגישה תתקיים כבר החודש בין אם אצלכם או אם אצלנו במשרד._x000D_
אני אדאג שביום ראשון נתאם את שיחת התיאום_x000D_
23/08/2016 - חני : רוני-בהמשך לשיחה של עם אבי על הלקוח.אני אתנהל מולו לבד .אעדכן רוני</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</si>
  <si>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</si>
  <si>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</si>
  <si>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</si>
  <si>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</si>
  <si>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בית עמי בעמ</t>
  </si>
  <si>
    <t>19/10/2015 - חני : ייעוץ חודשי - שיקים אוגוסט 2015 עד פרואר 2017 ערבות בנקאית עד 28.2.17 נספח א  נמסר ללקוח</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</si>
  <si>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</si>
  <si>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</si>
  <si>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שמן תעשיות בעמ</t>
  </si>
  <si>
    <t>25/06/2016 - חני :  ייעוץ חודשי - יוני 2015 עד נובמבר 2016</t>
  </si>
  <si>
    <t>סול כנף אגודה חקלאית שיתופית בעמ</t>
  </si>
  <si>
    <t>21/08/2016 - חני :  ייעוץ חודשי - ה.קבע - כולל מערכת חוזים ללא חיוב ניהול חוזים</t>
  </si>
  <si>
    <t>חברת גב - ים לקרקעות בעמ</t>
  </si>
  <si>
    <t>עיריית כרמיאל</t>
  </si>
  <si>
    <t xml:space="preserve"> בונוס, שכ"ט בונוס, בונוס</t>
  </si>
  <si>
    <t>31/08/2016 - חני : מורן - עדיין בחתימה לדבר איתה לקראת סוף היום_x000D_
31/08/2016 - חני : גיל מדבר עם אורנה שוב השק לא חתום מעכבת_x000D_
01/09/2016 - חני : היגע שיק אחד עס 17488 שח חלק מהבונוס</t>
  </si>
  <si>
    <t>אפעל תעשיות כימיות בעמ</t>
  </si>
  <si>
    <t>24/08/2016 - חני : ייעוץ חודשי - ספטמבר 2016 עד אוגוסט 2017</t>
  </si>
  <si>
    <t>זיבוטל בעמ</t>
  </si>
  <si>
    <t>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ומיכל_x000D_
31/08/2016 - חני : גיל-יש פגישה לאבי ומיכל יחד עם הלקוח מחר 01.09</t>
  </si>
  <si>
    <t>סיכום לצוות טורקיז</t>
  </si>
  <si>
    <t>ספיר</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</si>
  <si>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</si>
  <si>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</si>
  <si>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חברת מ. וויסבורד ובניו בעמ</t>
  </si>
  <si>
    <t>11/08/2016 - חני : יקי-יש לי פגישה עם עורך הדין והלקוח 18.8.16_x000D_
25/08/2016 - חני : יקי-אני פונה ללקוח על מנת להגיע לפשרה_x000D_
31/08/2016 - חני : יקי-אסף יחזיר תשובה ביום שני</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</si>
  <si>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</si>
  <si>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</si>
  <si>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ש.א.ח.פ. הנדסה (1979) בעמ</t>
  </si>
  <si>
    <t xml:space="preserve"> נשלח במייל ובדאר למנכל</t>
  </si>
  <si>
    <t>05/05/15 - חני : רוני העביר חומר לעוד צריכים לקבוע פגישה_x000D_
04/11/2015 - חני : משפטי_x000D_
18/07/2016 - חני : הועבר 12000 שח לעד תומר אברהמי החלטה בית משפט</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</si>
  <si>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</si>
  <si>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</si>
  <si>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</si>
  <si>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</si>
  <si>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</si>
  <si>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</si>
  <si>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</si>
  <si>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</si>
  <si>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28/08/2016 - חני : יקי-עדין לא חתמו_x000D_
29/08/2016 - חני : יקי-לצערי צריך להוריד מהיעד את טבריה_x000D_
01/09/2016 - חני : הגיע סיכום פשרה ישלמו ב11.9</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</si>
  <si>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</si>
  <si>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</si>
  <si>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ירוק בדרך אחזקות (1995) בעמ</t>
  </si>
  <si>
    <t xml:space="preserve"> חן עסקה בונוס</t>
  </si>
  <si>
    <t>25/06/2016 - חני : יקי-נשלח מייל לאייל גורן על מנת שיעזור לנו בגביית החוב_x000D_
07/08/2016 - חני : יקי- אייל גורן בקש לרדת מהתביעה - לקבל החלטה מול אבי_x000D_
25/08/2016 - חני : יקי-אני פונה ללקוח על מנת להגיע לפשרה</t>
  </si>
  <si>
    <t>טריומף אינטרנשיונל בעמ</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</si>
  <si>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</si>
  <si>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</si>
  <si>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סלולר- אפקטיב מנהלי כספים והשקעות בעמ</t>
  </si>
  <si>
    <t>07/08/2016 - חני : רוני צריך לסגור מול סלקום את המעבר_x000D_
15/08/2016 - חני : התשלום אושר ושולם סלולאר יוני עס 8770 שח_x000D_
15/08/2016 - חני : רוני צריך לסגור מול סלקום  והלקוח את המעבר</t>
  </si>
  <si>
    <t>פריגו ישראל סוכנויות בעמ</t>
  </si>
  <si>
    <t>17/12/14 - חני : שולם_x000D_
17/12/14 - חני : הועבר למשפטי הבונוס_x000D_
31/08/2016 - חני : יקי-הישיבה על פריגו נדחית למועד אחר טרם ידוע זה לא יקרה ב 13/9/16</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</si>
  <si>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</si>
  <si>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</si>
  <si>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</si>
  <si>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</si>
  <si>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</si>
  <si>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</si>
  <si>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התהליך_x000D_
18/08/2016 - חני : תומר-צבי שלום אנא תאם שיחה ופגישה עם שירה מאחר ויש לנו מעט עומס נא תאמו בבקשה את הפגישה לשבוע של ה- 28 לאוגוסט תודה תומר_x000D_
24/08/2016 - חני : יקי-ישיבה עם שירה על מ.א רמת הנגב 1.9.16</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</si>
  <si>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</si>
  <si>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</si>
  <si>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רשות הטבע והגנים</t>
  </si>
  <si>
    <t>19/06/2016 - חני : יקי העביר הסכם לחידוש יעדכן_x000D_
04/07/2016 - חני : בטיפול יקי לחידוש ההסכם עדיין לא קיבל תשובה_x000D_
11/08/2016 - חני : יקי-יצחק אומר לי שעדיין לא יכול לחתום על ההסכם ביקש שאמתין בסבלנות</t>
  </si>
  <si>
    <t>גטר גרופ בעמ</t>
  </si>
  <si>
    <t xml:space="preserve"> חן עס 146571 שח- רוני יעדכן לגבי ההמשך - חן תוקנה יצאה במקומה חן 31156-1 אבל חן זו אינה סופית על סכום 49615 שח</t>
  </si>
  <si>
    <t>01/09/2016 - חני : השיק מוכן אלכס מביא_x000D_
01/09/2016 - חני : הגיע שיק עס 49615 שח עבור חן 31156-1_x000D_
01/09/2016 - חני : נשלח לרוני מייל באם גובים את היתרה או מאפסים</t>
  </si>
  <si>
    <t>סיכום לצוות ספיר</t>
  </si>
  <si>
    <t>פנינה</t>
  </si>
  <si>
    <t>דומיקאר</t>
  </si>
  <si>
    <t>24/08/2016 - חני : יעוץ חודשי - לשלוח במייל לעוזי את חן עסקה לאישור באופן קבוע</t>
  </si>
  <si>
    <t>מקורות חברת מים בעמ</t>
  </si>
  <si>
    <t>01/09/2016 - חני : ייעוץ חודשי - מסב- לשלוח לשלומי ולפנינה לוודא אישור תשלום כל חודש</t>
  </si>
  <si>
    <t>תדיראן טלקום - שרותי תקשורת בישראל ש.מ</t>
  </si>
  <si>
    <t>10/08/2016 - חני : אביבית- נשלחו שוב את 2 החן לתשלום_x000D_
15/08/2016 - חני : שילמה שוב תשלום אחד_x000D_
15/08/2016 - חני : התשלום אושר ושולם</t>
  </si>
  <si>
    <t>סיכום לצוות פנינה</t>
  </si>
  <si>
    <t>קריסטל</t>
  </si>
  <si>
    <t>מוקד מטרה בעמ</t>
  </si>
  <si>
    <t>23/08/2016 - חני : דודו-נשלח מייל תזכורת בנושא לרוני האם התקבלה החלטה בנושא בינו לבין אבי._x000D_
23/08/2016 - חני : רוני-שלום._x000D_
ישבתי אתמול עם אבי על הלקוח ._x000D_
הסברתי לו את הסיטואציה מבחינת מצבינו בהסכם /יישומים/תשלומים/שיתוף פעולה מהלקוח וכו._x000D_
_x000D_
החלטות:_x000D_
_x000D_
1.יש לבצע דוח שכר מלא ללקוח ( לבדוק אם החומר כאן) אם לא אז לבקש מהלקוח ._x000D_
2. לוודא את נושא התקני התדלוק האם בוצע נכון להיום ?_x000D_
3. אבי ביקש לבדוק את נושא הרכבים/ליסינג_x000D_
_x000D_
לאחר מכן – יש לתת תשובות על הנושאים האלו  ונקבל החלטה בהתאמה._x000D_
_x000D_
כרגע אין גביה מהלקוח / ערבות לא לתת עד לקבלת החלטה ._x000D_
_x000D_
שירלי- שימי זימון ל10 לחודש ספטמבר סטאטוס על הלקוח ._x000D_
25/08/2016 - חני : דודו-יש לבדוק ולבצע בקרת שכר (כולל בדיקה של ההסכם של הלקוח עם חברות כא) יש לבחון האם בוצע מעבר לדלק. 1.9.2016</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</si>
  <si>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</si>
  <si>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</si>
  <si>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אנטריפוינט מערכות 2004 בעמ</t>
  </si>
  <si>
    <t>31/08/2016 - חני : שירה - אין מענה להמשיך לנסות_x000D_
01/09/2016 - חני : שירה- שיקים לא יהיו לפני 15.9 ועדיין לא העביר לה את החשבונית להכנה_x000D_
01/09/2016 - חני : להיות עם שירה בקשר שבוע הבא</t>
  </si>
  <si>
    <t>clicksoftware technolo   gies ltd</t>
  </si>
  <si>
    <t>16/08/2016 - חני : רויטל - הושארה הודעה שתחזור לחני לנייד_x000D_
29/08/2016 - חני : התקבל הודעת תשלום נראה באם יעבור זהו תשלום עבור חודש 10-12 לתשלום לחודש הבא_x000D_
04/09/2016 - חני : שולם חן מס 977 עבור חודשים אוקטובר נובמבר דצמבר</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</si>
  <si>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</si>
  <si>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</si>
  <si>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מסיעי אריה שאשא בעמ</t>
  </si>
  <si>
    <t>25/04/2016 - אורטל : יקי בודק היפרדות מהלקוח_x000D_
01/05/2016 - אורטל : לקוח מורדם לא פונים אליו לגביה_x000D_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</si>
  <si>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אולפנא ומכללה בהרן</t>
  </si>
  <si>
    <t>13/07/2016 - חני : התשלום אושר_x000D_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החודש_x000D_
30/08/2016 - חני : נשלח לאדיר באם בוצע</t>
  </si>
  <si>
    <t>מפעלי קרור קר-פרי 1994</t>
  </si>
  <si>
    <t>07/08/2016 - חני : יקי יעדכן באם להוציא חן עתידית בישיבה עם אבי_x000D_
23/08/2016 - חני : יקי-להמתין בשליחת החשבונית עד לתאריך 5/9/16 ולברר עם דודו לפני המשלוח_x000D_
28/08/2016 - חני : נמסר לולדי להכנה חן עסקה חישוב מדד</t>
  </si>
  <si>
    <t>דן אנד ברדסטריט (ישראל) בעמ</t>
  </si>
  <si>
    <t xml:space="preserve"> חן בונוס - נדחה לסוף שנה יצא בתאריך 23/11/15</t>
  </si>
  <si>
    <t>09/08/2016 - חני : דודו - הוכחת החסכון מדובר על ישום של סלולאר - חן בונוס יחושב מחדש בסוף התקופה ואז יהיה לתשלום_x000D_
05/06/2016 - חני : חן בונוס -דיון ותשלום  נדחה לסוף שנה ל27.10.16_x000D_
25/08/2016 - חני : דודו-יש לדאוג לפגישה של רוני עם יהודה ס. הכספים לצורך הצעה להמשך התקשרות (אפילו בתמורה להנחה בריטיינר) יש להביא הסכם מיכון מהלקוח.</t>
  </si>
  <si>
    <t>גזית גלוב ישראל (פיתוח) בעמ</t>
  </si>
  <si>
    <t>08/08/2016 - חני : דודו-כרגע הנושא עדין לא רלוונטי אני בקשר עם החשב_x000D_
14/08/2016 - חני : דודו-שוחחתי עם החשב לפני שבוע וכרגע עדיין לא הזמן לפנות לצורך תאום פגישה בנושא חידוש התקשרות._x000D_
14/08/2016 - חני : דודו-ני על סף סגירת נושא הסלולר שם אחרי זה אברר ככל הנראה תהיה תשובה בסוף אוגוסט</t>
  </si>
  <si>
    <t>בארות יצחק קבוצת הפועל המזרחי להתישבות שיתופית בעמ</t>
  </si>
  <si>
    <t>27/08/2016 - חני : חן נמסרה לאישור נתן בחיושב מדד_x000D_
27/08/2016 - חני : אבי-בוקר טוב יש לזמן את בנגו לפגישה עימי ועם דודו ורוני רוני יעדכן את הלקוח נאוה תתאם_x000D_
28/08/2016 - חני : דודו-תואמה פגישה עם הלקוח אצלנו ב1.9.2016</t>
  </si>
  <si>
    <t>טל הל יסכה בעמ</t>
  </si>
  <si>
    <t>25/08/2016 - חני : דודו-אני מבקש כ30000 ₪ אבל איתם אי אפשר לדעת מה יקרה אני מציע להמתין לראשון._x000D_
_x000D_
יכול להיות שהוא גם יגיד לי שלא מגיע לנו.._x000D_
28/08/2016 - חני : דודו-ממתין לעדכון מהלקוח לאחר בדיקת הנתונים_x000D_
31/08/2016 - חני : מה קורה עם השיקים?</t>
  </si>
  <si>
    <t>סוכנויות פלתורס ביטוח בעמ</t>
  </si>
  <si>
    <t>05/09/2016 - חני : ייעוץ חודשי - העברות בנקאיות_x000D_
05/09/2016 - חני : חן בונוס 40196 עס 42826 - בטיפול דודו מול דניאלה -דניאלה היתה בחול חזרה ישוחח איתה ויעדכן - משימה עד 7.9.16</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</si>
  <si>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</si>
  <si>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</si>
  <si>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</si>
  <si>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 שיק חזר נתנה ה.ביטול שיק מספר 13088 ליום 1.9.16</t>
  </si>
  <si>
    <t>30/08/2016 - חני : נשלח לרוני מה עם השיחה_x000D_
30/08/2016 - חני : דודו-רוני שוחח עם רפי אתמול רפי ביקש להעביר לחזי (הבעלים) את ההצעה של רוני ואמור להחזיר תשובה_x000D_
05/09/2016 - חני : בוצעה הורדה שיק שחזרשיק מספר 13088 עס 9360 שח הורדה בגביה ובצוות בתאריך 2.9.16</t>
  </si>
  <si>
    <t>קבוצת אשטרום בעמ</t>
  </si>
  <si>
    <t>01/09/2016 - חני : ייעוץ חודשי - מסב- לשלוח לרעיה חשבונית</t>
  </si>
  <si>
    <t>פרודוור ישראל בעמ</t>
  </si>
  <si>
    <t>20/07/2016 - חני : ייעוץ חודשי - שיקים יוני 2016 עד מאי 2017 הנחה 5% שוטף  פלוס  90 ב6 חודשים הראשונים ושוטף  פלוס 45 ב 6 החודשים שלאחר מכן</t>
  </si>
  <si>
    <t>שחם סוכנויות ביטוח 1977 בעמ</t>
  </si>
  <si>
    <t>25/07/2016 - חני : ייעוץ חודשי - שיקים יולי 2016 עד יוני 2017</t>
  </si>
  <si>
    <t>AHAVA מעבדות ים המלח בעמ</t>
  </si>
  <si>
    <t>25/08/2016 - חני : דודו-הלקוחה בחול ואריאל הודיע שביום ראשון ייתן לי את הטלפון שלה.._x000D_
28/08/2016 - חני : אריאל יעדכן מחר את דודו בפרטים ובתיק עבודה_x000D_
29/08/2016 - חני : דודו-שוחחתי עם אריאל אתמול הבטיח שיחזור אלי היום עם מספר טלפון ומייל כמו כן ביקש ממני לא לשוחח על תשלום לפני הפגישה המקדימה.</t>
  </si>
  <si>
    <t>א. ביסקוטי בעמ</t>
  </si>
  <si>
    <t>26/07/2016 - חני : 03/07/2016 - חני : ייעוץ חודשי יולי 2016 עד דצמבר 2017 כנגד ערבות בנקאית  144000 שח ליום 23.12.17</t>
  </si>
  <si>
    <t>אורן - פלמח צובה</t>
  </si>
  <si>
    <t>01/09/2016 - חני : יקי-מחר יהיו 7 - צקים דחויים שיסגרו לנו 12 תשלומים על ההסכם האחרון._x000D_
סהכ 31500 ₪ שיחולקו פנימית אצלנו ל - 12 תשלומים החל מספטמבר 2016._x000D_
אנחנו נפתח הסכם רביעי חדש ל 12 חודשים כל תשלום יהיה 2625 ₪ לפני מעמ וזה יהיה גם היעד של הצוות לכל חודש._x000D_
את ההסכם השלישי אנחנו נאפס לפי חמישה תשלומים ששולמו._x000D_
01/09/2016 - חני : להתקשר לאורן יום ראשון לבדוק מה עם השיקים צריך להכין 7 שיקים_x000D_
05/09/2016 - חני : לובה - דוד בחול חוזר ביום ראשון 11.9 - נשלח אליו מייל עם כיתוב של לובה שיאשר לה להכין את השיקים ממתינה לתשובה</t>
  </si>
  <si>
    <t>ק.ב.ע חברה להקמה הפעלה וניהול שירותי רווחה בעמ</t>
  </si>
  <si>
    <t>10/01/16 - אורטל :  ייעוץ חודשי שיקים מדצמבר 2015 עד מאי 2017 כנגד ערבות בנקאית</t>
  </si>
  <si>
    <t>כפר הנוער ע.ש ב.צ. מוסינזון</t>
  </si>
  <si>
    <t>21/08/2016 - חני : ייעוץ חודשי תשלום במסב לשלוח לדפנה</t>
  </si>
  <si>
    <t>נעמת – תנועת נשים עובדות ומתנדבות</t>
  </si>
  <si>
    <t>28/08/2016 - חני : ריקי בהפסקת צהרים להתקשר יותר מאוחר_x000D_
28/08/2016 - חני : אף אחד לא עונה מסתבר שהם עדיין בחופש דבירתי עם השומר_x000D_
29/08/2016 - חני : אף אחד לא עונה כנראה בחופשה עדיין</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</si>
  <si>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</si>
  <si>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תשלום._x000D_
16/08/2016 - חני : דודו - היום ישב עם רוני ב10.00_x000D_
17/08/2016 - חני : פגישה 26.9</t>
  </si>
  <si>
    <t>בנק מזרחי טפחות בעמ</t>
  </si>
  <si>
    <t>ברית פיקוח 2000 אגודה שיתופית בעמ</t>
  </si>
  <si>
    <t>23/08/2016 - חני : דודו-ממתינים לתשובה מהספק נשלח מייל בנושא לאבי- ממתין לתשובתו. 24/8/16_x000D_
25/08/2016 - חני : דודו-הסכם המיכון טרם נחתם אני מעביר לאבי ביומיים הקרובים את סיכום החסכון עם הלקוח ואבי סוגר מול המנכל ירון 28.8.2016_x000D_
29/08/2016 - חני : דודו-הסטטוס לא השתנה אדיר מסיים היום עם היישומים ומעביר ליקי לבדיקה</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</si>
  <si>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</si>
  <si>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צקים_x000D_
14/08/2016 - חני : דודו-אנו כרגע בפעילות לצורך ביצוע חסכונות נוספים עד אוקטובר ואז הלקוח יקבל החלטה על המשך ההתקשרות</t>
  </si>
  <si>
    <t>ארדינסט בן-נתן ושות עורכי דין</t>
  </si>
  <si>
    <t>15/08/2016 - חני : דודו-סוכם עם רוני שמחר אדיר יעביר לו את הבקרה בקובץ וורד (הבקרה מוכנה בקבצי אקסל) לצורך העברה ללקוח_x000D_
16/08/2016 - חני : הדוח הועבר לרוני מטפל_x000D_
21/08/2016 - חני : פגישה רוני 4.9.16</t>
  </si>
  <si>
    <t>רותם מרכזי סיעוד בעמ</t>
  </si>
  <si>
    <t>25/08/2016 - חני : שירלי-פגישה בחברת רותם מרכזי סיעוד עם יניב בודנשטיין הבעלים 050-3333131_x000D_
31/08/2016 - חני : דודו עדכונך מה נסגר בפגישה ב29.8_x000D_
31/08/2016 - חני : דודו-נדחתה פגישה עם הלקוח שהייתה אמורה להתקיים היום אעדכן כשיתואם מועד חדש</t>
  </si>
  <si>
    <t>פ.ק. גנרטורים וציוד בעמ</t>
  </si>
  <si>
    <t>10/08/2016 - חני : להוציא חן עתידית רגיל ללא הנחה_x000D_
16/08/2016 - חני : יש פגישה ב23.8 לרוני_x000D_
28/08/2016 - חני : נשלח לולדי להוציא חן צמוד מדד</t>
  </si>
  <si>
    <t>מאסטרפוד בעמ</t>
  </si>
  <si>
    <t>09/05/2015 - חני : ייעוץ חודשי - מאי 2015 עד אוקטובר 2016  פלוס  ניהול חוזים_x000D_
07/08/2016 - חני : יקי יעדכן באם להוציא חן עתידית בישיבה עם אבי_x000D_
23/08/2016 - חני : יקי-להמתין בשליחת החשבונית עד לתאריך 5/9/16 ולברר עם דודו לפני המשלוח</t>
  </si>
  <si>
    <t>ענני תקשורת בעמ</t>
  </si>
  <si>
    <t>17/08/2016 - חני : דודו-הייתי עכשיו אצל יוסי הוא צריך לבדוק שוב את החסכון לדעתי זה יתעכב לפחות עד מחר_x000D_
18/08/2016 - חני : דודו-רוני עודכן במצב אמר שביום א נטפל בנושא הסלולר ובמהלך שבוע הבא נעביר את החיסכון ללקוח לצורך החלפת צקים. עדכון ב21.8_x000D_
23/08/2016 - חני : דודו-הוצג בפני רוני החסכון כרגע לא תתבצע החלפת צקים. יש להמתין לפחות עד תחילת ספטמבר לסגירת יישומים נוספים 11.9</t>
  </si>
  <si>
    <t>החברה למרכזי תרבות וספורט לעובד ולמשפחתו בעמ</t>
  </si>
  <si>
    <t xml:space="preserve"> זיכוי בגין עדכון תעריפי מים, בונוס</t>
  </si>
  <si>
    <t>16/08/2016 - חני : דודו-החומר טרם הוכן רוני עודכן שאעביר את החומר עד סוף השבוע_x000D_
23/08/2016 - חני : דודו-הועבר החומר ליקי אתמול על מנת להעבירו להמשך טיפול משפטי._x000D_
28/08/2016 - חני : נמסר חישוב מדד לולדי</t>
  </si>
  <si>
    <t>ביקורופא בעמ</t>
  </si>
  <si>
    <t>29/08/2016 - חני : נשלח מייל לדודו מה קורה עם הלקוח איפה השיקים_x000D_
31/08/2016 - חני : דודו- ביקש את החשבונית חני העבירה לו יעדכן_x000D_
31/08/2016 - חני : דודו- החודש לא אצליחהפגישה תתקיים כנראה בתחילת ספטמבר</t>
  </si>
  <si>
    <t>מועצה אזורית גדרות</t>
  </si>
  <si>
    <t>16/08/2016 - חני : התשלום אושר - סמדר ב21-22 יועבר תשלום_x000D_
25/08/2016 - חני : התקבל הודעת תשלום נראה יום א_x000D_
28/08/2016 - חני : שולם</t>
  </si>
  <si>
    <t>חברת טבע ספורט קסטל בעמ</t>
  </si>
  <si>
    <t>07/08/2016 - חני : לבדוק לגבי הנחה באם להוציא שוב או מלא_x000D_
13/08/2016 - חני : להוציא מלא_x000D_
28/08/2016 - חני : נשלח לולדי להוציא חישוב מדד</t>
  </si>
  <si>
    <t>אחוזת בית רעננה דיור מוגן בעמ</t>
  </si>
  <si>
    <t>04/09/2016 - חני : 24.8.16 שירלי-שלום לכולם_x000D_
בהמשך לפגישה היום שרוני קיים  עם גל ס.כספים של רשת פאלס שרכשה את אחוזת בית.להלן סיכום הדברים:_x000D_
סוכם כי התשלומים ימשיכו עד לחודש ה34 להסכם_x000D_
2 התשלומים האחרונים בסך 16000 ₪ יומרו בביצוע פרויקט באפיון תהליכי רכש ברשת פאלס ומערכת ניהול חוזים ._x000D_
לצורך קידום הפרויקט תתואם פגישה שתתקיים לאחר החגים בין גל  פלוס מנהל הרכש החדש של פאלס ואנוכי הוא אמור להתחיל תפקידו באמצע ספטמבר לפגישה זו יוצג ללקוח גם מודל התקשרות חדש שיכלול – בקרה  פלוס  טיפול בנושאים שיוגדרו בשיתוף פעולה עם הלקוח.חשוב לציין שהמשך ההתקשרות עם רכש פאלס מותנה באיכות העבודה שנבצע  בגין 2 חודשי העבודה_x000D_
04/09/2016 - חני : דודו - צריך לבדוק את נושא ניהול החוזים המשך עם ניר -  צריך לעדכן</t>
  </si>
  <si>
    <t>APM&amp;co עמית, פולק, מטלון ושות</t>
  </si>
  <si>
    <t>14/08/2016 - חני : דודו-כשאבי יחזור אבקש את אישורו לאיפוס החשבונית._x000D_
15/08/2016 - חני : יקי- דודו - הבאת החומר לפני בקשה של ביטול החשבונית זה מה שיחליט מה לעשות_x000D_
23/08/2016 - חני : דודו-טרם נאספו החשבוניות</t>
  </si>
  <si>
    <t>המגש שקד בעמ</t>
  </si>
  <si>
    <t>23/12/2015 - חני : 11/10/2015 - חני : שולמו שיקים יולי 2015 עד דצמבר 2016 - ערבות הסתיימה</t>
  </si>
  <si>
    <t>סלטי שמיר 2006 בעמ</t>
  </si>
  <si>
    <t xml:space="preserve"> מעמ, מעמ, בונוס</t>
  </si>
  <si>
    <t>23/08/2016 - חני : דודו ליקי-האם התקבלה החלטה בינך לבין אבי מה קורה עם הלקוח_x000D_
23/08/2016 - חני : יקי-עדיין לא_x000D_
23/08/2016 - חני : רוני-כרגע לא ממשיכים את הטיפול מול הלקוח בנושא החוב ._x000D_
אבי ביקש לשנות מוד ולעשות את זה רך יותר ._x000D_
לשלוח להם סלסלת פירות ולאחר מכן לזמן אותם לפגישה כאן.</t>
  </si>
  <si>
    <t>המכללה למינהל מיסודה של הסתדרות הפקידים</t>
  </si>
  <si>
    <t>29/08/2015 - חני : שיקים יולי 2015 עד דצמבר 2016  פלוס ניהול חוזים - הסכם נחתם 30.4.15 אבל ההסכם מתחיל ב1.7.15</t>
  </si>
  <si>
    <t>נובק בעמ</t>
  </si>
  <si>
    <t>15/08/2016 - חני : ייעוץ חודשי - שיקים יולי 2016 עד דצמבר 2017 כנגד ערבות בנקאית עס 117000 שח</t>
  </si>
  <si>
    <t>מהדרין תנופורט יצוא ש.מ</t>
  </si>
  <si>
    <t>11/08/2016 - חני : נשלח חן עסקה לשרה לאישור תשלום_x000D_
11/08/2016 - חני : התשלום אושר - שרה ישולם 1.9_x000D_
04/09/2016 - חני : שולם</t>
  </si>
  <si>
    <t>TradeMobile</t>
  </si>
  <si>
    <t>23/08/2016 - חני : יעוץ חדושי - יולי 2016 עד דצמבר 2017 כנגד ערבות בנקאית עס 225000 שח ליום 28.02.18</t>
  </si>
  <si>
    <t>סיכום לצוות קריסטל</t>
  </si>
  <si>
    <t>שוהם - שכר</t>
  </si>
  <si>
    <t>גרפיקה בצלאל בעמ</t>
  </si>
  <si>
    <t>31/08/2016 - חני : אושרה- עדיין לא הכינה מקווה למחר - להתקשר אליה שוב מחר_x000D_
01/09/2016 - חני : אושרה- עדיין לא מוכן להתקשר לקראת סוף היום_x000D_
01/09/2016 - חני : אושרה- עדיין לא להתקשר יום ראשון</t>
  </si>
  <si>
    <t>פפה מישל (1999) מסחר בעמ</t>
  </si>
  <si>
    <t>21/08/2016 - חני : אלכס קיבל חן עסקה פגישה 28.8.16_x000D_
28/08/2016 - חני : אלכס- מסרתי את החן לגב אינה מנהלת החשבונות להיות איתה בקשר לגביה_x000D_
31/08/2016 - חני : אינה - המנכל איננו צריכה לשבת איתו לדבר איתה מחר תבדוק ותעדכן</t>
  </si>
  <si>
    <t>נאות דורית בעמ</t>
  </si>
  <si>
    <t>30/08/2016 - חני : בקרת שכר - שיקים ספטמבר 2016 עד אוגוסט 2017 עם ניהול חוזים_x000D_
30/08/2016 - חני : מאירה- מירב בחופש עד 5.9 לא הכינה את השיקים והיא מטפלת</t>
  </si>
  <si>
    <t>מעדני מניה רשתות מסחר 2000 בעמ</t>
  </si>
  <si>
    <t>01/09/2016 - חני : בקרת שכר -בקרת שכר - שיקים  יולי 2016 עד יוני 2017 כנגד ערבות בנקאית</t>
  </si>
  <si>
    <t>פימא מערכות אלקטרוניות בעמ</t>
  </si>
  <si>
    <t>18/08/2016 - חני : בקרת שכר - שיקים ספטמבר 2016 עד פברואר 2018 - עם הנחה 5% וניהול חוזים ללא תשלום_x000D_
21/08/2016 - חני : ההסכם יחל ב15.9.16</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</si>
  <si>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</si>
  <si>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</si>
  <si>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</si>
  <si>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וגילית_x000D_
15/08/2016 - חני : ניהול חוזים ללא תשלום</t>
  </si>
  <si>
    <t>איטלי גולד עדי חן בעמ</t>
  </si>
  <si>
    <t>25/08/2016 - חני : אלכס - טרם נקבעה פגישה יעדכן_x000D_
25/08/2016 - חני : חן עסקה נמסרה לאלכס_x000D_
29/08/2016 - חני : פגישה 4.9.16</t>
  </si>
  <si>
    <t>זכוכית עמר נתיבות בעמ</t>
  </si>
  <si>
    <t>18/08/2016 - חני : פרוייקטלי_x000D_
05/07/2016 - חני : נשלחה משימה ליעל זמשטיין ל15.9 לעדכן באם ממשיכים הסכם - חודשיים לפני התשלום האחרון של ספטמבר</t>
  </si>
  <si>
    <t>טלכלל בעמ</t>
  </si>
  <si>
    <t>31/08/2016 - חני : יעל- עדיין בחתימות אצל אוהד - לנסות יותר מאוחר הוא בישיבות - נשלח מייל לאבי באם יכול לעזור מולו_x000D_
01/09/2016 - חני : רן - שיקים לא חתומים אוהד חוזר בשעה 15.00 ישכנע אותו לחתום על השיקים בשעה 15.30 חני מתקשרת - אבי גם שלח מייל לאוהד_x000D_
01/09/2016 - חני : רן - אוהד לא חתם לא הסכים לחתום היום ונסע השיקים יהיו לקראת ספטמברהמנכל חוזר ב11.9</t>
  </si>
  <si>
    <t>בידוד ופיגומים תעשייתיים בעמ</t>
  </si>
  <si>
    <t>17/08/2016 - חני : חן נמסרה לאלכס_x000D_
17/08/2016 - חני : פגישה אלכס 23.8.16_x000D_
23/08/2016 - חני : הגיע שיק עס 11700 שח כולל מעמ - לוודא מתי מצגת</t>
  </si>
  <si>
    <t>עמינח תעשית רהיטים ומזרונים בעמ</t>
  </si>
  <si>
    <t>09/07/2016 - חני : יקי-אני מעביר אותו לצוות שוהם שכר מהצוות של אודם_x000D_
25/08/2016 - חני : שיחה עם יעל שהלקוח עבר לטיפולה_x000D_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</si>
  <si>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משכן התכלת תעשיות בעמ</t>
  </si>
  <si>
    <t>28/08/2016 - חני : להיות איתה בקשר לגביה_x000D_
31/08/2016 - חני : גלינה בישיבה להתקשר יותר מאוחר היא מטפלת בחשבונות_x000D_
01/09/2016 - חני : גלינה- רק התחלנו לעבוד השיקים עדיין לא מוכנים להתקשר חודש הבא</t>
  </si>
  <si>
    <t>טיולי אתרים בעמ</t>
  </si>
  <si>
    <t>26/07/2016 - חני : בקרת שכר - ייעוץ חודשי עם ניהול חוזים - שיקים יוני 2016 עד יולי 2017</t>
  </si>
  <si>
    <t>סיכום לצוות שוהם - שכר</t>
  </si>
  <si>
    <t>שנהב</t>
  </si>
  <si>
    <t>בטחון שרותים אבידר בעמ</t>
  </si>
  <si>
    <t>20/06/2016 - חני :  ייעוץ חודשי שיקים מאי 2016 עד אוקטובר 2017 כנגד ערבות בנקאית</t>
  </si>
  <si>
    <t>אלומאיר בעמ</t>
  </si>
  <si>
    <t>23/08/2016 - חני : עדי-רועי מגיע ללקוח מחר בבוקר 23/8_x000D_
25/08/2016 - חני : אלינור-רועי צריך לנחות על ירון_x000D_
01/09/2016 - חני : רועי-בוקר טוב בצעתי נחיתה אצל ירון מאלומאיר ירון לא היה פנוי לשבת איתי כעת ולכן תאמנו פגישת המשך ליום חמישי הבא 08.09.16 בשעה 12_x000D_
אני אעדכן לאחר הפגישה</t>
  </si>
  <si>
    <t>פוזה הלבשה כללית בעמ</t>
  </si>
  <si>
    <t>23/08/2016 - חני : עדי-רוני ורועי נפגשים עם אלון היום 22/8_x000D_
23/08/2016 - חני : מה נסגר בפגישה?_x000D_
23/08/2016 - חני : רועי-22.8.16 - בהמשך לפגישתנו הנעימה היום סוכם כי לאחר 18 חודשי התקשרות תבוצע בדיקת חיסכון להלן נקודת ביקורת _x000D_
נקודת הביקורת תהווה עבורך גם נקודת יציאה על פי שיקול דעתך</t>
  </si>
  <si>
    <t>אבניר חברה לרכב בעמ</t>
  </si>
  <si>
    <t xml:space="preserve"> ן לא נשלחה ללקוח חן בונוס מחכים לאישור אבי</t>
  </si>
  <si>
    <t>31/08/2016 - חני : רועי-ישיבה עם אבי 5.9.16_x000D_
31/08/2016 - חני : שירלי בקשה הסבר לבקשת ביטול החשבונית מרועי_x000D_
31/08/2016 - חני : רועי - הסבר לבקשת ביטול החשבונית-שירלי היי  בתשובה לשאלתך _x000D_
אני מבקש לבטל את חשבונית הבונוס באבניר כי היא שייכת להסכם הקודם _x000D_
הלקוח התנה את חידוש החוזה באיפוס הפעילות ההתחשבנות הקודמת _x000D_
לא היה נראה לי נכון לייצר משבר עם לקוח על חשבונית של  1378 ₪ ולהסתכן באי קבלת חידוש של 18 חודשים בסך של 144000 ₪</t>
  </si>
  <si>
    <t>דיסקרט בעמ</t>
  </si>
  <si>
    <t>09/05/2016 - אורטל : ייעוץ חודשי שיקים ממאי 2016 עד אוקטובר  2017 כנגד ערבות בנקאית</t>
  </si>
  <si>
    <t>סקיילקס קורפוריישן בעמ</t>
  </si>
  <si>
    <t>30/08/2015 - חני : 29/08/2015 - חני : ייעוץ חודשי - שיקים אוגוסט 2015 עד ינואר 2017</t>
  </si>
  <si>
    <t>יחדיו - שילוח בינלאומי ועמילות מכס בעמ</t>
  </si>
  <si>
    <t>30/08/2016 - חני : ייעוץ חודשי - שיקים ספטמבר 2015 עד פברואר 2017  פלוס ערבות בנקאית עס 126000 שח עד ליום 10.3.17  נספח א לא נמסר ללקוח_x000D_
24/12/15 - חני : רועי - בהמשך לפגישתי הנעימה עם אופיר קניאס  סיכמנו כי מועד תחילת החוזה יחשב מהיום קרי 20.12.15 ולא מחודש ספטמבר</t>
  </si>
  <si>
    <t>מודיעין אזרחי בעמ</t>
  </si>
  <si>
    <t>23/08/2016 - חני : מתי רועי יושב עם אבי לתת לי תאריך_x000D_
23/08/2016 - חני : רועי- ישיבה עם אבי 31.8_x000D_
31/08/2016 - חני : רועי -ישיבה עם אבי 5.9.16</t>
  </si>
  <si>
    <t>אס איי טי תוכנה לטכנולוגיות מידע בעמ</t>
  </si>
  <si>
    <t>07/08/2016 - חני : יקי- גיא הרמלין הודיע שיש חסכון  בארנונה צריך לשבת עם  אבי ולהחליט מה לעשות מולו_x000D_
15/08/2016 - חני : שירלי - רוני דיבר עם רחל היום ביקשה יותר מאוחר. יש לו תזכורת לטיפול עליה._x000D_
16/08/2016 - חני : יקי-לא לבצע מהלך גביה או פניה ללקוח אבי מטפל בנושא</t>
  </si>
  <si>
    <t>י.קשטן חומרי חשמל בעמ</t>
  </si>
  <si>
    <t xml:space="preserve"> שיק שחזר 1.9.16 שיק מספר 5566947  הוראת ביטול</t>
  </si>
  <si>
    <t>05/09/2016 - חני : שיק חזר שיק מספר 13088 חזר ביום 2.9.16 עודכן בגביה ובצוות הורדה בספטמבר_x000D_
05/09/2016 - חני : תיקון הורדה של השיק בוצעה ב31.8.16 - הורדה ב31.8.16 לצוות ולגביה_x000D_
05/09/2016 - חני : השיק הנכון שחזר מספרו  5566947 חזר עס 11210 שח  - שיק שנרשם 13088 נרשם בטעות שייך ללקוח אחר</t>
  </si>
  <si>
    <t>מיל סטון עיבודי שיש בעמ</t>
  </si>
  <si>
    <t>25/08/2016 - חני : אלינור-ממתינה לאישור סופי  מרועי להקטנת הבונוס_x000D_
30/08/2016 - חני : אלינור-יש לקחת החלטה בנוגע להקטנת הבונוס יחד עם רועי_x000D_
30/08/2016 - חני : רועי-אני אשב עם אבי על תיקון החשבונית עד 10.09.16</t>
  </si>
  <si>
    <t>אורנטק מערכות ניהוליות בעמ</t>
  </si>
  <si>
    <t>12/07/2016 - חני : פגישה 1.8.16 אבי עם הלקוח_x000D_
07/08/2016 - חני : יקי- אבי ורועי החליטו מול הלקוח עבודה במשך חודשיים ואז יוחלט באם הלקוח ממשיך_x000D_
07/08/2016 - חני : אלינור-בקרת כניסה – לקבל משמוליק את ההצעות לבקרות הכניסה ולסייע בבדיקתן והפחתת עלויות _x000D_
המשך התקשרות – סוכם כי נמשיך את הפעילות לחודשיים הקרובים במתווה הנוכחי ( ללא הפקדת התשלומים ) בעוד כחודשיים נקיים פגישה נוספת בה נבחן את המשך הפעילות</t>
  </si>
  <si>
    <t>עמוס גזית בעמ</t>
  </si>
  <si>
    <t>10/08/2016 - חני : הוצאת חן עתידית לברר יש ערבות בנקאית נשלח מייל לאלינור ורועי_x000D_
10/08/2016 - חני : לא נשלח מייל חני להוציא חן עתידית ומשם לשאול את החן להוציא בכל מקרה_x000D_
28/08/2016 - חני : נלשח לולדי להוציא חשוב מדד</t>
  </si>
  <si>
    <t>יהודה רשתות פלדה בעמ</t>
  </si>
  <si>
    <t>17/08/2016 - חני : אלינור תעדכן לא נוסעת לאשדוד היום_x000D_
17/08/2016 - חני : אלינור- השיקים עדיין לא מוכנים מחכה לאישור שחתומים אם כן תביא מחר_x000D_
18/08/2016 - חני : הגיע שיק אחד - כל חודש תביא שיק</t>
  </si>
  <si>
    <t>לנטק עיבוד שבבי בעמ</t>
  </si>
  <si>
    <t>28/08/2016 - חני : אלינור-צקים יהיו מוכנים ביום ג._x000D_
31/08/2016 - חני : צקים בחתימה אילן המנכל בחופשה בלתי צפויה. יהיו מוכנים מחר.31.8.16_x000D_
05/09/2016 - חני : בטיפול אלינור להביא את השיקים תעדכן את חני</t>
  </si>
  <si>
    <t>אגודת זבח ש.ש. בעמ</t>
  </si>
  <si>
    <t>13/10/2015 - חני :  ייעוץ חודשי - אוקטובר 2015 עד מרץ 2017</t>
  </si>
  <si>
    <t>אביב תעשיות מיחזור בעמ</t>
  </si>
  <si>
    <t>12/06/2016 - חני : ייעוץ חודשי - שיקים נובמבר 2015 עד אפריל 2017</t>
  </si>
  <si>
    <t>עמותה לילדים בסיכון</t>
  </si>
  <si>
    <t>01/09/2016 - חני : יעוץ חודשי - מסב - שוטף 180 - להעביר חשבונית לעדי סמנכלית כספים_x000D_
01/09/2016 - חני : אבי-פגישה 19.9.16</t>
  </si>
  <si>
    <t>די.אס.איי.טי פתרונות בעמ</t>
  </si>
  <si>
    <t>30/09/2015 - חני :  ייעוץ חודשי - שיקים אוגוסט 2015 עד ינואר 2017 ערבות בנקאית עד 6.2.17 נספח א לא נמסר ללקוח</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</si>
  <si>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</si>
  <si>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</si>
  <si>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</si>
  <si>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12/07/2016 - חני : אלינור-זז ל 30/8. בהתאם לתאריך נק הבדיקה._x000D_
30/08/2016 - חני : אלינור- פגישה נדחה ל15.9_x000D_
01/09/2016 - חני : אלינור-רמית שלום בהמשך לשיחתנו הנעימה הבוקר _x000D_
מאחר ולא נכחת בפגישה שהתקיימה השבוע אצלכם בנושא בקרת שכר וחיסכון בעלויות סיכמנו כי אני ואת ניפגש בתאריך 15.09.16 אצלכם _x000D_
בפגישה זו אציג בפניכם שנית את כל החסכונות שהושגו עבורכם ואושרו עי נחמה בפגישתה עם אלינור</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</si>
  <si>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</si>
  <si>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</si>
  <si>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אחים מרגולין הנדסה וייעוץ בעמ</t>
  </si>
  <si>
    <t>16/08/2016 - חני : עופרה-חני שלום אני מעבירה את המייל למעין מרגולין המכותבת למייל הנל_x000D_
28/08/2016 - חני : אלינור-הלקוחה חוזרת מחול ביום ג._x000D_
30/08/2016 - חני : אלינור-מנהלת הכספים בחופשה עד 10/9</t>
  </si>
  <si>
    <t>חרסה סטודיו  יצרני כלים סניטריים בעמ</t>
  </si>
  <si>
    <t>18/08/2016 - חני : עדי-רועי נפגש ביום שני 22/8 עם חרסה לנסות לסגור בדרכי נועם_x000D_
25/08/2016 - חני : מה נסגר בפגישה רועי_x000D_
31/08/2016 - חני : רועי-יקי העביר את ההצעה שלי לעוד שלהם</t>
  </si>
  <si>
    <t>רחשי לב - מרכז תמיכה ארצי לילדים</t>
  </si>
  <si>
    <t>31/08/2016 - חני : ייעוץ חודשי - מסב כנגד שיק בטחון עס 99000 שח ליום 28.2.18_x000D_
31/08/2016 - חני : העברה בנקאית תבוצע נראה מחר_x000D_
31/08/2016 - חני : לקבל מאלינור מכתב קבלת שיק בטחון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</si>
  <si>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</si>
  <si>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</si>
  <si>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</si>
  <si>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</si>
  <si>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בר-כל רשתות בעמ</t>
  </si>
  <si>
    <t>12/06/2016 - חני : ייעוץ חודשי שיקים מאפריל 2016 עד ספטמבר 2017 כנגד ערבות בנקאית לא נמסר נספח אי ללקוח</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</si>
  <si>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</si>
  <si>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</si>
  <si>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</si>
  <si>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</si>
  <si>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גרין מחסני אופנה בעמ</t>
  </si>
  <si>
    <t>30/08/2016 - חני : מה עם חשבונית בונוס_x000D_
30/08/2016 - חני : אלינור תעדכן לגבי חשבונית הבונוס לאחר שתדבר עם הלקוח או תפגש איתו מחר במידה והשיק מוכן תעדכן את יקי עד סוף היום_x000D_
01/09/2016 - חני : אלינור- שוחחתי עם אלי המנכל מבקש לשבת על זה עם אבי בפגישה בספטמבר - נאוה צריכה לתאם פגישה אבי מול אלי</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</si>
  <si>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</si>
  <si>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</si>
  <si>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סיכום לצוות שנהב</t>
  </si>
  <si>
    <t>סיכום לכל הצוותים:</t>
  </si>
  <si>
    <t>קיבוץ גבולות אגשח בעמ</t>
  </si>
  <si>
    <t>קופיטק מיכון משרדי בעמ</t>
  </si>
  <si>
    <t>מנטפילד (1983) בעמ</t>
  </si>
  <si>
    <t>ORACLE ISRAEL LIMITED</t>
  </si>
  <si>
    <t>יונילינק בעמ</t>
  </si>
  <si>
    <t>אי.פי.אס. (ישראל) טק 1992 בעמ</t>
  </si>
  <si>
    <t>קבוצת דוידוף</t>
  </si>
  <si>
    <t>גורי עעע. בעמ</t>
  </si>
  <si>
    <t>פניציה תעשיות זכוכית שטוחה בעמ</t>
  </si>
  <si>
    <t>דרוט (1963) בעמ</t>
  </si>
  <si>
    <t>חברת נמלי ישראל - פיתוח ונכסים בעמ</t>
  </si>
  <si>
    <t>אחים אלימלך קבלנים לעבודות חשמל באר - שבע</t>
  </si>
  <si>
    <t>סיכום לצוות None</t>
  </si>
  <si>
    <t>מע"מ</t>
  </si>
  <si>
    <t>לברר עם רועי לסגור את נושא החשבונית</t>
  </si>
  <si>
    <t>לקבל תשובה מרועי
לא לבטל בונוס לדחות אחר כך</t>
  </si>
  <si>
    <t>לסגור את הלקוח</t>
  </si>
  <si>
    <t>לא החודש</t>
  </si>
  <si>
    <t>לא ביעד</t>
  </si>
  <si>
    <t>שווי כלכלי לא נחשב לבונוס ולכן אין כסף</t>
  </si>
  <si>
    <t>לא יהיה בונוס</t>
  </si>
  <si>
    <t>אין בונוס עתידי כרגע</t>
  </si>
  <si>
    <t>לא ביעד אבל אם יכנס כסף נוסיף</t>
  </si>
  <si>
    <t>שני תשלומים</t>
  </si>
  <si>
    <t>אבי גובה את התשלום</t>
  </si>
  <si>
    <t>מחכים לישיבה עם אבי</t>
  </si>
  <si>
    <t xml:space="preserve"> חן 37387 בונוס תשלום נוסף
פרימיום</t>
  </si>
  <si>
    <t>אין בונוס</t>
  </si>
  <si>
    <t>לבדוק למה</t>
  </si>
  <si>
    <t>יכול להיות שיהיה בונוס של 9000</t>
  </si>
  <si>
    <t>לסגור את הלקוח
למשוך את הצ'קים</t>
  </si>
  <si>
    <t xml:space="preserve"> בונוס אחרי הצ'קים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</si>
</sst>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
  </numFmts>
  <fonts count="3" x14ac:knownFonts="1">
    <font>
      <sz val="11"/>
      <color theme="1"/>
      <name val="Arial"/>
      <family val="2"/>
      <scheme val="minor"/>
    </font>
    <font>
      <b/>
      <sz val="12"/>
      <color rgb="FF000000"/>
      <name val="Arial"/>
      <family val="2"/>
    </font>
    <font>
      <sz val="12"/>
      <color rgb="FF000000"/>
      <name val="Arial"/>
      <family val="2"/>
    </font>
  </fonts>
  <fills count="5">
    <fill>
      <patternFill patternType="none"/>
    </fill>
    <fill>
      <patternFill patternType="gray125"/>
    </fill>
    <fill>
      <patternFill patternType="solid">
        <fgColor rgb="FFFFFFFF"/>
      </patternFill>
    </fill>
    <fill>
      <patternFill patternType="solid">
        <fgColor rgb="FFFFFF00"/>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xf numFmtId="0" fontId="1" fillId="2" borderId="1" xfId="0" applyFont="1" applyFill="1" applyBorder="1" applyAlignment="1">
      <alignment horizontal="center" vertical="center" wrapText="1" shrinkToFit="1"/>
    </xf>
    <xf numFmtId="0" fontId="2" fillId="2" borderId="1" xfId="0" applyFont="1" applyFill="1" applyBorder="1" applyAlignment="1">
      <alignment horizontal="center" vertical="center" wrapText="1" shrinkToFit="1"/>
    </xf>
    <xf numFmtId="165" fontId="2" fillId="2" borderId="1" xfId="0" applyNumberFormat="1" applyFont="1" applyFill="1" applyBorder="1" applyAlignment="1">
      <alignment horizontal="center" vertical="center" wrapText="1" shrinkToFit="1"/>
    </xf>
    <xf numFmtId="164" fontId="2" fillId="2" borderId="1" xfId="0" applyNumberFormat="1" applyFont="1" applyFill="1" applyBorder="1" applyAlignment="1">
      <alignment horizontal="center" vertical="center" wrapText="1" shrinkToFit="1"/>
    </xf>
    <xf numFmtId="0" fontId="1" fillId="3" borderId="1" xfId="0" applyFont="1" applyFill="1" applyBorder="1" applyAlignment="1">
      <alignment horizontal="center" vertical="center" wrapText="1" shrinkToFit="1"/>
    </xf>
    <xf numFmtId="165" fontId="1" fillId="3" borderId="1" xfId="0" applyNumberFormat="1" applyFont="1" applyFill="1" applyBorder="1" applyAlignment="1">
      <alignment horizontal="center" vertical="center" wrapText="1" shrinkToFit="1"/>
    </xf>
    <xf numFmtId="0" fontId="2" fillId="0" borderId="1" xfId="0" applyFont="1" applyFill="1" applyBorder="1" applyAlignment="1">
      <alignment horizontal="center" vertical="center" wrapText="1" shrinkToFit="1"/>
    </xf>
    <xf numFmtId="165" fontId="2" fillId="0" borderId="1" xfId="0" applyNumberFormat="1" applyFont="1" applyFill="1" applyBorder="1" applyAlignment="1">
      <alignment horizontal="center" vertical="center" wrapText="1" shrinkToFit="1"/>
    </xf>
    <xf numFmtId="0" fontId="2" fillId="4" borderId="1" xfId="0" applyFont="1" applyFill="1" applyBorder="1" applyAlignment="1">
      <alignment horizontal="center" vertical="center" wrapText="1" shrinkToFit="1"/>
    </xf>
    <xf numFmtId="0" fontId="1" fillId="2" borderId="1" xfId="0" applyFont="1" applyFill="1" applyBorder="1" applyAlignment="1">
      <alignment horizontal="center" vertical="center" wrapText="1" shrinkToFit="1" readingOrder="2"/>
    </xf>
    <xf numFmtId="0" fontId="2" fillId="2" borderId="1" xfId="0" applyFont="1" applyFill="1" applyBorder="1" applyAlignment="1">
      <alignment horizontal="right" vertical="center" wrapText="1" shrinkToFit="1" readingOrder="2"/>
    </xf>
    <xf numFmtId="0" fontId="0" fillId="0" borderId="0" xfId="0" applyAlignment="1">
      <alignment horizontal="right" readingOrder="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1"/>
  <sheetViews>
    <sheetView rightToLeft="1" tabSelected="1" workbookViewId="0">
      <pane ySplit="1" topLeftCell="A2" activePane="bottomLeft" state="frozen"/>
      <selection pane="bottomLeft" activeCell="O199" sqref="O199"/>
    </sheetView>
  </sheetViews>
  <sheetFormatPr defaultColWidth="11" defaultRowHeight="14.25" x14ac:dyDescent="0.2"/>
  <cols>
    <col min="1" max="1" width="6.375" customWidth="1"/>
    <col min="2" max="2" width="9.125" customWidth="1"/>
    <col min="3" max="3" width="6.625" customWidth="1"/>
    <col min="4" max="4" width="4.875" customWidth="1"/>
    <col min="5" max="5" width="7" customWidth="1"/>
    <col min="6" max="6" width="10.125" customWidth="1"/>
    <col min="7" max="7" width="10.375" customWidth="1"/>
    <col min="8" max="8" width="8.25" customWidth="1"/>
    <col min="9" max="9" width="6.5" customWidth="1"/>
    <col min="10" max="10" width="10.875" customWidth="1"/>
    <col min="11" max="11" width="8" customWidth="1"/>
    <col min="12" max="12" width="8.625" customWidth="1"/>
    <col min="13" max="13" width="10.375" customWidth="1"/>
    <col min="14" max="14" width="10.25" customWidth="1"/>
    <col min="15" max="15" width="10.875" customWidth="1"/>
    <col min="16" max="16" width="9.875" customWidth="1"/>
    <col min="17" max="17" width="26.5" style="15" customWidth="1"/>
  </cols>
  <sheetData>
    <row r="1" spans="1:17" ht="71.25" customHeight="1"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13" t="s">
        <v>16</v>
      </c>
    </row>
    <row r="2" spans="1:17" ht="71.25" customHeight="1" x14ac:dyDescent="0.2">
      <c r="A2" s="5" t="s">
        <v>17</v>
      </c>
      <c r="B2" s="5" t="s">
        <v>18</v>
      </c>
      <c r="C2" s="5" t="s">
        <v>19</v>
      </c>
      <c r="D2" s="5" t="s">
        <v>20</v>
      </c>
      <c r="E2" s="5"/>
      <c r="F2" s="6">
        <v>2500</v>
      </c>
      <c r="G2" s="6">
        <v>0</v>
      </c>
      <c r="H2" s="6">
        <v>450</v>
      </c>
      <c r="I2" s="5">
        <v>0</v>
      </c>
      <c r="J2" s="6">
        <v>0</v>
      </c>
      <c r="K2" s="5" t="s">
        <v>21</v>
      </c>
      <c r="L2" s="7">
        <v>42766</v>
      </c>
      <c r="M2" s="6">
        <v>0</v>
      </c>
      <c r="N2" s="6">
        <f>IF(E2="כן",0,IF(I2&gt;3,0,F2))</f>
        <v>2500</v>
      </c>
      <c r="O2" s="6">
        <f>IF(E2="כן", 0, SUM(G2+H2+J2+M2))</f>
        <v>450</v>
      </c>
      <c r="P2" s="6">
        <f t="shared" ref="P2:P46" si="0">SUM(N2+O2)</f>
        <v>2950</v>
      </c>
      <c r="Q2" s="5" t="s">
        <v>22</v>
      </c>
    </row>
    <row r="3" spans="1:17" ht="71.25" customHeight="1" x14ac:dyDescent="0.2">
      <c r="A3" s="5" t="s">
        <v>17</v>
      </c>
      <c r="B3" s="5" t="s">
        <v>23</v>
      </c>
      <c r="C3" s="5" t="s">
        <v>24</v>
      </c>
      <c r="D3" s="5" t="s">
        <v>20</v>
      </c>
      <c r="E3" s="5"/>
      <c r="F3" s="6">
        <v>8000</v>
      </c>
      <c r="G3" s="6">
        <v>0</v>
      </c>
      <c r="H3" s="6">
        <v>932</v>
      </c>
      <c r="I3" s="5">
        <v>0</v>
      </c>
      <c r="J3" s="6">
        <v>0</v>
      </c>
      <c r="K3" s="5" t="s">
        <v>25</v>
      </c>
      <c r="L3" s="7">
        <v>42817</v>
      </c>
      <c r="M3" s="6">
        <v>0</v>
      </c>
      <c r="N3" s="6">
        <f>IF(E3="כן",0,IF(I3&gt;3,0,F3))</f>
        <v>8000</v>
      </c>
      <c r="O3" s="6">
        <f>IF(E3="כן", 0, SUM(G3+H3+J3+M3))</f>
        <v>932</v>
      </c>
      <c r="P3" s="6">
        <f t="shared" si="0"/>
        <v>8932</v>
      </c>
      <c r="Q3" s="5" t="s">
        <v>26</v>
      </c>
    </row>
    <row r="4" spans="1:17" ht="71.25" customHeight="1" x14ac:dyDescent="0.2">
      <c r="A4" s="5" t="s">
        <v>17</v>
      </c>
      <c r="B4" s="5" t="s">
        <v>27</v>
      </c>
      <c r="C4" s="5" t="s">
        <v>24</v>
      </c>
      <c r="D4" s="5" t="s">
        <v>20</v>
      </c>
      <c r="E4" s="5"/>
      <c r="F4" s="6">
        <v>12500</v>
      </c>
      <c r="G4" s="6">
        <v>0</v>
      </c>
      <c r="H4" s="6">
        <v>0</v>
      </c>
      <c r="I4" s="5">
        <v>0</v>
      </c>
      <c r="J4" s="6">
        <v>0</v>
      </c>
      <c r="K4" s="5"/>
      <c r="L4" s="7">
        <v>42714</v>
      </c>
      <c r="M4" s="6">
        <v>0</v>
      </c>
      <c r="N4" s="6">
        <f>IF(E4="כן",0,IF(I4&gt;3,0,F4))</f>
        <v>12500</v>
      </c>
      <c r="O4" s="6">
        <f>IF(E4="כן", 0, SUM(G4+H4+J4+M4))</f>
        <v>0</v>
      </c>
      <c r="P4" s="6">
        <f t="shared" si="0"/>
        <v>12500</v>
      </c>
      <c r="Q4" s="5" t="s">
        <v>28</v>
      </c>
    </row>
    <row r="5" spans="1:17" ht="71.25" customHeight="1" x14ac:dyDescent="0.2">
      <c r="A5" s="5" t="s">
        <v>17</v>
      </c>
      <c r="B5" s="5" t="s">
        <v>29</v>
      </c>
      <c r="C5" s="5" t="s">
        <v>30</v>
      </c>
      <c r="D5" s="5" t="s">
        <v>20</v>
      </c>
      <c r="E5" s="5"/>
      <c r="F5" s="6">
        <v>7000</v>
      </c>
      <c r="G5" s="6">
        <v>0</v>
      </c>
      <c r="H5" s="6">
        <v>0</v>
      </c>
      <c r="I5" s="5">
        <v>0</v>
      </c>
      <c r="J5" s="6">
        <v>0</v>
      </c>
      <c r="K5" s="5"/>
      <c r="L5" s="7">
        <v>42727</v>
      </c>
      <c r="M5" s="6">
        <v>18881.88141025641</v>
      </c>
      <c r="N5" s="6">
        <f>IF(E5="כן",0,IF(I5&gt;3,0,F5))</f>
        <v>7000</v>
      </c>
      <c r="O5" s="6">
        <f>IF(E5="כן", 0, SUM(G5+H5+J5+M5))</f>
        <v>18881.88141025641</v>
      </c>
      <c r="P5" s="6">
        <f t="shared" si="0"/>
        <v>25881.88141025641</v>
      </c>
      <c r="Q5" s="5" t="s">
        <v>31</v>
      </c>
    </row>
    <row r="6" spans="1:17" ht="71.25" customHeight="1" x14ac:dyDescent="0.2">
      <c r="A6" s="5" t="s">
        <v>17</v>
      </c>
      <c r="B6" s="5" t="s">
        <v>32</v>
      </c>
      <c r="C6" s="5" t="s">
        <v>24</v>
      </c>
      <c r="D6" s="5" t="s">
        <v>20</v>
      </c>
      <c r="E6" s="5"/>
      <c r="F6" s="6">
        <v>9500</v>
      </c>
      <c r="G6" s="6">
        <v>0</v>
      </c>
      <c r="H6" s="6">
        <v>0</v>
      </c>
      <c r="I6" s="5">
        <v>1</v>
      </c>
      <c r="J6" s="6">
        <v>9581</v>
      </c>
      <c r="K6" s="5"/>
      <c r="L6" s="7">
        <v>42571</v>
      </c>
      <c r="M6" s="6">
        <v>19702.13675213675</v>
      </c>
      <c r="N6" s="6">
        <v>0</v>
      </c>
      <c r="O6" s="6">
        <f>IF(E6="כן", 0, SUM(G6+H6+M6))</f>
        <v>19702.13675213675</v>
      </c>
      <c r="P6" s="6">
        <f t="shared" si="0"/>
        <v>19702.13675213675</v>
      </c>
      <c r="Q6" s="14" t="s">
        <v>33</v>
      </c>
    </row>
    <row r="7" spans="1:17" ht="71.25" customHeight="1" x14ac:dyDescent="0.2">
      <c r="A7" s="5" t="s">
        <v>17</v>
      </c>
      <c r="B7" s="5" t="s">
        <v>34</v>
      </c>
      <c r="C7" s="5" t="s">
        <v>24</v>
      </c>
      <c r="D7" s="5" t="s">
        <v>20</v>
      </c>
      <c r="E7" s="5"/>
      <c r="F7" s="6">
        <v>5000</v>
      </c>
      <c r="G7" s="6">
        <v>0</v>
      </c>
      <c r="H7" s="6">
        <v>4359</v>
      </c>
      <c r="I7" s="5">
        <v>0</v>
      </c>
      <c r="J7" s="6">
        <v>0</v>
      </c>
      <c r="K7" s="5" t="s">
        <v>685</v>
      </c>
      <c r="L7" s="5"/>
      <c r="M7" s="6"/>
      <c r="N7" s="6">
        <f t="shared" ref="N7:N19" si="1">IF(E7="כן",0,IF(I7&gt;3,0,F7))</f>
        <v>5000</v>
      </c>
      <c r="O7" s="6">
        <f t="shared" ref="O7:O29" si="2">IF(E7="כן", 0, SUM(G7+H7+J7+M7))</f>
        <v>4359</v>
      </c>
      <c r="P7" s="6">
        <f t="shared" si="0"/>
        <v>9359</v>
      </c>
      <c r="Q7" s="5" t="s">
        <v>35</v>
      </c>
    </row>
    <row r="8" spans="1:17" ht="71.25" customHeight="1" x14ac:dyDescent="0.2">
      <c r="A8" s="5" t="s">
        <v>17</v>
      </c>
      <c r="B8" s="5" t="s">
        <v>36</v>
      </c>
      <c r="C8" s="5" t="s">
        <v>24</v>
      </c>
      <c r="D8" s="5" t="s">
        <v>20</v>
      </c>
      <c r="E8" s="5"/>
      <c r="F8" s="6">
        <v>7100</v>
      </c>
      <c r="G8" s="6">
        <v>0</v>
      </c>
      <c r="H8" s="6">
        <v>0</v>
      </c>
      <c r="I8" s="5">
        <v>0</v>
      </c>
      <c r="J8" s="6">
        <v>0</v>
      </c>
      <c r="K8" s="5"/>
      <c r="L8" s="7">
        <v>43407</v>
      </c>
      <c r="M8" s="6">
        <v>0</v>
      </c>
      <c r="N8" s="6">
        <f t="shared" si="1"/>
        <v>7100</v>
      </c>
      <c r="O8" s="6">
        <f t="shared" si="2"/>
        <v>0</v>
      </c>
      <c r="P8" s="6">
        <f t="shared" si="0"/>
        <v>7100</v>
      </c>
      <c r="Q8" s="5" t="s">
        <v>37</v>
      </c>
    </row>
    <row r="9" spans="1:17" ht="71.25" customHeight="1" x14ac:dyDescent="0.2">
      <c r="A9" s="5" t="s">
        <v>17</v>
      </c>
      <c r="B9" s="5" t="s">
        <v>38</v>
      </c>
      <c r="C9" s="5" t="s">
        <v>24</v>
      </c>
      <c r="D9" s="5" t="s">
        <v>20</v>
      </c>
      <c r="E9" s="5"/>
      <c r="F9" s="6">
        <v>8500</v>
      </c>
      <c r="G9" s="6">
        <v>0</v>
      </c>
      <c r="H9" s="6">
        <v>0</v>
      </c>
      <c r="I9" s="5">
        <v>0</v>
      </c>
      <c r="J9" s="6">
        <v>0</v>
      </c>
      <c r="K9" s="5"/>
      <c r="L9" s="7">
        <v>42946</v>
      </c>
      <c r="M9" s="6">
        <v>0</v>
      </c>
      <c r="N9" s="6">
        <f t="shared" si="1"/>
        <v>8500</v>
      </c>
      <c r="O9" s="6">
        <f t="shared" si="2"/>
        <v>0</v>
      </c>
      <c r="P9" s="6">
        <f t="shared" si="0"/>
        <v>8500</v>
      </c>
      <c r="Q9" s="5" t="s">
        <v>39</v>
      </c>
    </row>
    <row r="10" spans="1:17" ht="71.25" customHeight="1" x14ac:dyDescent="0.2">
      <c r="A10" s="5" t="s">
        <v>17</v>
      </c>
      <c r="B10" s="5" t="s">
        <v>40</v>
      </c>
      <c r="C10" s="5" t="s">
        <v>41</v>
      </c>
      <c r="D10" s="5" t="s">
        <v>20</v>
      </c>
      <c r="E10" s="5"/>
      <c r="F10" s="6">
        <v>2084</v>
      </c>
      <c r="G10" s="6">
        <v>0</v>
      </c>
      <c r="H10" s="6">
        <v>0</v>
      </c>
      <c r="I10" s="5">
        <v>0</v>
      </c>
      <c r="J10" s="6">
        <v>0</v>
      </c>
      <c r="K10" s="5"/>
      <c r="L10" s="5"/>
      <c r="M10" s="6"/>
      <c r="N10" s="6">
        <f t="shared" si="1"/>
        <v>2084</v>
      </c>
      <c r="O10" s="6">
        <f t="shared" si="2"/>
        <v>0</v>
      </c>
      <c r="P10" s="6">
        <f t="shared" si="0"/>
        <v>2084</v>
      </c>
      <c r="Q10" s="5" t="s">
        <v>42</v>
      </c>
    </row>
    <row r="11" spans="1:17" ht="71.25" customHeight="1" x14ac:dyDescent="0.2">
      <c r="A11" s="5" t="s">
        <v>17</v>
      </c>
      <c r="B11" s="5" t="s">
        <v>43</v>
      </c>
      <c r="C11" s="5" t="s">
        <v>24</v>
      </c>
      <c r="D11" s="5" t="s">
        <v>20</v>
      </c>
      <c r="E11" s="5"/>
      <c r="F11" s="6">
        <v>8500</v>
      </c>
      <c r="G11" s="6">
        <v>0</v>
      </c>
      <c r="H11" s="6">
        <v>0</v>
      </c>
      <c r="I11" s="5">
        <v>0</v>
      </c>
      <c r="J11" s="6">
        <v>0</v>
      </c>
      <c r="K11" s="5"/>
      <c r="L11" s="5"/>
      <c r="M11" s="6"/>
      <c r="N11" s="6">
        <f t="shared" si="1"/>
        <v>8500</v>
      </c>
      <c r="O11" s="6">
        <f t="shared" si="2"/>
        <v>0</v>
      </c>
      <c r="P11" s="6">
        <f t="shared" si="0"/>
        <v>8500</v>
      </c>
      <c r="Q11" s="5" t="s">
        <v>44</v>
      </c>
    </row>
    <row r="12" spans="1:17" ht="71.25" customHeight="1" x14ac:dyDescent="0.2">
      <c r="A12" s="5" t="s">
        <v>17</v>
      </c>
      <c r="B12" s="5" t="s">
        <v>45</v>
      </c>
      <c r="C12" s="5" t="s">
        <v>24</v>
      </c>
      <c r="D12" s="5" t="s">
        <v>20</v>
      </c>
      <c r="E12" s="5"/>
      <c r="F12" s="6">
        <v>10000</v>
      </c>
      <c r="G12" s="6">
        <v>0</v>
      </c>
      <c r="H12" s="6">
        <v>0</v>
      </c>
      <c r="I12" s="5">
        <v>0</v>
      </c>
      <c r="J12" s="6">
        <v>0</v>
      </c>
      <c r="K12" s="5"/>
      <c r="L12" s="7">
        <v>43087</v>
      </c>
      <c r="M12" s="6">
        <v>0</v>
      </c>
      <c r="N12" s="6">
        <f t="shared" si="1"/>
        <v>10000</v>
      </c>
      <c r="O12" s="6">
        <f t="shared" si="2"/>
        <v>0</v>
      </c>
      <c r="P12" s="6">
        <f t="shared" si="0"/>
        <v>10000</v>
      </c>
      <c r="Q12" s="5" t="s">
        <v>46</v>
      </c>
    </row>
    <row r="13" spans="1:17" ht="71.25" customHeight="1" x14ac:dyDescent="0.2">
      <c r="A13" s="5" t="s">
        <v>17</v>
      </c>
      <c r="B13" s="5" t="s">
        <v>47</v>
      </c>
      <c r="C13" s="5" t="s">
        <v>41</v>
      </c>
      <c r="D13" s="5" t="s">
        <v>20</v>
      </c>
      <c r="E13" s="5"/>
      <c r="F13" s="6">
        <v>12500</v>
      </c>
      <c r="G13" s="6">
        <v>0</v>
      </c>
      <c r="H13" s="6">
        <v>0</v>
      </c>
      <c r="I13" s="5">
        <v>0</v>
      </c>
      <c r="J13" s="6">
        <v>0</v>
      </c>
      <c r="K13" s="5"/>
      <c r="L13" s="7">
        <v>42886</v>
      </c>
      <c r="M13" s="6">
        <v>0</v>
      </c>
      <c r="N13" s="6">
        <f t="shared" si="1"/>
        <v>12500</v>
      </c>
      <c r="O13" s="6">
        <f t="shared" si="2"/>
        <v>0</v>
      </c>
      <c r="P13" s="6">
        <f t="shared" si="0"/>
        <v>12500</v>
      </c>
      <c r="Q13" s="5" t="s">
        <v>48</v>
      </c>
    </row>
    <row r="14" spans="1:17" ht="71.25" customHeight="1" x14ac:dyDescent="0.2">
      <c r="A14" s="5" t="s">
        <v>17</v>
      </c>
      <c r="B14" s="5" t="s">
        <v>49</v>
      </c>
      <c r="C14" s="5" t="s">
        <v>24</v>
      </c>
      <c r="D14" s="5" t="s">
        <v>20</v>
      </c>
      <c r="E14" s="5"/>
      <c r="F14" s="6">
        <v>6500</v>
      </c>
      <c r="G14" s="6">
        <v>0</v>
      </c>
      <c r="H14" s="6">
        <v>0</v>
      </c>
      <c r="I14" s="5">
        <v>0</v>
      </c>
      <c r="J14" s="6">
        <v>0</v>
      </c>
      <c r="K14" s="5"/>
      <c r="L14" s="7">
        <v>43091</v>
      </c>
      <c r="M14" s="6">
        <v>0</v>
      </c>
      <c r="N14" s="6">
        <f t="shared" si="1"/>
        <v>6500</v>
      </c>
      <c r="O14" s="6">
        <f t="shared" si="2"/>
        <v>0</v>
      </c>
      <c r="P14" s="6">
        <f t="shared" si="0"/>
        <v>6500</v>
      </c>
      <c r="Q14" s="5" t="s">
        <v>50</v>
      </c>
    </row>
    <row r="15" spans="1:17" ht="71.25" customHeight="1" x14ac:dyDescent="0.2">
      <c r="A15" s="5" t="s">
        <v>17</v>
      </c>
      <c r="B15" s="5" t="s">
        <v>51</v>
      </c>
      <c r="C15" s="5" t="s">
        <v>24</v>
      </c>
      <c r="D15" s="5" t="s">
        <v>20</v>
      </c>
      <c r="E15" s="5"/>
      <c r="F15" s="6">
        <v>3000</v>
      </c>
      <c r="G15" s="6"/>
      <c r="H15" s="6"/>
      <c r="I15" s="5">
        <v>0</v>
      </c>
      <c r="J15" s="6">
        <v>0</v>
      </c>
      <c r="K15" s="5" t="s">
        <v>52</v>
      </c>
      <c r="L15" s="7">
        <v>42967</v>
      </c>
      <c r="M15" s="6"/>
      <c r="N15" s="6">
        <f t="shared" si="1"/>
        <v>3000</v>
      </c>
      <c r="O15" s="6">
        <f t="shared" si="2"/>
        <v>0</v>
      </c>
      <c r="P15" s="6">
        <f t="shared" si="0"/>
        <v>3000</v>
      </c>
      <c r="Q15" s="5" t="s">
        <v>53</v>
      </c>
    </row>
    <row r="16" spans="1:17" ht="71.25" customHeight="1" x14ac:dyDescent="0.2">
      <c r="A16" s="5" t="s">
        <v>17</v>
      </c>
      <c r="B16" s="5" t="s">
        <v>54</v>
      </c>
      <c r="C16" s="5" t="s">
        <v>24</v>
      </c>
      <c r="D16" s="5" t="s">
        <v>20</v>
      </c>
      <c r="E16" s="5"/>
      <c r="F16" s="6">
        <v>2850</v>
      </c>
      <c r="G16" s="6">
        <v>0</v>
      </c>
      <c r="H16" s="6">
        <v>0</v>
      </c>
      <c r="I16" s="5">
        <v>0</v>
      </c>
      <c r="J16" s="6">
        <v>0</v>
      </c>
      <c r="K16" s="5"/>
      <c r="L16" s="5"/>
      <c r="M16" s="6"/>
      <c r="N16" s="6">
        <f t="shared" si="1"/>
        <v>2850</v>
      </c>
      <c r="O16" s="6">
        <f t="shared" si="2"/>
        <v>0</v>
      </c>
      <c r="P16" s="6">
        <f t="shared" si="0"/>
        <v>2850</v>
      </c>
      <c r="Q16" s="5" t="s">
        <v>55</v>
      </c>
    </row>
    <row r="17" spans="1:17" ht="71.25" customHeight="1" x14ac:dyDescent="0.2">
      <c r="A17" s="5" t="s">
        <v>17</v>
      </c>
      <c r="B17" s="5" t="s">
        <v>56</v>
      </c>
      <c r="C17" s="5" t="s">
        <v>24</v>
      </c>
      <c r="D17" s="5" t="s">
        <v>57</v>
      </c>
      <c r="E17" s="5"/>
      <c r="F17" s="6">
        <v>0</v>
      </c>
      <c r="G17" s="6">
        <v>0</v>
      </c>
      <c r="H17" s="6">
        <v>0</v>
      </c>
      <c r="I17" s="5">
        <v>0</v>
      </c>
      <c r="J17" s="6">
        <v>0</v>
      </c>
      <c r="K17" s="5"/>
      <c r="L17" s="5"/>
      <c r="M17" s="6"/>
      <c r="N17" s="6">
        <f t="shared" si="1"/>
        <v>0</v>
      </c>
      <c r="O17" s="6">
        <f t="shared" si="2"/>
        <v>0</v>
      </c>
      <c r="P17" s="6">
        <f t="shared" si="0"/>
        <v>0</v>
      </c>
      <c r="Q17" s="5" t="s">
        <v>58</v>
      </c>
    </row>
    <row r="18" spans="1:17" ht="71.25" customHeight="1" x14ac:dyDescent="0.2">
      <c r="A18" s="5" t="s">
        <v>17</v>
      </c>
      <c r="B18" s="5" t="s">
        <v>59</v>
      </c>
      <c r="C18" s="5" t="s">
        <v>24</v>
      </c>
      <c r="D18" s="5" t="s">
        <v>57</v>
      </c>
      <c r="E18" s="5"/>
      <c r="F18" s="6">
        <v>0</v>
      </c>
      <c r="G18" s="6">
        <v>0</v>
      </c>
      <c r="H18" s="6">
        <v>0</v>
      </c>
      <c r="I18" s="5">
        <v>0</v>
      </c>
      <c r="J18" s="6">
        <v>0</v>
      </c>
      <c r="K18" s="5"/>
      <c r="L18" s="5"/>
      <c r="M18" s="6"/>
      <c r="N18" s="6">
        <f t="shared" si="1"/>
        <v>0</v>
      </c>
      <c r="O18" s="6">
        <f t="shared" si="2"/>
        <v>0</v>
      </c>
      <c r="P18" s="6">
        <f t="shared" si="0"/>
        <v>0</v>
      </c>
      <c r="Q18" s="5" t="s">
        <v>60</v>
      </c>
    </row>
    <row r="19" spans="1:17" ht="71.25" customHeight="1" x14ac:dyDescent="0.2">
      <c r="A19" s="5" t="s">
        <v>17</v>
      </c>
      <c r="B19" s="5" t="s">
        <v>61</v>
      </c>
      <c r="C19" s="5" t="s">
        <v>24</v>
      </c>
      <c r="D19" s="5" t="s">
        <v>20</v>
      </c>
      <c r="E19" s="5"/>
      <c r="F19" s="6">
        <v>5720</v>
      </c>
      <c r="G19" s="6">
        <v>0</v>
      </c>
      <c r="H19" s="6">
        <v>0</v>
      </c>
      <c r="I19" s="5">
        <v>0</v>
      </c>
      <c r="J19" s="6">
        <v>0</v>
      </c>
      <c r="K19" s="5"/>
      <c r="L19" s="7">
        <v>42728</v>
      </c>
      <c r="M19" s="6">
        <v>27449.35897435898</v>
      </c>
      <c r="N19" s="6">
        <f t="shared" si="1"/>
        <v>5720</v>
      </c>
      <c r="O19" s="6">
        <f t="shared" si="2"/>
        <v>27449.35897435898</v>
      </c>
      <c r="P19" s="6">
        <f t="shared" si="0"/>
        <v>33169.358974358984</v>
      </c>
      <c r="Q19" s="5" t="s">
        <v>62</v>
      </c>
    </row>
    <row r="20" spans="1:17" ht="71.25" customHeight="1" x14ac:dyDescent="0.2">
      <c r="A20" s="5" t="s">
        <v>17</v>
      </c>
      <c r="B20" s="5" t="s">
        <v>63</v>
      </c>
      <c r="C20" s="5" t="s">
        <v>24</v>
      </c>
      <c r="D20" s="5" t="s">
        <v>20</v>
      </c>
      <c r="E20" s="5"/>
      <c r="F20" s="6">
        <v>10000</v>
      </c>
      <c r="G20" s="6">
        <v>0</v>
      </c>
      <c r="H20" s="6">
        <v>0</v>
      </c>
      <c r="I20" s="5">
        <v>4</v>
      </c>
      <c r="J20" s="6">
        <v>40000</v>
      </c>
      <c r="K20" s="5"/>
      <c r="L20" s="7">
        <v>42613</v>
      </c>
      <c r="M20" s="6">
        <v>120659.6153846154</v>
      </c>
      <c r="N20" s="6">
        <v>10000</v>
      </c>
      <c r="O20" s="6">
        <f t="shared" si="2"/>
        <v>160659.6153846154</v>
      </c>
      <c r="P20" s="6">
        <f t="shared" si="0"/>
        <v>170659.6153846154</v>
      </c>
      <c r="Q20" s="5" t="s">
        <v>64</v>
      </c>
    </row>
    <row r="21" spans="1:17" ht="71.25" customHeight="1" x14ac:dyDescent="0.2">
      <c r="A21" s="5" t="s">
        <v>17</v>
      </c>
      <c r="B21" s="5" t="s">
        <v>65</v>
      </c>
      <c r="C21" s="5" t="s">
        <v>24</v>
      </c>
      <c r="D21" s="5" t="s">
        <v>20</v>
      </c>
      <c r="E21" s="5"/>
      <c r="F21" s="6">
        <v>7000</v>
      </c>
      <c r="G21" s="6">
        <v>0</v>
      </c>
      <c r="H21" s="6">
        <v>0</v>
      </c>
      <c r="I21" s="5">
        <v>0</v>
      </c>
      <c r="J21" s="6">
        <v>0</v>
      </c>
      <c r="K21" s="5"/>
      <c r="L21" s="7">
        <v>42762</v>
      </c>
      <c r="M21" s="6">
        <v>0</v>
      </c>
      <c r="N21" s="6">
        <f t="shared" ref="N21:N31" si="3">IF(E21="כן",0,IF(I21&gt;3,0,F21))</f>
        <v>7000</v>
      </c>
      <c r="O21" s="6">
        <f t="shared" si="2"/>
        <v>0</v>
      </c>
      <c r="P21" s="6">
        <f t="shared" si="0"/>
        <v>7000</v>
      </c>
      <c r="Q21" s="5" t="s">
        <v>66</v>
      </c>
    </row>
    <row r="22" spans="1:17" ht="71.25" customHeight="1" x14ac:dyDescent="0.2">
      <c r="A22" s="5" t="s">
        <v>17</v>
      </c>
      <c r="B22" s="5" t="s">
        <v>67</v>
      </c>
      <c r="C22" s="5" t="s">
        <v>24</v>
      </c>
      <c r="D22" s="5" t="s">
        <v>20</v>
      </c>
      <c r="E22" s="5"/>
      <c r="F22" s="6">
        <v>10000</v>
      </c>
      <c r="G22" s="6">
        <v>0</v>
      </c>
      <c r="H22" s="6">
        <v>0</v>
      </c>
      <c r="I22" s="5">
        <v>0</v>
      </c>
      <c r="J22" s="6">
        <v>0</v>
      </c>
      <c r="K22" s="5" t="s">
        <v>686</v>
      </c>
      <c r="L22" s="7">
        <v>42614</v>
      </c>
      <c r="M22" s="6">
        <v>3446.7948717948721</v>
      </c>
      <c r="N22" s="6">
        <f t="shared" si="3"/>
        <v>10000</v>
      </c>
      <c r="O22" s="6">
        <f t="shared" si="2"/>
        <v>3446.7948717948721</v>
      </c>
      <c r="P22" s="6">
        <f t="shared" si="0"/>
        <v>13446.794871794871</v>
      </c>
      <c r="Q22" s="5" t="s">
        <v>68</v>
      </c>
    </row>
    <row r="23" spans="1:17" ht="71.25" customHeight="1" x14ac:dyDescent="0.2">
      <c r="A23" s="5" t="s">
        <v>17</v>
      </c>
      <c r="B23" s="5" t="s">
        <v>69</v>
      </c>
      <c r="C23" s="5" t="s">
        <v>24</v>
      </c>
      <c r="D23" s="5" t="s">
        <v>20</v>
      </c>
      <c r="E23" s="5"/>
      <c r="F23" s="6">
        <v>3000</v>
      </c>
      <c r="G23" s="6">
        <v>0</v>
      </c>
      <c r="H23" s="6">
        <v>0</v>
      </c>
      <c r="I23" s="5">
        <v>0</v>
      </c>
      <c r="J23" s="6">
        <v>0</v>
      </c>
      <c r="K23" s="5"/>
      <c r="L23" s="5"/>
      <c r="M23" s="6"/>
      <c r="N23" s="6">
        <f t="shared" si="3"/>
        <v>3000</v>
      </c>
      <c r="O23" s="6">
        <f t="shared" si="2"/>
        <v>0</v>
      </c>
      <c r="P23" s="6">
        <f t="shared" si="0"/>
        <v>3000</v>
      </c>
      <c r="Q23" s="5" t="s">
        <v>70</v>
      </c>
    </row>
    <row r="24" spans="1:17" ht="71.25" customHeight="1" x14ac:dyDescent="0.2">
      <c r="A24" s="5" t="s">
        <v>17</v>
      </c>
      <c r="B24" s="5" t="s">
        <v>71</v>
      </c>
      <c r="C24" s="5" t="s">
        <v>24</v>
      </c>
      <c r="D24" s="5" t="s">
        <v>20</v>
      </c>
      <c r="E24" s="5"/>
      <c r="F24" s="6">
        <v>7200</v>
      </c>
      <c r="G24" s="6">
        <v>0</v>
      </c>
      <c r="H24" s="6">
        <v>0</v>
      </c>
      <c r="I24" s="5">
        <v>0</v>
      </c>
      <c r="J24" s="6">
        <v>0</v>
      </c>
      <c r="K24" s="5" t="s">
        <v>687</v>
      </c>
      <c r="L24" s="7">
        <v>42619</v>
      </c>
      <c r="M24" s="6">
        <v>0</v>
      </c>
      <c r="N24" s="6">
        <f t="shared" si="3"/>
        <v>7200</v>
      </c>
      <c r="O24" s="6">
        <f t="shared" si="2"/>
        <v>0</v>
      </c>
      <c r="P24" s="6">
        <f t="shared" si="0"/>
        <v>7200</v>
      </c>
      <c r="Q24" s="5" t="s">
        <v>72</v>
      </c>
    </row>
    <row r="25" spans="1:17" ht="71.25" customHeight="1" x14ac:dyDescent="0.2">
      <c r="A25" s="5" t="s">
        <v>17</v>
      </c>
      <c r="B25" s="5" t="s">
        <v>73</v>
      </c>
      <c r="C25" s="5" t="s">
        <v>24</v>
      </c>
      <c r="D25" s="5" t="s">
        <v>20</v>
      </c>
      <c r="E25" s="5"/>
      <c r="F25" s="6">
        <v>12500</v>
      </c>
      <c r="G25" s="6">
        <v>0</v>
      </c>
      <c r="H25" s="6">
        <v>0</v>
      </c>
      <c r="I25" s="5">
        <v>0</v>
      </c>
      <c r="J25" s="6">
        <v>0</v>
      </c>
      <c r="K25" s="5"/>
      <c r="L25" s="7">
        <v>42851</v>
      </c>
      <c r="M25" s="6">
        <v>0</v>
      </c>
      <c r="N25" s="6">
        <f t="shared" si="3"/>
        <v>12500</v>
      </c>
      <c r="O25" s="6">
        <f t="shared" si="2"/>
        <v>0</v>
      </c>
      <c r="P25" s="6">
        <f t="shared" si="0"/>
        <v>12500</v>
      </c>
      <c r="Q25" s="5" t="s">
        <v>74</v>
      </c>
    </row>
    <row r="26" spans="1:17" ht="71.25" customHeight="1" x14ac:dyDescent="0.2">
      <c r="A26" s="5" t="s">
        <v>17</v>
      </c>
      <c r="B26" s="5" t="s">
        <v>75</v>
      </c>
      <c r="C26" s="5" t="s">
        <v>19</v>
      </c>
      <c r="D26" s="5" t="s">
        <v>20</v>
      </c>
      <c r="E26" s="5"/>
      <c r="F26" s="6">
        <v>12500</v>
      </c>
      <c r="G26" s="6">
        <v>0</v>
      </c>
      <c r="H26" s="6">
        <v>0</v>
      </c>
      <c r="I26" s="5">
        <v>0</v>
      </c>
      <c r="J26" s="6">
        <v>0</v>
      </c>
      <c r="K26" s="5"/>
      <c r="L26" s="7">
        <v>42735</v>
      </c>
      <c r="M26" s="6">
        <v>111998.9316239316</v>
      </c>
      <c r="N26" s="6">
        <f t="shared" si="3"/>
        <v>12500</v>
      </c>
      <c r="O26" s="6">
        <f t="shared" si="2"/>
        <v>111998.9316239316</v>
      </c>
      <c r="P26" s="6">
        <f t="shared" si="0"/>
        <v>124498.9316239316</v>
      </c>
      <c r="Q26" s="5" t="s">
        <v>76</v>
      </c>
    </row>
    <row r="27" spans="1:17" ht="71.25" customHeight="1" x14ac:dyDescent="0.2">
      <c r="A27" s="5" t="s">
        <v>17</v>
      </c>
      <c r="B27" s="5" t="s">
        <v>77</v>
      </c>
      <c r="C27" s="5" t="s">
        <v>24</v>
      </c>
      <c r="D27" s="5" t="s">
        <v>20</v>
      </c>
      <c r="E27" s="5"/>
      <c r="F27" s="6">
        <v>12500</v>
      </c>
      <c r="G27" s="6">
        <v>0</v>
      </c>
      <c r="H27" s="6">
        <v>0</v>
      </c>
      <c r="I27" s="5">
        <v>0</v>
      </c>
      <c r="J27" s="6">
        <v>0</v>
      </c>
      <c r="K27" s="5"/>
      <c r="L27" s="7">
        <v>42916</v>
      </c>
      <c r="M27" s="6">
        <v>0</v>
      </c>
      <c r="N27" s="6">
        <f t="shared" si="3"/>
        <v>12500</v>
      </c>
      <c r="O27" s="6">
        <f t="shared" si="2"/>
        <v>0</v>
      </c>
      <c r="P27" s="6">
        <f t="shared" si="0"/>
        <v>12500</v>
      </c>
      <c r="Q27" s="5" t="s">
        <v>78</v>
      </c>
    </row>
    <row r="28" spans="1:17" ht="71.25" customHeight="1" x14ac:dyDescent="0.2">
      <c r="A28" s="5" t="s">
        <v>17</v>
      </c>
      <c r="B28" s="5" t="s">
        <v>79</v>
      </c>
      <c r="C28" s="5" t="s">
        <v>24</v>
      </c>
      <c r="D28" s="5" t="s">
        <v>20</v>
      </c>
      <c r="E28" s="5"/>
      <c r="F28" s="6">
        <v>10000</v>
      </c>
      <c r="G28" s="6">
        <v>0</v>
      </c>
      <c r="H28" s="6">
        <v>0</v>
      </c>
      <c r="I28" s="5">
        <v>0</v>
      </c>
      <c r="J28" s="6">
        <v>0</v>
      </c>
      <c r="K28" s="5"/>
      <c r="L28" s="7">
        <v>42932</v>
      </c>
      <c r="M28" s="6">
        <v>0</v>
      </c>
      <c r="N28" s="6">
        <f t="shared" si="3"/>
        <v>10000</v>
      </c>
      <c r="O28" s="6">
        <f t="shared" si="2"/>
        <v>0</v>
      </c>
      <c r="P28" s="6">
        <f t="shared" si="0"/>
        <v>10000</v>
      </c>
      <c r="Q28" s="5" t="s">
        <v>80</v>
      </c>
    </row>
    <row r="29" spans="1:17" ht="71.25" customHeight="1" x14ac:dyDescent="0.2">
      <c r="A29" s="5" t="s">
        <v>17</v>
      </c>
      <c r="B29" s="5" t="s">
        <v>81</v>
      </c>
      <c r="C29" s="5" t="s">
        <v>24</v>
      </c>
      <c r="D29" s="5" t="s">
        <v>57</v>
      </c>
      <c r="E29" s="5"/>
      <c r="F29" s="6">
        <v>0</v>
      </c>
      <c r="G29" s="6">
        <v>0</v>
      </c>
      <c r="H29" s="6">
        <v>0</v>
      </c>
      <c r="I29" s="5">
        <v>0</v>
      </c>
      <c r="J29" s="6">
        <v>0</v>
      </c>
      <c r="K29" s="5"/>
      <c r="L29" s="5"/>
      <c r="M29" s="6"/>
      <c r="N29" s="6">
        <f t="shared" si="3"/>
        <v>0</v>
      </c>
      <c r="O29" s="6">
        <f t="shared" si="2"/>
        <v>0</v>
      </c>
      <c r="P29" s="6">
        <f t="shared" si="0"/>
        <v>0</v>
      </c>
      <c r="Q29" s="5" t="s">
        <v>82</v>
      </c>
    </row>
    <row r="30" spans="1:17" ht="71.25" customHeight="1" x14ac:dyDescent="0.2">
      <c r="A30" s="5" t="s">
        <v>17</v>
      </c>
      <c r="B30" s="5" t="s">
        <v>83</v>
      </c>
      <c r="C30" s="5" t="s">
        <v>41</v>
      </c>
      <c r="D30" s="5" t="s">
        <v>20</v>
      </c>
      <c r="E30" s="5"/>
      <c r="F30" s="6">
        <v>6500</v>
      </c>
      <c r="G30" s="6">
        <v>29614</v>
      </c>
      <c r="H30" s="6">
        <v>0</v>
      </c>
      <c r="I30" s="5">
        <v>0</v>
      </c>
      <c r="J30" s="6">
        <v>0</v>
      </c>
      <c r="K30" s="5" t="s">
        <v>84</v>
      </c>
      <c r="L30" s="7">
        <v>42825</v>
      </c>
      <c r="M30" s="6">
        <v>0</v>
      </c>
      <c r="N30" s="6">
        <f t="shared" si="3"/>
        <v>6500</v>
      </c>
      <c r="O30" s="6">
        <v>21000</v>
      </c>
      <c r="P30" s="6">
        <f t="shared" si="0"/>
        <v>27500</v>
      </c>
      <c r="Q30" s="5" t="s">
        <v>85</v>
      </c>
    </row>
    <row r="31" spans="1:17" ht="71.25" customHeight="1" x14ac:dyDescent="0.2">
      <c r="A31" s="5" t="s">
        <v>17</v>
      </c>
      <c r="B31" s="5" t="s">
        <v>86</v>
      </c>
      <c r="C31" s="5" t="s">
        <v>24</v>
      </c>
      <c r="D31" s="5" t="s">
        <v>20</v>
      </c>
      <c r="E31" s="5"/>
      <c r="F31" s="6">
        <v>8000</v>
      </c>
      <c r="G31" s="6">
        <v>0</v>
      </c>
      <c r="H31" s="6">
        <v>0</v>
      </c>
      <c r="I31" s="5">
        <v>0</v>
      </c>
      <c r="J31" s="6">
        <v>0</v>
      </c>
      <c r="K31" s="5"/>
      <c r="L31" s="7">
        <v>42855</v>
      </c>
      <c r="M31" s="6">
        <v>0</v>
      </c>
      <c r="N31" s="6">
        <f t="shared" si="3"/>
        <v>8000</v>
      </c>
      <c r="O31" s="6">
        <f>IF(E31="כן", 0, SUM(G31+H31+J31+M31))</f>
        <v>0</v>
      </c>
      <c r="P31" s="6">
        <f t="shared" si="0"/>
        <v>8000</v>
      </c>
      <c r="Q31" s="5" t="s">
        <v>87</v>
      </c>
    </row>
    <row r="32" spans="1:17" ht="71.25" customHeight="1" x14ac:dyDescent="0.2">
      <c r="A32" s="5" t="s">
        <v>17</v>
      </c>
      <c r="B32" s="5" t="s">
        <v>88</v>
      </c>
      <c r="C32" s="5" t="s">
        <v>89</v>
      </c>
      <c r="D32" s="5" t="s">
        <v>20</v>
      </c>
      <c r="E32" s="5"/>
      <c r="F32" s="6">
        <v>7600</v>
      </c>
      <c r="G32" s="6">
        <v>0</v>
      </c>
      <c r="H32" s="6">
        <v>0</v>
      </c>
      <c r="I32" s="5">
        <v>2</v>
      </c>
      <c r="J32" s="6">
        <v>15517</v>
      </c>
      <c r="K32" s="5"/>
      <c r="L32" s="5"/>
      <c r="M32" s="6"/>
      <c r="N32" s="6"/>
      <c r="O32" s="6"/>
      <c r="P32" s="6">
        <f t="shared" si="0"/>
        <v>0</v>
      </c>
      <c r="Q32" s="5" t="s">
        <v>90</v>
      </c>
    </row>
    <row r="33" spans="1:17" ht="71.25" customHeight="1" x14ac:dyDescent="0.2">
      <c r="A33" s="5" t="s">
        <v>17</v>
      </c>
      <c r="B33" s="5" t="s">
        <v>91</v>
      </c>
      <c r="C33" s="5" t="s">
        <v>24</v>
      </c>
      <c r="D33" s="5" t="s">
        <v>20</v>
      </c>
      <c r="E33" s="5"/>
      <c r="F33" s="6">
        <v>15000</v>
      </c>
      <c r="G33" s="6">
        <v>0</v>
      </c>
      <c r="H33" s="6">
        <v>0</v>
      </c>
      <c r="I33" s="5">
        <v>0</v>
      </c>
      <c r="J33" s="6">
        <v>0</v>
      </c>
      <c r="K33" s="5" t="s">
        <v>699</v>
      </c>
      <c r="L33" s="7">
        <v>42613</v>
      </c>
      <c r="M33" s="11"/>
      <c r="N33" s="6">
        <f t="shared" ref="N33:N46" si="4">IF(E33="כן",0,IF(I33&gt;3,0,F33))</f>
        <v>15000</v>
      </c>
      <c r="O33" s="6">
        <f>IF(E33="כן", 0, SUM(G33+H33+J33+M33))</f>
        <v>0</v>
      </c>
      <c r="P33" s="6">
        <f t="shared" si="0"/>
        <v>15000</v>
      </c>
      <c r="Q33" s="5" t="s">
        <v>92</v>
      </c>
    </row>
    <row r="34" spans="1:17" ht="71.25" customHeight="1" x14ac:dyDescent="0.2">
      <c r="A34" s="5" t="s">
        <v>17</v>
      </c>
      <c r="B34" s="5" t="s">
        <v>93</v>
      </c>
      <c r="C34" s="5" t="s">
        <v>41</v>
      </c>
      <c r="D34" s="5" t="s">
        <v>20</v>
      </c>
      <c r="E34" s="5"/>
      <c r="F34" s="6">
        <v>7600</v>
      </c>
      <c r="G34" s="6">
        <v>0</v>
      </c>
      <c r="H34" s="6">
        <v>0</v>
      </c>
      <c r="I34" s="5">
        <v>0</v>
      </c>
      <c r="J34" s="6">
        <v>0</v>
      </c>
      <c r="K34" s="5"/>
      <c r="L34" s="5"/>
      <c r="M34" s="6"/>
      <c r="N34" s="6">
        <f t="shared" si="4"/>
        <v>7600</v>
      </c>
      <c r="O34" s="6">
        <f>IF(E34="כן", 0, SUM(G34+H34+J34+M34))</f>
        <v>0</v>
      </c>
      <c r="P34" s="6">
        <f t="shared" si="0"/>
        <v>7600</v>
      </c>
      <c r="Q34" s="5" t="s">
        <v>94</v>
      </c>
    </row>
    <row r="35" spans="1:17" ht="71.25" customHeight="1" x14ac:dyDescent="0.2">
      <c r="A35" s="5" t="s">
        <v>17</v>
      </c>
      <c r="B35" s="5" t="s">
        <v>95</v>
      </c>
      <c r="C35" s="5" t="s">
        <v>24</v>
      </c>
      <c r="D35" s="5" t="s">
        <v>20</v>
      </c>
      <c r="E35" s="5"/>
      <c r="F35" s="6">
        <v>8000</v>
      </c>
      <c r="G35" s="6">
        <v>0</v>
      </c>
      <c r="H35" s="6">
        <v>0</v>
      </c>
      <c r="I35" s="5">
        <v>0</v>
      </c>
      <c r="J35" s="6">
        <v>0</v>
      </c>
      <c r="K35" s="5"/>
      <c r="L35" s="7">
        <v>43075</v>
      </c>
      <c r="M35" s="6">
        <v>0</v>
      </c>
      <c r="N35" s="6">
        <f t="shared" si="4"/>
        <v>8000</v>
      </c>
      <c r="O35" s="6">
        <f>IF(E35="כן", 0, SUM(G35+H35+J35+M35))</f>
        <v>0</v>
      </c>
      <c r="P35" s="6">
        <f t="shared" si="0"/>
        <v>8000</v>
      </c>
      <c r="Q35" s="5" t="s">
        <v>96</v>
      </c>
    </row>
    <row r="36" spans="1:17" ht="71.25" customHeight="1" x14ac:dyDescent="0.2">
      <c r="A36" s="5" t="s">
        <v>17</v>
      </c>
      <c r="B36" s="5" t="s">
        <v>97</v>
      </c>
      <c r="C36" s="5" t="s">
        <v>19</v>
      </c>
      <c r="D36" s="5" t="s">
        <v>20</v>
      </c>
      <c r="E36" s="5"/>
      <c r="F36" s="6">
        <v>5200</v>
      </c>
      <c r="G36" s="6">
        <v>0</v>
      </c>
      <c r="H36" s="6">
        <v>0</v>
      </c>
      <c r="I36" s="5">
        <v>1</v>
      </c>
      <c r="J36" s="6">
        <v>5214</v>
      </c>
      <c r="K36" s="5"/>
      <c r="L36" s="5"/>
      <c r="M36" s="6"/>
      <c r="N36" s="6">
        <f t="shared" si="4"/>
        <v>5200</v>
      </c>
      <c r="O36" s="6"/>
      <c r="P36" s="6">
        <f t="shared" si="0"/>
        <v>5200</v>
      </c>
      <c r="Q36" s="14" t="s">
        <v>98</v>
      </c>
    </row>
    <row r="37" spans="1:17" ht="71.25" customHeight="1" x14ac:dyDescent="0.2">
      <c r="A37" s="5" t="s">
        <v>17</v>
      </c>
      <c r="B37" s="5" t="s">
        <v>99</v>
      </c>
      <c r="C37" s="5" t="s">
        <v>24</v>
      </c>
      <c r="D37" s="5" t="s">
        <v>20</v>
      </c>
      <c r="E37" s="5"/>
      <c r="F37" s="6">
        <v>5000</v>
      </c>
      <c r="G37" s="6">
        <v>0</v>
      </c>
      <c r="H37" s="6">
        <v>93501</v>
      </c>
      <c r="I37" s="5">
        <v>0</v>
      </c>
      <c r="J37" s="6">
        <v>0</v>
      </c>
      <c r="K37" s="5" t="s">
        <v>100</v>
      </c>
      <c r="L37" s="5"/>
      <c r="M37" s="6"/>
      <c r="N37" s="6">
        <f t="shared" si="4"/>
        <v>5000</v>
      </c>
      <c r="O37" s="6">
        <f>IF(E37="כן", 0, SUM(G37+H37+J37+M37))</f>
        <v>93501</v>
      </c>
      <c r="P37" s="6">
        <f t="shared" si="0"/>
        <v>98501</v>
      </c>
      <c r="Q37" s="5" t="s">
        <v>101</v>
      </c>
    </row>
    <row r="38" spans="1:17" ht="71.25" customHeight="1" x14ac:dyDescent="0.2">
      <c r="A38" s="5" t="s">
        <v>17</v>
      </c>
      <c r="B38" s="5" t="s">
        <v>102</v>
      </c>
      <c r="C38" s="5" t="s">
        <v>19</v>
      </c>
      <c r="D38" s="5" t="s">
        <v>20</v>
      </c>
      <c r="E38" s="5"/>
      <c r="F38" s="6">
        <v>3544</v>
      </c>
      <c r="G38" s="6">
        <v>0</v>
      </c>
      <c r="H38" s="6">
        <v>0</v>
      </c>
      <c r="I38" s="5">
        <v>1</v>
      </c>
      <c r="J38" s="6">
        <v>3543</v>
      </c>
      <c r="K38" s="5"/>
      <c r="L38" s="7">
        <v>42686</v>
      </c>
      <c r="M38" s="6">
        <v>0</v>
      </c>
      <c r="N38" s="6">
        <f t="shared" si="4"/>
        <v>3544</v>
      </c>
      <c r="O38" s="6">
        <f>IF(E38="כן", 0, SUM(G38+H38+J38+M38))</f>
        <v>3543</v>
      </c>
      <c r="P38" s="6">
        <f t="shared" si="0"/>
        <v>7087</v>
      </c>
      <c r="Q38" s="14" t="s">
        <v>103</v>
      </c>
    </row>
    <row r="39" spans="1:17" ht="71.25" customHeight="1" x14ac:dyDescent="0.2">
      <c r="A39" s="5" t="s">
        <v>17</v>
      </c>
      <c r="B39" s="5" t="s">
        <v>104</v>
      </c>
      <c r="C39" s="5" t="s">
        <v>24</v>
      </c>
      <c r="D39" s="5" t="s">
        <v>20</v>
      </c>
      <c r="E39" s="5"/>
      <c r="F39" s="6">
        <v>6500</v>
      </c>
      <c r="G39" s="6">
        <v>13571</v>
      </c>
      <c r="H39" s="6">
        <v>0</v>
      </c>
      <c r="I39" s="5">
        <v>14</v>
      </c>
      <c r="J39" s="6">
        <v>91777</v>
      </c>
      <c r="K39" s="5" t="s">
        <v>105</v>
      </c>
      <c r="L39" s="5"/>
      <c r="M39" s="6"/>
      <c r="N39" s="6">
        <f t="shared" si="4"/>
        <v>0</v>
      </c>
      <c r="O39" s="6"/>
      <c r="P39" s="6">
        <f t="shared" si="0"/>
        <v>0</v>
      </c>
      <c r="Q39" s="5" t="s">
        <v>106</v>
      </c>
    </row>
    <row r="40" spans="1:17" ht="71.25" customHeight="1" x14ac:dyDescent="0.2">
      <c r="A40" s="5" t="s">
        <v>17</v>
      </c>
      <c r="B40" s="5" t="s">
        <v>107</v>
      </c>
      <c r="C40" s="5" t="s">
        <v>24</v>
      </c>
      <c r="D40" s="5" t="s">
        <v>20</v>
      </c>
      <c r="E40" s="5"/>
      <c r="F40" s="6">
        <v>9500</v>
      </c>
      <c r="G40" s="6"/>
      <c r="H40" s="6">
        <v>10000</v>
      </c>
      <c r="I40" s="5">
        <v>0</v>
      </c>
      <c r="J40" s="6">
        <v>0</v>
      </c>
      <c r="K40" s="5" t="s">
        <v>698</v>
      </c>
      <c r="L40" s="7">
        <v>42978</v>
      </c>
      <c r="M40" s="6">
        <v>0</v>
      </c>
      <c r="N40" s="6">
        <f t="shared" si="4"/>
        <v>9500</v>
      </c>
      <c r="O40" s="6">
        <f>IF(E40="כן", 0, SUM(G40+H40+J40+M40))</f>
        <v>10000</v>
      </c>
      <c r="P40" s="6">
        <f t="shared" si="0"/>
        <v>19500</v>
      </c>
      <c r="Q40" s="5" t="s">
        <v>108</v>
      </c>
    </row>
    <row r="41" spans="1:17" ht="71.25" customHeight="1" x14ac:dyDescent="0.2">
      <c r="A41" s="5" t="s">
        <v>17</v>
      </c>
      <c r="B41" s="5" t="s">
        <v>109</v>
      </c>
      <c r="C41" s="5" t="s">
        <v>24</v>
      </c>
      <c r="D41" s="5" t="s">
        <v>20</v>
      </c>
      <c r="E41" s="5"/>
      <c r="F41" s="6">
        <v>17100</v>
      </c>
      <c r="G41" s="6">
        <v>0</v>
      </c>
      <c r="H41" s="6">
        <v>0</v>
      </c>
      <c r="I41" s="5">
        <v>0</v>
      </c>
      <c r="J41" s="6">
        <v>0</v>
      </c>
      <c r="K41" s="5" t="s">
        <v>689</v>
      </c>
      <c r="L41" s="7">
        <v>42596</v>
      </c>
      <c r="M41" s="6"/>
      <c r="N41" s="6">
        <f t="shared" si="4"/>
        <v>17100</v>
      </c>
      <c r="O41" s="6">
        <f>IF(E41="כן", 0, SUM(G41+H41+J41+M41))</f>
        <v>0</v>
      </c>
      <c r="P41" s="6">
        <f t="shared" si="0"/>
        <v>17100</v>
      </c>
      <c r="Q41" s="5" t="s">
        <v>110</v>
      </c>
    </row>
    <row r="42" spans="1:17" ht="71.25" customHeight="1" x14ac:dyDescent="0.2">
      <c r="A42" s="5" t="s">
        <v>17</v>
      </c>
      <c r="B42" s="5" t="s">
        <v>111</v>
      </c>
      <c r="C42" s="5" t="s">
        <v>24</v>
      </c>
      <c r="D42" s="5" t="s">
        <v>20</v>
      </c>
      <c r="E42" s="5"/>
      <c r="F42" s="6">
        <v>3500</v>
      </c>
      <c r="G42" s="6">
        <v>0</v>
      </c>
      <c r="H42" s="6">
        <v>0</v>
      </c>
      <c r="I42" s="5">
        <v>0</v>
      </c>
      <c r="J42" s="6">
        <v>0</v>
      </c>
      <c r="K42" s="5"/>
      <c r="L42" s="5"/>
      <c r="M42" s="6"/>
      <c r="N42" s="6">
        <f t="shared" si="4"/>
        <v>3500</v>
      </c>
      <c r="O42" s="6">
        <f>IF(E42="כן", 0, SUM(G42+H42+J42+M42))</f>
        <v>0</v>
      </c>
      <c r="P42" s="6">
        <f t="shared" si="0"/>
        <v>3500</v>
      </c>
      <c r="Q42" s="5" t="s">
        <v>112</v>
      </c>
    </row>
    <row r="43" spans="1:17" ht="71.25" customHeight="1" x14ac:dyDescent="0.2">
      <c r="A43" s="5" t="s">
        <v>17</v>
      </c>
      <c r="B43" s="5" t="s">
        <v>113</v>
      </c>
      <c r="C43" s="5" t="s">
        <v>30</v>
      </c>
      <c r="D43" s="5" t="s">
        <v>20</v>
      </c>
      <c r="E43" s="5"/>
      <c r="F43" s="6">
        <v>4000</v>
      </c>
      <c r="G43" s="6">
        <v>0</v>
      </c>
      <c r="H43" s="6">
        <v>0</v>
      </c>
      <c r="I43" s="5">
        <v>4</v>
      </c>
      <c r="J43" s="6">
        <v>16000</v>
      </c>
      <c r="K43" s="5"/>
      <c r="L43" s="5"/>
      <c r="M43" s="6"/>
      <c r="N43" s="6">
        <f t="shared" si="4"/>
        <v>0</v>
      </c>
      <c r="O43" s="6"/>
      <c r="P43" s="6">
        <f t="shared" si="0"/>
        <v>0</v>
      </c>
      <c r="Q43" s="5" t="s">
        <v>114</v>
      </c>
    </row>
    <row r="44" spans="1:17" ht="71.25" customHeight="1" x14ac:dyDescent="0.2">
      <c r="A44" s="5" t="s">
        <v>17</v>
      </c>
      <c r="B44" s="5" t="s">
        <v>115</v>
      </c>
      <c r="C44" s="5" t="s">
        <v>24</v>
      </c>
      <c r="D44" s="5" t="s">
        <v>20</v>
      </c>
      <c r="E44" s="5"/>
      <c r="F44" s="6">
        <v>14725</v>
      </c>
      <c r="G44" s="6">
        <v>0</v>
      </c>
      <c r="H44" s="6">
        <v>0</v>
      </c>
      <c r="I44" s="5">
        <v>0</v>
      </c>
      <c r="J44" s="6">
        <v>0</v>
      </c>
      <c r="K44" s="12" t="s">
        <v>700</v>
      </c>
      <c r="L44" s="7">
        <v>42699</v>
      </c>
      <c r="M44" s="6"/>
      <c r="N44" s="6">
        <f t="shared" si="4"/>
        <v>14725</v>
      </c>
      <c r="O44" s="6">
        <f>IF(E44="כן", 0, SUM(G44+H44+J44+M44))</f>
        <v>0</v>
      </c>
      <c r="P44" s="6">
        <f t="shared" si="0"/>
        <v>14725</v>
      </c>
      <c r="Q44" s="5" t="s">
        <v>116</v>
      </c>
    </row>
    <row r="45" spans="1:17" ht="71.25" customHeight="1" x14ac:dyDescent="0.2">
      <c r="A45" s="5" t="s">
        <v>17</v>
      </c>
      <c r="B45" s="5" t="s">
        <v>117</v>
      </c>
      <c r="C45" s="5" t="s">
        <v>24</v>
      </c>
      <c r="D45" s="5" t="s">
        <v>20</v>
      </c>
      <c r="E45" s="5"/>
      <c r="F45" s="6">
        <v>5000</v>
      </c>
      <c r="G45" s="6">
        <v>0</v>
      </c>
      <c r="H45" s="6">
        <v>0</v>
      </c>
      <c r="I45" s="5">
        <v>0</v>
      </c>
      <c r="J45" s="6">
        <v>0</v>
      </c>
      <c r="K45" s="5"/>
      <c r="L45" s="7">
        <v>43047</v>
      </c>
      <c r="M45" s="6">
        <v>0</v>
      </c>
      <c r="N45" s="6">
        <f t="shared" si="4"/>
        <v>5000</v>
      </c>
      <c r="O45" s="6">
        <f>IF(E45="כן", 0, SUM(G45+H45+J45+M45))</f>
        <v>0</v>
      </c>
      <c r="P45" s="6">
        <f t="shared" si="0"/>
        <v>5000</v>
      </c>
      <c r="Q45" s="5" t="s">
        <v>118</v>
      </c>
    </row>
    <row r="46" spans="1:17" ht="71.25" customHeight="1" x14ac:dyDescent="0.2">
      <c r="A46" s="5" t="s">
        <v>17</v>
      </c>
      <c r="B46" s="5" t="s">
        <v>119</v>
      </c>
      <c r="C46" s="5" t="s">
        <v>19</v>
      </c>
      <c r="D46" s="5" t="s">
        <v>20</v>
      </c>
      <c r="E46" s="5"/>
      <c r="F46" s="6">
        <v>3200</v>
      </c>
      <c r="G46" s="6">
        <v>0</v>
      </c>
      <c r="H46" s="6">
        <v>0</v>
      </c>
      <c r="I46" s="5">
        <v>0</v>
      </c>
      <c r="J46" s="6">
        <v>0</v>
      </c>
      <c r="K46" s="5"/>
      <c r="L46" s="5"/>
      <c r="M46" s="6"/>
      <c r="N46" s="6">
        <f t="shared" si="4"/>
        <v>3200</v>
      </c>
      <c r="O46" s="6">
        <f>IF(E46="כן", 0, SUM(G46+H46+J46+M46))</f>
        <v>0</v>
      </c>
      <c r="P46" s="6">
        <f t="shared" si="0"/>
        <v>3200</v>
      </c>
      <c r="Q46" s="5" t="s">
        <v>120</v>
      </c>
    </row>
    <row r="47" spans="1:17" ht="71.25" customHeight="1" x14ac:dyDescent="0.2">
      <c r="A47" s="8" t="s">
        <v>17</v>
      </c>
      <c r="B47" s="8" t="s">
        <v>121</v>
      </c>
      <c r="C47" s="8"/>
      <c r="D47" s="8"/>
      <c r="E47" s="8"/>
      <c r="F47" s="9">
        <f>SUM(F2:F46)</f>
        <v>325923</v>
      </c>
      <c r="G47" s="9">
        <f>SUM(G2:G46)</f>
        <v>43185</v>
      </c>
      <c r="H47" s="9">
        <f>SUM(H2:H46)</f>
        <v>109242</v>
      </c>
      <c r="I47" s="8"/>
      <c r="J47" s="9">
        <f>SUM(J2:J46)</f>
        <v>181632</v>
      </c>
      <c r="K47" s="8"/>
      <c r="L47" s="8"/>
      <c r="M47" s="9">
        <f>SUM(M2:M46)</f>
        <v>302138.719017094</v>
      </c>
      <c r="N47" s="9">
        <f>SUM(N2:N46)</f>
        <v>298323</v>
      </c>
      <c r="O47" s="9">
        <f>SUM(O2:O46)</f>
        <v>475923.719017094</v>
      </c>
      <c r="P47" s="9">
        <f>SUM(P2:P46)</f>
        <v>774246.719017094</v>
      </c>
      <c r="Q47" s="8"/>
    </row>
    <row r="48" spans="1:17" ht="71.25" customHeight="1" x14ac:dyDescent="0.2">
      <c r="A48" s="5" t="s">
        <v>122</v>
      </c>
      <c r="B48" s="5" t="s">
        <v>123</v>
      </c>
      <c r="C48" s="5" t="s">
        <v>24</v>
      </c>
      <c r="D48" s="5" t="s">
        <v>20</v>
      </c>
      <c r="E48" s="5"/>
      <c r="F48" s="6">
        <v>8500</v>
      </c>
      <c r="G48" s="6">
        <v>0</v>
      </c>
      <c r="H48" s="6">
        <v>0</v>
      </c>
      <c r="I48" s="5">
        <v>0</v>
      </c>
      <c r="J48" s="6">
        <v>0</v>
      </c>
      <c r="K48" s="5"/>
      <c r="L48" s="7">
        <v>43087</v>
      </c>
      <c r="M48" s="6">
        <v>0</v>
      </c>
      <c r="N48" s="6">
        <f t="shared" ref="N48:N56" si="5">IF(E48="כן",0,IF(I48&gt;3,0,F48))</f>
        <v>8500</v>
      </c>
      <c r="O48" s="6">
        <f t="shared" ref="O48:O54" si="6">IF(E48="כן", 0, SUM(G48+H48+J48+M48))</f>
        <v>0</v>
      </c>
      <c r="P48" s="6">
        <f t="shared" ref="P48:P79" si="7">SUM(N48+O48)</f>
        <v>8500</v>
      </c>
      <c r="Q48" s="5" t="s">
        <v>124</v>
      </c>
    </row>
    <row r="49" spans="1:17" ht="71.25" customHeight="1" x14ac:dyDescent="0.2">
      <c r="A49" s="5" t="s">
        <v>122</v>
      </c>
      <c r="B49" s="5" t="s">
        <v>125</v>
      </c>
      <c r="C49" s="5" t="s">
        <v>24</v>
      </c>
      <c r="D49" s="5" t="s">
        <v>20</v>
      </c>
      <c r="E49" s="5"/>
      <c r="F49" s="6">
        <v>6000</v>
      </c>
      <c r="G49" s="6">
        <v>0</v>
      </c>
      <c r="H49" s="6">
        <v>0</v>
      </c>
      <c r="I49" s="5">
        <v>0</v>
      </c>
      <c r="J49" s="6">
        <v>0</v>
      </c>
      <c r="K49" s="5"/>
      <c r="L49" s="7">
        <v>43089</v>
      </c>
      <c r="M49" s="6">
        <v>0</v>
      </c>
      <c r="N49" s="6">
        <f t="shared" si="5"/>
        <v>6000</v>
      </c>
      <c r="O49" s="6">
        <f t="shared" si="6"/>
        <v>0</v>
      </c>
      <c r="P49" s="6">
        <f t="shared" si="7"/>
        <v>6000</v>
      </c>
      <c r="Q49" s="5" t="s">
        <v>126</v>
      </c>
    </row>
    <row r="50" spans="1:17" ht="71.25" customHeight="1" x14ac:dyDescent="0.2">
      <c r="A50" s="5" t="s">
        <v>122</v>
      </c>
      <c r="B50" s="5" t="s">
        <v>127</v>
      </c>
      <c r="C50" s="5" t="s">
        <v>24</v>
      </c>
      <c r="D50" s="5" t="s">
        <v>20</v>
      </c>
      <c r="E50" s="5"/>
      <c r="F50" s="6">
        <v>5850</v>
      </c>
      <c r="G50" s="6">
        <v>0</v>
      </c>
      <c r="H50" s="6">
        <v>0</v>
      </c>
      <c r="I50" s="5">
        <v>0</v>
      </c>
      <c r="J50" s="6">
        <v>0</v>
      </c>
      <c r="K50" s="5"/>
      <c r="L50" s="7">
        <v>42709</v>
      </c>
      <c r="M50" s="6"/>
      <c r="N50" s="6">
        <f t="shared" si="5"/>
        <v>5850</v>
      </c>
      <c r="O50" s="6">
        <f t="shared" si="6"/>
        <v>0</v>
      </c>
      <c r="P50" s="6">
        <f t="shared" si="7"/>
        <v>5850</v>
      </c>
      <c r="Q50" s="5" t="s">
        <v>128</v>
      </c>
    </row>
    <row r="51" spans="1:17" ht="71.25" customHeight="1" x14ac:dyDescent="0.2">
      <c r="A51" s="5" t="s">
        <v>122</v>
      </c>
      <c r="B51" s="5" t="s">
        <v>129</v>
      </c>
      <c r="C51" s="5" t="s">
        <v>24</v>
      </c>
      <c r="D51" s="5" t="s">
        <v>20</v>
      </c>
      <c r="E51" s="5"/>
      <c r="F51" s="6">
        <v>7000</v>
      </c>
      <c r="G51" s="6">
        <v>0</v>
      </c>
      <c r="H51" s="6">
        <v>0</v>
      </c>
      <c r="I51" s="5">
        <v>0</v>
      </c>
      <c r="J51" s="6">
        <v>0</v>
      </c>
      <c r="K51" s="5"/>
      <c r="L51" s="7">
        <v>42873</v>
      </c>
      <c r="M51" s="6">
        <v>0</v>
      </c>
      <c r="N51" s="6">
        <f t="shared" si="5"/>
        <v>7000</v>
      </c>
      <c r="O51" s="6">
        <f t="shared" si="6"/>
        <v>0</v>
      </c>
      <c r="P51" s="6">
        <f t="shared" si="7"/>
        <v>7000</v>
      </c>
      <c r="Q51" s="5" t="s">
        <v>130</v>
      </c>
    </row>
    <row r="52" spans="1:17" ht="71.25" customHeight="1" x14ac:dyDescent="0.2">
      <c r="A52" s="5" t="s">
        <v>122</v>
      </c>
      <c r="B52" s="5" t="s">
        <v>131</v>
      </c>
      <c r="C52" s="5" t="s">
        <v>24</v>
      </c>
      <c r="D52" s="5" t="s">
        <v>20</v>
      </c>
      <c r="E52" s="5"/>
      <c r="F52" s="6">
        <v>6000</v>
      </c>
      <c r="G52" s="6">
        <v>0</v>
      </c>
      <c r="H52" s="6">
        <v>0</v>
      </c>
      <c r="I52" s="5">
        <v>0</v>
      </c>
      <c r="J52" s="6">
        <v>0</v>
      </c>
      <c r="K52" s="5"/>
      <c r="L52" s="7">
        <v>43159</v>
      </c>
      <c r="M52" s="6">
        <v>0</v>
      </c>
      <c r="N52" s="6">
        <f t="shared" si="5"/>
        <v>6000</v>
      </c>
      <c r="O52" s="6">
        <f t="shared" si="6"/>
        <v>0</v>
      </c>
      <c r="P52" s="6">
        <f t="shared" si="7"/>
        <v>6000</v>
      </c>
      <c r="Q52" s="5" t="s">
        <v>132</v>
      </c>
    </row>
    <row r="53" spans="1:17" ht="71.25" customHeight="1" x14ac:dyDescent="0.2">
      <c r="A53" s="5" t="s">
        <v>122</v>
      </c>
      <c r="B53" s="5" t="s">
        <v>133</v>
      </c>
      <c r="C53" s="5" t="s">
        <v>19</v>
      </c>
      <c r="D53" s="5" t="s">
        <v>20</v>
      </c>
      <c r="E53" s="5"/>
      <c r="F53" s="6">
        <v>3325</v>
      </c>
      <c r="G53" s="6">
        <v>0</v>
      </c>
      <c r="H53" s="6">
        <v>0</v>
      </c>
      <c r="I53" s="5">
        <v>0</v>
      </c>
      <c r="J53" s="6">
        <v>0</v>
      </c>
      <c r="K53" s="5"/>
      <c r="L53" s="5"/>
      <c r="M53" s="6"/>
      <c r="N53" s="6">
        <f t="shared" si="5"/>
        <v>3325</v>
      </c>
      <c r="O53" s="6">
        <f t="shared" si="6"/>
        <v>0</v>
      </c>
      <c r="P53" s="6">
        <f t="shared" si="7"/>
        <v>3325</v>
      </c>
      <c r="Q53" s="5" t="s">
        <v>134</v>
      </c>
    </row>
    <row r="54" spans="1:17" ht="71.25" customHeight="1" x14ac:dyDescent="0.2">
      <c r="A54" s="5" t="s">
        <v>122</v>
      </c>
      <c r="B54" s="5" t="s">
        <v>135</v>
      </c>
      <c r="C54" s="5" t="s">
        <v>30</v>
      </c>
      <c r="D54" s="5" t="s">
        <v>20</v>
      </c>
      <c r="E54" s="5"/>
      <c r="F54" s="6">
        <v>4000</v>
      </c>
      <c r="G54" s="6">
        <v>0</v>
      </c>
      <c r="H54" s="6">
        <v>0</v>
      </c>
      <c r="I54" s="5">
        <v>0</v>
      </c>
      <c r="J54" s="6">
        <v>0</v>
      </c>
      <c r="K54" s="5"/>
      <c r="L54" s="5"/>
      <c r="M54" s="6"/>
      <c r="N54" s="6">
        <f t="shared" si="5"/>
        <v>4000</v>
      </c>
      <c r="O54" s="6">
        <f t="shared" si="6"/>
        <v>0</v>
      </c>
      <c r="P54" s="6">
        <f t="shared" si="7"/>
        <v>4000</v>
      </c>
      <c r="Q54" s="5" t="s">
        <v>136</v>
      </c>
    </row>
    <row r="55" spans="1:17" ht="71.25" customHeight="1" x14ac:dyDescent="0.2">
      <c r="A55" s="5" t="s">
        <v>122</v>
      </c>
      <c r="B55" s="5" t="s">
        <v>137</v>
      </c>
      <c r="C55" s="5" t="s">
        <v>24</v>
      </c>
      <c r="D55" s="5" t="s">
        <v>20</v>
      </c>
      <c r="E55" s="5"/>
      <c r="F55" s="6">
        <v>5000</v>
      </c>
      <c r="G55" s="6">
        <v>14605</v>
      </c>
      <c r="H55" s="6">
        <v>0</v>
      </c>
      <c r="I55" s="5">
        <v>0</v>
      </c>
      <c r="J55" s="6">
        <v>0</v>
      </c>
      <c r="K55" s="5" t="s">
        <v>138</v>
      </c>
      <c r="L55" s="7">
        <v>42747</v>
      </c>
      <c r="M55" s="6">
        <v>0</v>
      </c>
      <c r="N55" s="6">
        <f t="shared" si="5"/>
        <v>5000</v>
      </c>
      <c r="O55" s="6"/>
      <c r="P55" s="6">
        <f t="shared" si="7"/>
        <v>5000</v>
      </c>
      <c r="Q55" s="5" t="s">
        <v>139</v>
      </c>
    </row>
    <row r="56" spans="1:17" ht="71.25" customHeight="1" x14ac:dyDescent="0.2">
      <c r="A56" s="5" t="s">
        <v>122</v>
      </c>
      <c r="B56" s="5" t="s">
        <v>140</v>
      </c>
      <c r="C56" s="5" t="s">
        <v>89</v>
      </c>
      <c r="D56" s="5" t="s">
        <v>20</v>
      </c>
      <c r="E56" s="5"/>
      <c r="F56" s="6">
        <v>6384</v>
      </c>
      <c r="G56" s="6">
        <v>0</v>
      </c>
      <c r="H56" s="6">
        <v>0</v>
      </c>
      <c r="I56" s="5">
        <v>0</v>
      </c>
      <c r="J56" s="6">
        <v>0</v>
      </c>
      <c r="K56" s="5"/>
      <c r="L56" s="5"/>
      <c r="M56" s="6"/>
      <c r="N56" s="6">
        <f t="shared" si="5"/>
        <v>6384</v>
      </c>
      <c r="O56" s="6">
        <f>IF(E56="כן", 0, SUM(G56+H56+J56+M56))</f>
        <v>0</v>
      </c>
      <c r="P56" s="6">
        <f t="shared" si="7"/>
        <v>6384</v>
      </c>
      <c r="Q56" s="5" t="s">
        <v>141</v>
      </c>
    </row>
    <row r="57" spans="1:17" ht="71.25" customHeight="1" x14ac:dyDescent="0.2">
      <c r="A57" s="5" t="s">
        <v>122</v>
      </c>
      <c r="B57" s="5" t="s">
        <v>142</v>
      </c>
      <c r="C57" s="5" t="s">
        <v>24</v>
      </c>
      <c r="D57" s="5" t="s">
        <v>20</v>
      </c>
      <c r="E57" s="5"/>
      <c r="F57" s="6">
        <v>8000</v>
      </c>
      <c r="G57" s="6">
        <v>0</v>
      </c>
      <c r="H57" s="6">
        <v>0</v>
      </c>
      <c r="I57" s="5">
        <v>7</v>
      </c>
      <c r="J57" s="6">
        <v>56478</v>
      </c>
      <c r="K57" s="5"/>
      <c r="L57" s="7">
        <v>42930</v>
      </c>
      <c r="M57" s="6">
        <v>0</v>
      </c>
      <c r="N57" s="6">
        <v>8000</v>
      </c>
      <c r="O57" s="6">
        <f>IF(E57="כן", 0, SUM(G57+H57+J57+M57))</f>
        <v>56478</v>
      </c>
      <c r="P57" s="6">
        <f t="shared" si="7"/>
        <v>64478</v>
      </c>
      <c r="Q57" s="5" t="s">
        <v>143</v>
      </c>
    </row>
    <row r="58" spans="1:17" ht="71.25" customHeight="1" x14ac:dyDescent="0.2">
      <c r="A58" s="5" t="s">
        <v>122</v>
      </c>
      <c r="B58" s="5" t="s">
        <v>144</v>
      </c>
      <c r="C58" s="5"/>
      <c r="D58" s="5" t="s">
        <v>20</v>
      </c>
      <c r="E58" s="5"/>
      <c r="F58" s="6">
        <v>6500</v>
      </c>
      <c r="G58" s="6">
        <v>13872</v>
      </c>
      <c r="H58" s="6">
        <v>0</v>
      </c>
      <c r="I58" s="5">
        <v>0</v>
      </c>
      <c r="J58" s="6">
        <v>0</v>
      </c>
      <c r="K58" s="5" t="s">
        <v>145</v>
      </c>
      <c r="L58" s="7">
        <v>42937</v>
      </c>
      <c r="M58" s="6">
        <v>0</v>
      </c>
      <c r="N58" s="6">
        <f>IF(E58="כן",0,IF(I58&gt;3,0,F58))</f>
        <v>6500</v>
      </c>
      <c r="O58" s="6">
        <v>0</v>
      </c>
      <c r="P58" s="6">
        <f t="shared" si="7"/>
        <v>6500</v>
      </c>
      <c r="Q58" s="5" t="s">
        <v>146</v>
      </c>
    </row>
    <row r="59" spans="1:17" ht="71.25" customHeight="1" x14ac:dyDescent="0.2">
      <c r="A59" s="5" t="s">
        <v>122</v>
      </c>
      <c r="B59" s="5" t="s">
        <v>147</v>
      </c>
      <c r="C59" s="5" t="s">
        <v>89</v>
      </c>
      <c r="D59" s="5" t="s">
        <v>20</v>
      </c>
      <c r="E59" s="5"/>
      <c r="F59" s="6">
        <v>8500</v>
      </c>
      <c r="G59" s="6">
        <v>59813</v>
      </c>
      <c r="H59" s="6">
        <v>0</v>
      </c>
      <c r="I59" s="5">
        <v>0</v>
      </c>
      <c r="J59" s="6">
        <v>0</v>
      </c>
      <c r="K59" s="5" t="s">
        <v>148</v>
      </c>
      <c r="L59" s="5"/>
      <c r="M59" s="6"/>
      <c r="N59" s="6">
        <v>0</v>
      </c>
      <c r="O59" s="6">
        <v>0</v>
      </c>
      <c r="P59" s="6">
        <f t="shared" si="7"/>
        <v>0</v>
      </c>
      <c r="Q59" s="5" t="s">
        <v>149</v>
      </c>
    </row>
    <row r="60" spans="1:17" ht="71.25" customHeight="1" x14ac:dyDescent="0.2">
      <c r="A60" s="5" t="s">
        <v>122</v>
      </c>
      <c r="B60" s="5" t="s">
        <v>150</v>
      </c>
      <c r="C60" s="5" t="s">
        <v>24</v>
      </c>
      <c r="D60" s="5" t="s">
        <v>20</v>
      </c>
      <c r="E60" s="5"/>
      <c r="F60" s="6">
        <v>10000</v>
      </c>
      <c r="G60" s="6">
        <v>0</v>
      </c>
      <c r="H60" s="6">
        <v>0</v>
      </c>
      <c r="I60" s="5">
        <v>0</v>
      </c>
      <c r="J60" s="6">
        <v>0</v>
      </c>
      <c r="K60" s="5"/>
      <c r="L60" s="5"/>
      <c r="M60" s="6"/>
      <c r="N60" s="6">
        <f t="shared" ref="N60:N73" si="8">IF(E60="כן",0,IF(I60&gt;3,0,F60))</f>
        <v>10000</v>
      </c>
      <c r="O60" s="6">
        <f t="shared" ref="O60:O68" si="9">IF(E60="כן", 0, SUM(G60+H60+J60+M60))</f>
        <v>0</v>
      </c>
      <c r="P60" s="6">
        <f t="shared" si="7"/>
        <v>10000</v>
      </c>
      <c r="Q60" s="5"/>
    </row>
    <row r="61" spans="1:17" ht="71.25" customHeight="1" x14ac:dyDescent="0.2">
      <c r="A61" s="5" t="s">
        <v>122</v>
      </c>
      <c r="B61" s="5" t="s">
        <v>151</v>
      </c>
      <c r="C61" s="5" t="s">
        <v>24</v>
      </c>
      <c r="D61" s="5" t="s">
        <v>20</v>
      </c>
      <c r="E61" s="5"/>
      <c r="F61" s="6">
        <v>8500</v>
      </c>
      <c r="G61" s="6">
        <v>0</v>
      </c>
      <c r="H61" s="6">
        <v>0</v>
      </c>
      <c r="I61" s="5">
        <v>0</v>
      </c>
      <c r="J61" s="6">
        <v>0</v>
      </c>
      <c r="K61" s="5"/>
      <c r="L61" s="7">
        <v>43105</v>
      </c>
      <c r="M61" s="6">
        <v>0</v>
      </c>
      <c r="N61" s="6">
        <f t="shared" si="8"/>
        <v>8500</v>
      </c>
      <c r="O61" s="6">
        <f t="shared" si="9"/>
        <v>0</v>
      </c>
      <c r="P61" s="6">
        <f t="shared" si="7"/>
        <v>8500</v>
      </c>
      <c r="Q61" s="5" t="s">
        <v>152</v>
      </c>
    </row>
    <row r="62" spans="1:17" ht="71.25" customHeight="1" x14ac:dyDescent="0.2">
      <c r="A62" s="5" t="s">
        <v>122</v>
      </c>
      <c r="B62" s="5" t="s">
        <v>153</v>
      </c>
      <c r="C62" s="5" t="s">
        <v>24</v>
      </c>
      <c r="D62" s="5" t="s">
        <v>20</v>
      </c>
      <c r="E62" s="5"/>
      <c r="F62" s="6">
        <v>10000</v>
      </c>
      <c r="G62" s="6">
        <v>0</v>
      </c>
      <c r="H62" s="6">
        <v>0</v>
      </c>
      <c r="I62" s="5">
        <v>0</v>
      </c>
      <c r="J62" s="6">
        <v>0</v>
      </c>
      <c r="K62" s="5"/>
      <c r="L62" s="5"/>
      <c r="M62" s="6"/>
      <c r="N62" s="6">
        <f t="shared" si="8"/>
        <v>10000</v>
      </c>
      <c r="O62" s="6">
        <f t="shared" si="9"/>
        <v>0</v>
      </c>
      <c r="P62" s="6">
        <f t="shared" si="7"/>
        <v>10000</v>
      </c>
      <c r="Q62" s="5" t="s">
        <v>154</v>
      </c>
    </row>
    <row r="63" spans="1:17" ht="71.25" customHeight="1" x14ac:dyDescent="0.2">
      <c r="A63" s="5" t="s">
        <v>122</v>
      </c>
      <c r="B63" s="5" t="s">
        <v>155</v>
      </c>
      <c r="C63" s="5" t="s">
        <v>24</v>
      </c>
      <c r="D63" s="5" t="s">
        <v>20</v>
      </c>
      <c r="E63" s="5"/>
      <c r="F63" s="6">
        <v>6500</v>
      </c>
      <c r="G63" s="6">
        <v>0</v>
      </c>
      <c r="H63" s="6">
        <v>0</v>
      </c>
      <c r="I63" s="5">
        <v>0</v>
      </c>
      <c r="J63" s="6">
        <v>0</v>
      </c>
      <c r="K63" s="5"/>
      <c r="L63" s="7">
        <v>42762</v>
      </c>
      <c r="M63" s="6">
        <v>0</v>
      </c>
      <c r="N63" s="6">
        <f t="shared" si="8"/>
        <v>6500</v>
      </c>
      <c r="O63" s="6">
        <f t="shared" si="9"/>
        <v>0</v>
      </c>
      <c r="P63" s="6">
        <f t="shared" si="7"/>
        <v>6500</v>
      </c>
      <c r="Q63" s="5" t="s">
        <v>156</v>
      </c>
    </row>
    <row r="64" spans="1:17" ht="71.25" customHeight="1" x14ac:dyDescent="0.2">
      <c r="A64" s="5" t="s">
        <v>122</v>
      </c>
      <c r="B64" s="5" t="s">
        <v>157</v>
      </c>
      <c r="C64" s="5" t="s">
        <v>24</v>
      </c>
      <c r="D64" s="5" t="s">
        <v>20</v>
      </c>
      <c r="E64" s="5"/>
      <c r="F64" s="6">
        <v>10000</v>
      </c>
      <c r="G64" s="6">
        <v>0</v>
      </c>
      <c r="H64" s="6">
        <v>0</v>
      </c>
      <c r="I64" s="5">
        <v>0</v>
      </c>
      <c r="J64" s="6">
        <v>0</v>
      </c>
      <c r="K64" s="5"/>
      <c r="L64" s="7">
        <v>42732</v>
      </c>
      <c r="M64" s="6">
        <v>0</v>
      </c>
      <c r="N64" s="6">
        <f t="shared" si="8"/>
        <v>10000</v>
      </c>
      <c r="O64" s="6">
        <f t="shared" si="9"/>
        <v>0</v>
      </c>
      <c r="P64" s="6">
        <f t="shared" si="7"/>
        <v>10000</v>
      </c>
      <c r="Q64" s="5" t="s">
        <v>158</v>
      </c>
    </row>
    <row r="65" spans="1:17" ht="71.25" customHeight="1" x14ac:dyDescent="0.2">
      <c r="A65" s="5" t="s">
        <v>122</v>
      </c>
      <c r="B65" s="5" t="s">
        <v>159</v>
      </c>
      <c r="C65" s="5" t="s">
        <v>24</v>
      </c>
      <c r="D65" s="5" t="s">
        <v>20</v>
      </c>
      <c r="E65" s="5"/>
      <c r="F65" s="6">
        <v>12500</v>
      </c>
      <c r="G65" s="6">
        <v>0</v>
      </c>
      <c r="H65" s="6">
        <v>0</v>
      </c>
      <c r="I65" s="5">
        <v>0</v>
      </c>
      <c r="J65" s="6">
        <v>0</v>
      </c>
      <c r="K65" s="5"/>
      <c r="L65" s="7">
        <v>42809</v>
      </c>
      <c r="M65" s="6">
        <v>0</v>
      </c>
      <c r="N65" s="6">
        <f t="shared" si="8"/>
        <v>12500</v>
      </c>
      <c r="O65" s="6">
        <f t="shared" si="9"/>
        <v>0</v>
      </c>
      <c r="P65" s="6">
        <f t="shared" si="7"/>
        <v>12500</v>
      </c>
      <c r="Q65" s="5" t="s">
        <v>160</v>
      </c>
    </row>
    <row r="66" spans="1:17" ht="71.25" customHeight="1" x14ac:dyDescent="0.2">
      <c r="A66" s="5" t="s">
        <v>122</v>
      </c>
      <c r="B66" s="5" t="s">
        <v>161</v>
      </c>
      <c r="C66" s="5" t="s">
        <v>41</v>
      </c>
      <c r="D66" s="5" t="s">
        <v>20</v>
      </c>
      <c r="E66" s="5"/>
      <c r="F66" s="6">
        <v>8500</v>
      </c>
      <c r="G66" s="6">
        <v>0</v>
      </c>
      <c r="H66" s="6">
        <v>0</v>
      </c>
      <c r="I66" s="5">
        <v>0</v>
      </c>
      <c r="J66" s="6">
        <v>0</v>
      </c>
      <c r="K66" s="5"/>
      <c r="L66" s="7">
        <v>42744</v>
      </c>
      <c r="M66" s="6">
        <v>0</v>
      </c>
      <c r="N66" s="6">
        <f t="shared" si="8"/>
        <v>8500</v>
      </c>
      <c r="O66" s="6">
        <f t="shared" si="9"/>
        <v>0</v>
      </c>
      <c r="P66" s="6">
        <f t="shared" si="7"/>
        <v>8500</v>
      </c>
      <c r="Q66" s="5" t="s">
        <v>162</v>
      </c>
    </row>
    <row r="67" spans="1:17" ht="71.25" customHeight="1" x14ac:dyDescent="0.2">
      <c r="A67" s="5" t="s">
        <v>122</v>
      </c>
      <c r="B67" s="5" t="s">
        <v>163</v>
      </c>
      <c r="C67" s="5" t="s">
        <v>24</v>
      </c>
      <c r="D67" s="5" t="s">
        <v>20</v>
      </c>
      <c r="E67" s="5"/>
      <c r="F67" s="6">
        <v>8500</v>
      </c>
      <c r="G67" s="6">
        <v>0</v>
      </c>
      <c r="H67" s="6">
        <v>0</v>
      </c>
      <c r="I67" s="5">
        <v>0</v>
      </c>
      <c r="J67" s="6">
        <v>0</v>
      </c>
      <c r="K67" s="5"/>
      <c r="L67" s="7">
        <v>42883</v>
      </c>
      <c r="M67" s="6">
        <v>0</v>
      </c>
      <c r="N67" s="6">
        <f t="shared" si="8"/>
        <v>8500</v>
      </c>
      <c r="O67" s="6">
        <f t="shared" si="9"/>
        <v>0</v>
      </c>
      <c r="P67" s="6">
        <f t="shared" si="7"/>
        <v>8500</v>
      </c>
      <c r="Q67" s="5" t="s">
        <v>164</v>
      </c>
    </row>
    <row r="68" spans="1:17" ht="71.25" customHeight="1" x14ac:dyDescent="0.2">
      <c r="A68" s="5" t="s">
        <v>122</v>
      </c>
      <c r="B68" s="5" t="s">
        <v>165</v>
      </c>
      <c r="C68" s="5" t="s">
        <v>24</v>
      </c>
      <c r="D68" s="5" t="s">
        <v>20</v>
      </c>
      <c r="E68" s="5"/>
      <c r="F68" s="6">
        <v>10000</v>
      </c>
      <c r="G68" s="6">
        <v>0</v>
      </c>
      <c r="H68" s="6">
        <v>0</v>
      </c>
      <c r="I68" s="5">
        <v>0</v>
      </c>
      <c r="J68" s="6">
        <v>0</v>
      </c>
      <c r="K68" s="5"/>
      <c r="L68" s="7">
        <v>42705</v>
      </c>
      <c r="M68" s="6"/>
      <c r="N68" s="6">
        <f t="shared" si="8"/>
        <v>10000</v>
      </c>
      <c r="O68" s="6">
        <f t="shared" si="9"/>
        <v>0</v>
      </c>
      <c r="P68" s="6">
        <f t="shared" si="7"/>
        <v>10000</v>
      </c>
      <c r="Q68" s="5" t="s">
        <v>166</v>
      </c>
    </row>
    <row r="69" spans="1:17" ht="71.25" customHeight="1" x14ac:dyDescent="0.2">
      <c r="A69" s="5" t="s">
        <v>122</v>
      </c>
      <c r="B69" s="5" t="s">
        <v>167</v>
      </c>
      <c r="C69" s="5" t="s">
        <v>19</v>
      </c>
      <c r="D69" s="5" t="s">
        <v>20</v>
      </c>
      <c r="E69" s="5"/>
      <c r="F69" s="6">
        <v>6500</v>
      </c>
      <c r="G69" s="6">
        <v>22477</v>
      </c>
      <c r="H69" s="6">
        <v>0</v>
      </c>
      <c r="I69" s="5">
        <v>0</v>
      </c>
      <c r="J69" s="6">
        <v>0</v>
      </c>
      <c r="K69" s="5" t="s">
        <v>168</v>
      </c>
      <c r="L69" s="7">
        <v>42783</v>
      </c>
      <c r="M69" s="6">
        <v>0</v>
      </c>
      <c r="N69" s="6">
        <f t="shared" si="8"/>
        <v>6500</v>
      </c>
      <c r="O69" s="6"/>
      <c r="P69" s="6">
        <f t="shared" si="7"/>
        <v>6500</v>
      </c>
      <c r="Q69" s="5" t="s">
        <v>169</v>
      </c>
    </row>
    <row r="70" spans="1:17" ht="71.25" customHeight="1" x14ac:dyDescent="0.2">
      <c r="A70" s="5" t="s">
        <v>122</v>
      </c>
      <c r="B70" s="5" t="s">
        <v>170</v>
      </c>
      <c r="C70" s="5" t="s">
        <v>19</v>
      </c>
      <c r="D70" s="5" t="s">
        <v>20</v>
      </c>
      <c r="E70" s="5"/>
      <c r="F70" s="6">
        <v>5932</v>
      </c>
      <c r="G70" s="6">
        <v>0</v>
      </c>
      <c r="H70" s="6">
        <v>0</v>
      </c>
      <c r="I70" s="5">
        <v>1</v>
      </c>
      <c r="J70" s="6">
        <v>5932</v>
      </c>
      <c r="K70" s="5"/>
      <c r="L70" s="7">
        <v>42766</v>
      </c>
      <c r="M70" s="6"/>
      <c r="N70" s="6">
        <f t="shared" si="8"/>
        <v>5932</v>
      </c>
      <c r="O70" s="6">
        <f>IF(E70="כן", 0, SUM(G70+H70+J70+M70))</f>
        <v>5932</v>
      </c>
      <c r="P70" s="6">
        <f t="shared" si="7"/>
        <v>11864</v>
      </c>
      <c r="Q70" s="5" t="s">
        <v>171</v>
      </c>
    </row>
    <row r="71" spans="1:17" ht="71.25" customHeight="1" x14ac:dyDescent="0.2">
      <c r="A71" s="5" t="s">
        <v>122</v>
      </c>
      <c r="B71" s="5" t="s">
        <v>172</v>
      </c>
      <c r="C71" s="5" t="s">
        <v>24</v>
      </c>
      <c r="D71" s="5" t="s">
        <v>20</v>
      </c>
      <c r="E71" s="5"/>
      <c r="F71" s="6">
        <v>6500</v>
      </c>
      <c r="G71" s="6">
        <v>0</v>
      </c>
      <c r="H71" s="6">
        <v>0</v>
      </c>
      <c r="I71" s="5">
        <v>4</v>
      </c>
      <c r="J71" s="6">
        <v>26000</v>
      </c>
      <c r="K71" s="5"/>
      <c r="L71" s="7">
        <v>42943</v>
      </c>
      <c r="M71" s="6"/>
      <c r="N71" s="6">
        <f t="shared" si="8"/>
        <v>0</v>
      </c>
      <c r="O71" s="6"/>
      <c r="P71" s="6">
        <f t="shared" si="7"/>
        <v>0</v>
      </c>
      <c r="Q71" s="5" t="s">
        <v>173</v>
      </c>
    </row>
    <row r="72" spans="1:17" ht="71.25" customHeight="1" x14ac:dyDescent="0.2">
      <c r="A72" s="5" t="s">
        <v>122</v>
      </c>
      <c r="B72" s="5" t="s">
        <v>174</v>
      </c>
      <c r="C72" s="5" t="s">
        <v>24</v>
      </c>
      <c r="D72" s="5" t="s">
        <v>20</v>
      </c>
      <c r="E72" s="5"/>
      <c r="F72" s="6">
        <v>6500</v>
      </c>
      <c r="G72" s="6">
        <v>0</v>
      </c>
      <c r="H72" s="6">
        <v>0</v>
      </c>
      <c r="I72" s="5">
        <v>0</v>
      </c>
      <c r="J72" s="6">
        <v>0</v>
      </c>
      <c r="K72" s="5"/>
      <c r="L72" s="7">
        <v>42851</v>
      </c>
      <c r="M72" s="6"/>
      <c r="N72" s="6">
        <f t="shared" si="8"/>
        <v>6500</v>
      </c>
      <c r="O72" s="6">
        <f>IF(E72="כן", 0, SUM(G72+H72+J72+M72))</f>
        <v>0</v>
      </c>
      <c r="P72" s="6">
        <f t="shared" si="7"/>
        <v>6500</v>
      </c>
      <c r="Q72" s="5" t="s">
        <v>175</v>
      </c>
    </row>
    <row r="73" spans="1:17" ht="71.25" customHeight="1" x14ac:dyDescent="0.2">
      <c r="A73" s="5" t="s">
        <v>122</v>
      </c>
      <c r="B73" s="5" t="s">
        <v>176</v>
      </c>
      <c r="C73" s="5" t="s">
        <v>24</v>
      </c>
      <c r="D73" s="5" t="s">
        <v>57</v>
      </c>
      <c r="E73" s="5"/>
      <c r="F73" s="6">
        <v>0</v>
      </c>
      <c r="G73" s="6">
        <v>0</v>
      </c>
      <c r="H73" s="6">
        <v>0</v>
      </c>
      <c r="I73" s="5">
        <v>0</v>
      </c>
      <c r="J73" s="6">
        <v>0</v>
      </c>
      <c r="K73" s="5"/>
      <c r="L73" s="5"/>
      <c r="M73" s="6"/>
      <c r="N73" s="6">
        <f t="shared" si="8"/>
        <v>0</v>
      </c>
      <c r="O73" s="6">
        <f>IF(E73="כן", 0, SUM(G73+H73+J73+M73))</f>
        <v>0</v>
      </c>
      <c r="P73" s="6">
        <f t="shared" si="7"/>
        <v>0</v>
      </c>
      <c r="Q73" s="5" t="s">
        <v>177</v>
      </c>
    </row>
    <row r="74" spans="1:17" ht="71.25" customHeight="1" x14ac:dyDescent="0.2">
      <c r="A74" s="5" t="s">
        <v>122</v>
      </c>
      <c r="B74" s="5" t="s">
        <v>178</v>
      </c>
      <c r="C74" s="5" t="s">
        <v>24</v>
      </c>
      <c r="D74" s="5" t="s">
        <v>20</v>
      </c>
      <c r="E74" s="5"/>
      <c r="F74" s="6">
        <v>6500</v>
      </c>
      <c r="G74" s="6">
        <v>0</v>
      </c>
      <c r="H74" s="6">
        <v>0</v>
      </c>
      <c r="I74" s="5">
        <v>0</v>
      </c>
      <c r="J74" s="6">
        <v>0</v>
      </c>
      <c r="K74" s="5" t="s">
        <v>688</v>
      </c>
      <c r="L74" s="7">
        <v>42609</v>
      </c>
      <c r="M74" s="6">
        <v>0</v>
      </c>
      <c r="N74" s="6"/>
      <c r="O74" s="6">
        <f>IF(E74="כן", 0, SUM(G74+H74+J74+M74))</f>
        <v>0</v>
      </c>
      <c r="P74" s="6">
        <f t="shared" si="7"/>
        <v>0</v>
      </c>
      <c r="Q74" s="5" t="s">
        <v>179</v>
      </c>
    </row>
    <row r="75" spans="1:17" ht="71.25" customHeight="1" x14ac:dyDescent="0.2">
      <c r="A75" s="5" t="s">
        <v>122</v>
      </c>
      <c r="B75" s="5" t="s">
        <v>180</v>
      </c>
      <c r="C75" s="5" t="s">
        <v>24</v>
      </c>
      <c r="D75" s="5" t="s">
        <v>20</v>
      </c>
      <c r="E75" s="5"/>
      <c r="F75" s="6">
        <v>4000</v>
      </c>
      <c r="G75" s="6">
        <v>0</v>
      </c>
      <c r="H75" s="6">
        <v>0</v>
      </c>
      <c r="I75" s="5">
        <v>0</v>
      </c>
      <c r="J75" s="6">
        <v>0</v>
      </c>
      <c r="K75" s="5" t="s">
        <v>691</v>
      </c>
      <c r="L75" s="7">
        <v>42771</v>
      </c>
      <c r="M75" s="6"/>
      <c r="N75" s="6">
        <f t="shared" ref="N75:N85" si="10">IF(E75="כן",0,IF(I75&gt;3,0,F75))</f>
        <v>4000</v>
      </c>
      <c r="O75" s="6">
        <f>IF(E75="כן", 0, SUM(G75+H75+J75+M75))</f>
        <v>0</v>
      </c>
      <c r="P75" s="6">
        <f t="shared" si="7"/>
        <v>4000</v>
      </c>
      <c r="Q75" s="5" t="s">
        <v>181</v>
      </c>
    </row>
    <row r="76" spans="1:17" ht="71.25" customHeight="1" x14ac:dyDescent="0.2">
      <c r="A76" s="5" t="s">
        <v>122</v>
      </c>
      <c r="B76" s="5" t="s">
        <v>182</v>
      </c>
      <c r="C76" s="5" t="s">
        <v>24</v>
      </c>
      <c r="D76" s="5" t="s">
        <v>20</v>
      </c>
      <c r="E76" s="5"/>
      <c r="F76" s="6">
        <v>6500</v>
      </c>
      <c r="G76" s="6">
        <v>0</v>
      </c>
      <c r="H76" s="6">
        <v>0</v>
      </c>
      <c r="I76" s="5">
        <v>7</v>
      </c>
      <c r="J76" s="6">
        <v>46166</v>
      </c>
      <c r="K76" s="5"/>
      <c r="L76" s="7">
        <v>42797</v>
      </c>
      <c r="M76" s="6"/>
      <c r="N76" s="6">
        <f t="shared" si="10"/>
        <v>0</v>
      </c>
      <c r="O76" s="6"/>
      <c r="P76" s="6">
        <f t="shared" si="7"/>
        <v>0</v>
      </c>
      <c r="Q76" s="5" t="s">
        <v>183</v>
      </c>
    </row>
    <row r="77" spans="1:17" ht="71.25" customHeight="1" x14ac:dyDescent="0.2">
      <c r="A77" s="5" t="s">
        <v>122</v>
      </c>
      <c r="B77" s="5" t="s">
        <v>184</v>
      </c>
      <c r="C77" s="5" t="s">
        <v>24</v>
      </c>
      <c r="D77" s="5" t="s">
        <v>57</v>
      </c>
      <c r="E77" s="5"/>
      <c r="F77" s="6">
        <v>0</v>
      </c>
      <c r="G77" s="6">
        <v>0</v>
      </c>
      <c r="H77" s="6">
        <v>0</v>
      </c>
      <c r="I77" s="5">
        <v>0</v>
      </c>
      <c r="J77" s="6">
        <v>0</v>
      </c>
      <c r="K77" s="5" t="s">
        <v>688</v>
      </c>
      <c r="L77" s="5"/>
      <c r="M77" s="6"/>
      <c r="N77" s="6">
        <f t="shared" si="10"/>
        <v>0</v>
      </c>
      <c r="O77" s="6">
        <f>IF(E77="כן", 0, SUM(G77+H77+J77+M77))</f>
        <v>0</v>
      </c>
      <c r="P77" s="6">
        <f t="shared" si="7"/>
        <v>0</v>
      </c>
      <c r="Q77" s="5"/>
    </row>
    <row r="78" spans="1:17" ht="71.25" customHeight="1" x14ac:dyDescent="0.2">
      <c r="A78" s="5" t="s">
        <v>122</v>
      </c>
      <c r="B78" s="5" t="s">
        <v>185</v>
      </c>
      <c r="C78" s="5"/>
      <c r="D78" s="5" t="s">
        <v>20</v>
      </c>
      <c r="E78" s="5"/>
      <c r="F78" s="6">
        <v>3000</v>
      </c>
      <c r="G78" s="6">
        <v>33621</v>
      </c>
      <c r="H78" s="6">
        <v>0</v>
      </c>
      <c r="I78" s="5">
        <v>14</v>
      </c>
      <c r="J78" s="6">
        <v>42153</v>
      </c>
      <c r="K78" s="5" t="s">
        <v>105</v>
      </c>
      <c r="L78" s="5"/>
      <c r="M78" s="6"/>
      <c r="N78" s="6">
        <f t="shared" si="10"/>
        <v>0</v>
      </c>
      <c r="O78" s="6">
        <v>0</v>
      </c>
      <c r="P78" s="6">
        <f t="shared" si="7"/>
        <v>0</v>
      </c>
      <c r="Q78" s="5" t="s">
        <v>186</v>
      </c>
    </row>
    <row r="79" spans="1:17" ht="71.25" customHeight="1" x14ac:dyDescent="0.2">
      <c r="A79" s="5" t="s">
        <v>122</v>
      </c>
      <c r="B79" s="5" t="s">
        <v>187</v>
      </c>
      <c r="C79" s="5" t="s">
        <v>19</v>
      </c>
      <c r="D79" s="5" t="s">
        <v>20</v>
      </c>
      <c r="E79" s="5"/>
      <c r="F79" s="6">
        <v>6500</v>
      </c>
      <c r="G79" s="6">
        <v>0</v>
      </c>
      <c r="H79" s="6">
        <v>0</v>
      </c>
      <c r="I79" s="5">
        <v>0</v>
      </c>
      <c r="J79" s="6">
        <v>0</v>
      </c>
      <c r="K79" s="5"/>
      <c r="L79" s="7">
        <v>42705</v>
      </c>
      <c r="M79" s="6">
        <v>0</v>
      </c>
      <c r="N79" s="6">
        <f t="shared" si="10"/>
        <v>6500</v>
      </c>
      <c r="O79" s="6">
        <f>IF(E79="כן", 0, SUM(G79+H79+J79+M79))</f>
        <v>0</v>
      </c>
      <c r="P79" s="6">
        <f t="shared" si="7"/>
        <v>6500</v>
      </c>
      <c r="Q79" s="5" t="s">
        <v>188</v>
      </c>
    </row>
    <row r="80" spans="1:17" ht="71.25" customHeight="1" x14ac:dyDescent="0.2">
      <c r="A80" s="5" t="s">
        <v>122</v>
      </c>
      <c r="B80" s="5" t="s">
        <v>189</v>
      </c>
      <c r="C80" s="5" t="s">
        <v>24</v>
      </c>
      <c r="D80" s="5" t="s">
        <v>20</v>
      </c>
      <c r="E80" s="5"/>
      <c r="F80" s="6">
        <v>7264</v>
      </c>
      <c r="G80" s="6">
        <v>0</v>
      </c>
      <c r="H80" s="6">
        <v>0</v>
      </c>
      <c r="I80" s="5">
        <v>0</v>
      </c>
      <c r="J80" s="6">
        <v>0</v>
      </c>
      <c r="K80" s="5"/>
      <c r="L80" s="7">
        <v>42845</v>
      </c>
      <c r="M80" s="6">
        <v>0</v>
      </c>
      <c r="N80" s="6">
        <f t="shared" si="10"/>
        <v>7264</v>
      </c>
      <c r="O80" s="6">
        <f>IF(E80="כן", 0, SUM(G80+H80+J80+M80))</f>
        <v>0</v>
      </c>
      <c r="P80" s="6">
        <f t="shared" ref="P80:P107" si="11">SUM(N80+O80)</f>
        <v>7264</v>
      </c>
      <c r="Q80" s="5" t="s">
        <v>190</v>
      </c>
    </row>
    <row r="81" spans="1:17" ht="71.25" customHeight="1" x14ac:dyDescent="0.2">
      <c r="A81" s="5" t="s">
        <v>122</v>
      </c>
      <c r="B81" s="5" t="s">
        <v>191</v>
      </c>
      <c r="C81" s="5" t="s">
        <v>41</v>
      </c>
      <c r="D81" s="5" t="s">
        <v>192</v>
      </c>
      <c r="E81" s="5"/>
      <c r="F81" s="6">
        <v>4000</v>
      </c>
      <c r="G81" s="6">
        <v>0</v>
      </c>
      <c r="H81" s="6">
        <v>0</v>
      </c>
      <c r="I81" s="5">
        <v>1</v>
      </c>
      <c r="J81" s="6">
        <v>4000</v>
      </c>
      <c r="K81" s="5"/>
      <c r="L81" s="5"/>
      <c r="M81" s="6"/>
      <c r="N81" s="6">
        <f t="shared" si="10"/>
        <v>4000</v>
      </c>
      <c r="O81" s="6">
        <v>0</v>
      </c>
      <c r="P81" s="6">
        <f t="shared" si="11"/>
        <v>4000</v>
      </c>
      <c r="Q81" s="14" t="s">
        <v>193</v>
      </c>
    </row>
    <row r="82" spans="1:17" ht="71.25" customHeight="1" x14ac:dyDescent="0.2">
      <c r="A82" s="5" t="s">
        <v>122</v>
      </c>
      <c r="B82" s="5" t="s">
        <v>194</v>
      </c>
      <c r="C82" s="5" t="s">
        <v>24</v>
      </c>
      <c r="D82" s="5" t="s">
        <v>20</v>
      </c>
      <c r="E82" s="5"/>
      <c r="F82" s="6">
        <v>10000</v>
      </c>
      <c r="G82" s="6">
        <v>0</v>
      </c>
      <c r="H82" s="6">
        <v>0</v>
      </c>
      <c r="I82" s="5">
        <v>0</v>
      </c>
      <c r="J82" s="6">
        <v>0</v>
      </c>
      <c r="K82" s="5"/>
      <c r="L82" s="7">
        <v>42796</v>
      </c>
      <c r="M82" s="6">
        <v>0</v>
      </c>
      <c r="N82" s="6">
        <f t="shared" si="10"/>
        <v>10000</v>
      </c>
      <c r="O82" s="6">
        <f>IF(E82="כן", 0, SUM(G82+H82+J82+M82))</f>
        <v>0</v>
      </c>
      <c r="P82" s="6">
        <f t="shared" si="11"/>
        <v>10000</v>
      </c>
      <c r="Q82" s="5" t="s">
        <v>195</v>
      </c>
    </row>
    <row r="83" spans="1:17" ht="71.25" customHeight="1" x14ac:dyDescent="0.2">
      <c r="A83" s="5" t="s">
        <v>122</v>
      </c>
      <c r="B83" s="5" t="s">
        <v>196</v>
      </c>
      <c r="C83" s="5" t="s">
        <v>24</v>
      </c>
      <c r="D83" s="5" t="s">
        <v>20</v>
      </c>
      <c r="E83" s="5"/>
      <c r="F83" s="6">
        <v>11875</v>
      </c>
      <c r="G83" s="6">
        <v>0</v>
      </c>
      <c r="H83" s="6">
        <v>0</v>
      </c>
      <c r="I83" s="5">
        <v>0</v>
      </c>
      <c r="J83" s="6">
        <v>0</v>
      </c>
      <c r="K83" s="5"/>
      <c r="L83" s="7">
        <v>42800</v>
      </c>
      <c r="M83" s="6">
        <v>0</v>
      </c>
      <c r="N83" s="6">
        <f t="shared" si="10"/>
        <v>11875</v>
      </c>
      <c r="O83" s="6">
        <f>IF(E83="כן", 0, SUM(G83+H83+J83+M83))</f>
        <v>0</v>
      </c>
      <c r="P83" s="6">
        <f t="shared" si="11"/>
        <v>11875</v>
      </c>
      <c r="Q83" s="5" t="s">
        <v>197</v>
      </c>
    </row>
    <row r="84" spans="1:17" ht="71.25" customHeight="1" x14ac:dyDescent="0.2">
      <c r="A84" s="5" t="s">
        <v>122</v>
      </c>
      <c r="B84" s="5" t="s">
        <v>198</v>
      </c>
      <c r="C84" s="5" t="s">
        <v>24</v>
      </c>
      <c r="D84" s="5" t="s">
        <v>20</v>
      </c>
      <c r="E84" s="5"/>
      <c r="F84" s="6">
        <v>6500</v>
      </c>
      <c r="G84" s="6">
        <v>0</v>
      </c>
      <c r="H84" s="6">
        <v>0</v>
      </c>
      <c r="I84" s="5">
        <v>0</v>
      </c>
      <c r="J84" s="6">
        <v>0</v>
      </c>
      <c r="K84" s="5"/>
      <c r="L84" s="7">
        <v>42674</v>
      </c>
      <c r="M84" s="6">
        <v>53650.854700854703</v>
      </c>
      <c r="N84" s="6">
        <f t="shared" si="10"/>
        <v>6500</v>
      </c>
      <c r="O84" s="6">
        <f>IF(E84="כן", 0, SUM(G84+H84+J84+M84))</f>
        <v>53650.854700854703</v>
      </c>
      <c r="P84" s="6">
        <f t="shared" si="11"/>
        <v>60150.854700854703</v>
      </c>
      <c r="Q84" s="5" t="s">
        <v>199</v>
      </c>
    </row>
    <row r="85" spans="1:17" ht="71.25" customHeight="1" x14ac:dyDescent="0.2">
      <c r="A85" s="5" t="s">
        <v>122</v>
      </c>
      <c r="B85" s="5" t="s">
        <v>200</v>
      </c>
      <c r="C85" s="5" t="s">
        <v>24</v>
      </c>
      <c r="D85" s="5" t="s">
        <v>20</v>
      </c>
      <c r="E85" s="5"/>
      <c r="F85" s="6">
        <v>6175</v>
      </c>
      <c r="G85" s="6">
        <v>0</v>
      </c>
      <c r="H85" s="6">
        <v>0</v>
      </c>
      <c r="I85" s="5">
        <v>0</v>
      </c>
      <c r="J85" s="6">
        <v>0</v>
      </c>
      <c r="K85" s="5"/>
      <c r="L85" s="7">
        <v>42643</v>
      </c>
      <c r="M85" s="6">
        <v>36941.132478632477</v>
      </c>
      <c r="N85" s="6">
        <f t="shared" si="10"/>
        <v>6175</v>
      </c>
      <c r="O85" s="6">
        <f>IF(E85="כן", 0, SUM(G85+H85+J85+M85))</f>
        <v>36941.132478632477</v>
      </c>
      <c r="P85" s="6">
        <f t="shared" si="11"/>
        <v>43116.132478632477</v>
      </c>
      <c r="Q85" s="5" t="s">
        <v>201</v>
      </c>
    </row>
    <row r="86" spans="1:17" ht="71.25" customHeight="1" x14ac:dyDescent="0.2">
      <c r="A86" s="5" t="s">
        <v>122</v>
      </c>
      <c r="B86" s="5" t="s">
        <v>202</v>
      </c>
      <c r="C86" s="5" t="s">
        <v>24</v>
      </c>
      <c r="D86" s="5" t="s">
        <v>20</v>
      </c>
      <c r="E86" s="5"/>
      <c r="F86" s="6">
        <v>10000</v>
      </c>
      <c r="G86" s="6">
        <v>3909</v>
      </c>
      <c r="H86" s="6">
        <v>0</v>
      </c>
      <c r="I86" s="5">
        <v>0</v>
      </c>
      <c r="J86" s="6">
        <v>0</v>
      </c>
      <c r="K86" s="5" t="s">
        <v>105</v>
      </c>
      <c r="L86" s="7">
        <v>42636</v>
      </c>
      <c r="M86" s="6"/>
      <c r="N86" s="6">
        <v>0</v>
      </c>
      <c r="O86" s="6">
        <v>0</v>
      </c>
      <c r="P86" s="6">
        <f t="shared" si="11"/>
        <v>0</v>
      </c>
      <c r="Q86" s="5" t="s">
        <v>203</v>
      </c>
    </row>
    <row r="87" spans="1:17" ht="71.25" customHeight="1" x14ac:dyDescent="0.2">
      <c r="A87" s="5" t="s">
        <v>122</v>
      </c>
      <c r="B87" s="5" t="s">
        <v>204</v>
      </c>
      <c r="C87" s="5" t="s">
        <v>24</v>
      </c>
      <c r="D87" s="5" t="s">
        <v>20</v>
      </c>
      <c r="E87" s="5"/>
      <c r="F87" s="6">
        <v>6175</v>
      </c>
      <c r="G87" s="6">
        <v>0</v>
      </c>
      <c r="H87" s="6">
        <v>0</v>
      </c>
      <c r="I87" s="5">
        <v>0</v>
      </c>
      <c r="J87" s="6">
        <v>0</v>
      </c>
      <c r="K87" s="5"/>
      <c r="L87" s="7">
        <v>43099</v>
      </c>
      <c r="M87" s="6">
        <v>0</v>
      </c>
      <c r="N87" s="6">
        <f>IF(E87="כן",0,IF(I87&gt;3,0,F87))</f>
        <v>6175</v>
      </c>
      <c r="O87" s="6">
        <f>IF(E87="כן", 0, SUM(G87+H87+J87+M87))</f>
        <v>0</v>
      </c>
      <c r="P87" s="6">
        <f t="shared" si="11"/>
        <v>6175</v>
      </c>
      <c r="Q87" s="5" t="s">
        <v>205</v>
      </c>
    </row>
    <row r="88" spans="1:17" ht="71.25" customHeight="1" x14ac:dyDescent="0.2">
      <c r="A88" s="5" t="s">
        <v>122</v>
      </c>
      <c r="B88" s="5" t="s">
        <v>206</v>
      </c>
      <c r="C88" s="5" t="s">
        <v>41</v>
      </c>
      <c r="D88" s="5" t="s">
        <v>20</v>
      </c>
      <c r="E88" s="5"/>
      <c r="F88" s="6">
        <v>9500</v>
      </c>
      <c r="G88" s="6">
        <v>0</v>
      </c>
      <c r="H88" s="6">
        <v>0</v>
      </c>
      <c r="I88" s="5">
        <v>2</v>
      </c>
      <c r="J88" s="6">
        <v>19000</v>
      </c>
      <c r="K88" s="5"/>
      <c r="L88" s="7">
        <v>42613</v>
      </c>
      <c r="M88" s="6">
        <v>0</v>
      </c>
      <c r="N88" s="6"/>
      <c r="O88" s="6"/>
      <c r="P88" s="6">
        <f t="shared" si="11"/>
        <v>0</v>
      </c>
      <c r="Q88" s="5" t="s">
        <v>207</v>
      </c>
    </row>
    <row r="89" spans="1:17" ht="71.25" customHeight="1" x14ac:dyDescent="0.2">
      <c r="A89" s="5" t="s">
        <v>122</v>
      </c>
      <c r="B89" s="5" t="s">
        <v>208</v>
      </c>
      <c r="C89" s="5" t="s">
        <v>30</v>
      </c>
      <c r="D89" s="5" t="s">
        <v>20</v>
      </c>
      <c r="E89" s="5"/>
      <c r="F89" s="6">
        <v>4000</v>
      </c>
      <c r="G89" s="6">
        <v>52155</v>
      </c>
      <c r="H89" s="6">
        <v>0</v>
      </c>
      <c r="I89" s="5">
        <v>0</v>
      </c>
      <c r="J89" s="6">
        <v>0</v>
      </c>
      <c r="K89" s="5" t="s">
        <v>209</v>
      </c>
      <c r="L89" s="7">
        <v>42662</v>
      </c>
      <c r="M89" s="6">
        <v>43390.912393162398</v>
      </c>
      <c r="N89" s="6">
        <f t="shared" ref="N89:N100" si="12">IF(E89="כן",0,IF(I89&gt;3,0,F89))</f>
        <v>4000</v>
      </c>
      <c r="O89" s="6">
        <f>IF(E89="כן", 0, SUM(G89+H89+J89+M89))</f>
        <v>95545.912393162405</v>
      </c>
      <c r="P89" s="6">
        <f t="shared" si="11"/>
        <v>99545.912393162405</v>
      </c>
      <c r="Q89" s="5" t="s">
        <v>210</v>
      </c>
    </row>
    <row r="90" spans="1:17" ht="71.25" customHeight="1" x14ac:dyDescent="0.2">
      <c r="A90" s="5" t="s">
        <v>122</v>
      </c>
      <c r="B90" s="5" t="s">
        <v>211</v>
      </c>
      <c r="C90" s="5" t="s">
        <v>24</v>
      </c>
      <c r="D90" s="5" t="s">
        <v>20</v>
      </c>
      <c r="E90" s="5"/>
      <c r="F90" s="6">
        <v>7250</v>
      </c>
      <c r="G90" s="6">
        <v>0</v>
      </c>
      <c r="H90" s="6">
        <v>0</v>
      </c>
      <c r="I90" s="5">
        <v>0</v>
      </c>
      <c r="J90" s="6">
        <v>0</v>
      </c>
      <c r="K90" s="5"/>
      <c r="L90" s="7">
        <v>43048</v>
      </c>
      <c r="M90" s="6">
        <v>0</v>
      </c>
      <c r="N90" s="6">
        <f t="shared" si="12"/>
        <v>7250</v>
      </c>
      <c r="O90" s="6">
        <f>IF(E90="כן", 0, SUM(G90+H90+J90+M90))</f>
        <v>0</v>
      </c>
      <c r="P90" s="6">
        <f t="shared" si="11"/>
        <v>7250</v>
      </c>
      <c r="Q90" s="5" t="s">
        <v>212</v>
      </c>
    </row>
    <row r="91" spans="1:17" ht="71.25" customHeight="1" x14ac:dyDescent="0.2">
      <c r="A91" s="5" t="s">
        <v>122</v>
      </c>
      <c r="B91" s="5" t="s">
        <v>213</v>
      </c>
      <c r="C91" s="5" t="s">
        <v>41</v>
      </c>
      <c r="D91" s="5" t="s">
        <v>20</v>
      </c>
      <c r="E91" s="5"/>
      <c r="F91" s="6">
        <v>4000</v>
      </c>
      <c r="G91" s="6">
        <v>19690</v>
      </c>
      <c r="H91" s="6">
        <v>1500</v>
      </c>
      <c r="I91" s="5">
        <v>0</v>
      </c>
      <c r="J91" s="6">
        <v>0</v>
      </c>
      <c r="K91" s="5" t="s">
        <v>214</v>
      </c>
      <c r="L91" s="7">
        <v>42855</v>
      </c>
      <c r="M91" s="6">
        <v>0</v>
      </c>
      <c r="N91" s="6">
        <f t="shared" si="12"/>
        <v>4000</v>
      </c>
      <c r="O91" s="6">
        <f>IF(E91="כן", 0, SUM(H91+J91+M91))</f>
        <v>1500</v>
      </c>
      <c r="P91" s="6">
        <f t="shared" si="11"/>
        <v>5500</v>
      </c>
      <c r="Q91" s="5" t="s">
        <v>215</v>
      </c>
    </row>
    <row r="92" spans="1:17" ht="71.25" customHeight="1" x14ac:dyDescent="0.2">
      <c r="A92" s="5" t="s">
        <v>122</v>
      </c>
      <c r="B92" s="5" t="s">
        <v>216</v>
      </c>
      <c r="C92" s="5" t="s">
        <v>24</v>
      </c>
      <c r="D92" s="5" t="s">
        <v>20</v>
      </c>
      <c r="E92" s="5"/>
      <c r="F92" s="6">
        <v>10000</v>
      </c>
      <c r="G92" s="6">
        <v>0</v>
      </c>
      <c r="H92" s="6">
        <v>0</v>
      </c>
      <c r="I92" s="5">
        <v>0</v>
      </c>
      <c r="J92" s="6">
        <v>0</v>
      </c>
      <c r="K92" s="5"/>
      <c r="L92" s="7">
        <v>43098</v>
      </c>
      <c r="M92" s="6">
        <v>0</v>
      </c>
      <c r="N92" s="6">
        <f t="shared" si="12"/>
        <v>10000</v>
      </c>
      <c r="O92" s="6">
        <f t="shared" ref="O92:O100" si="13">IF(E92="כן", 0, SUM(G92+H92+J92+M92))</f>
        <v>0</v>
      </c>
      <c r="P92" s="6">
        <f t="shared" si="11"/>
        <v>10000</v>
      </c>
      <c r="Q92" s="5" t="s">
        <v>217</v>
      </c>
    </row>
    <row r="93" spans="1:17" ht="71.25" customHeight="1" x14ac:dyDescent="0.2">
      <c r="A93" s="5" t="s">
        <v>122</v>
      </c>
      <c r="B93" s="5" t="s">
        <v>218</v>
      </c>
      <c r="C93" s="5" t="s">
        <v>24</v>
      </c>
      <c r="D93" s="5" t="s">
        <v>20</v>
      </c>
      <c r="E93" s="5"/>
      <c r="F93" s="6">
        <v>8500</v>
      </c>
      <c r="G93" s="6">
        <v>0</v>
      </c>
      <c r="H93" s="6">
        <v>0</v>
      </c>
      <c r="I93" s="5">
        <v>0</v>
      </c>
      <c r="J93" s="6">
        <v>0</v>
      </c>
      <c r="K93" s="5"/>
      <c r="L93" s="7">
        <v>43077</v>
      </c>
      <c r="M93" s="6">
        <v>0</v>
      </c>
      <c r="N93" s="6">
        <f t="shared" si="12"/>
        <v>8500</v>
      </c>
      <c r="O93" s="6">
        <f t="shared" si="13"/>
        <v>0</v>
      </c>
      <c r="P93" s="6">
        <f t="shared" si="11"/>
        <v>8500</v>
      </c>
      <c r="Q93" s="5" t="s">
        <v>219</v>
      </c>
    </row>
    <row r="94" spans="1:17" ht="71.25" customHeight="1" x14ac:dyDescent="0.2">
      <c r="A94" s="5" t="s">
        <v>122</v>
      </c>
      <c r="B94" s="5" t="s">
        <v>220</v>
      </c>
      <c r="C94" s="5" t="s">
        <v>24</v>
      </c>
      <c r="D94" s="5" t="s">
        <v>20</v>
      </c>
      <c r="E94" s="5"/>
      <c r="F94" s="6">
        <v>5000</v>
      </c>
      <c r="G94" s="6">
        <v>0</v>
      </c>
      <c r="H94" s="6">
        <v>0</v>
      </c>
      <c r="I94" s="5">
        <v>0</v>
      </c>
      <c r="J94" s="6">
        <v>0</v>
      </c>
      <c r="K94" s="5"/>
      <c r="L94" s="7">
        <v>42968</v>
      </c>
      <c r="M94" s="6">
        <v>0</v>
      </c>
      <c r="N94" s="6">
        <f t="shared" si="12"/>
        <v>5000</v>
      </c>
      <c r="O94" s="6">
        <f t="shared" si="13"/>
        <v>0</v>
      </c>
      <c r="P94" s="6">
        <f t="shared" si="11"/>
        <v>5000</v>
      </c>
      <c r="Q94" s="5" t="s">
        <v>221</v>
      </c>
    </row>
    <row r="95" spans="1:17" ht="71.25" customHeight="1" x14ac:dyDescent="0.2">
      <c r="A95" s="5" t="s">
        <v>122</v>
      </c>
      <c r="B95" s="5" t="s">
        <v>222</v>
      </c>
      <c r="C95" s="5" t="s">
        <v>24</v>
      </c>
      <c r="D95" s="5" t="s">
        <v>20</v>
      </c>
      <c r="E95" s="5"/>
      <c r="F95" s="6">
        <v>8500</v>
      </c>
      <c r="G95" s="6">
        <v>0</v>
      </c>
      <c r="H95" s="6">
        <v>0</v>
      </c>
      <c r="I95" s="5">
        <v>0</v>
      </c>
      <c r="J95" s="6">
        <v>0</v>
      </c>
      <c r="K95" s="5"/>
      <c r="L95" s="7">
        <v>42975</v>
      </c>
      <c r="M95" s="6">
        <v>0</v>
      </c>
      <c r="N95" s="6">
        <f t="shared" si="12"/>
        <v>8500</v>
      </c>
      <c r="O95" s="6">
        <f t="shared" si="13"/>
        <v>0</v>
      </c>
      <c r="P95" s="6">
        <f t="shared" si="11"/>
        <v>8500</v>
      </c>
      <c r="Q95" s="5" t="s">
        <v>223</v>
      </c>
    </row>
    <row r="96" spans="1:17" ht="71.25" customHeight="1" x14ac:dyDescent="0.2">
      <c r="A96" s="5" t="s">
        <v>122</v>
      </c>
      <c r="B96" s="5" t="s">
        <v>224</v>
      </c>
      <c r="C96" s="5" t="s">
        <v>24</v>
      </c>
      <c r="D96" s="5" t="s">
        <v>20</v>
      </c>
      <c r="E96" s="5"/>
      <c r="F96" s="6">
        <v>10000</v>
      </c>
      <c r="G96" s="6">
        <v>0</v>
      </c>
      <c r="H96" s="6">
        <v>0</v>
      </c>
      <c r="I96" s="5">
        <v>0</v>
      </c>
      <c r="J96" s="6">
        <v>0</v>
      </c>
      <c r="K96" s="5"/>
      <c r="L96" s="7">
        <v>42764</v>
      </c>
      <c r="M96" s="6">
        <v>0</v>
      </c>
      <c r="N96" s="6">
        <f t="shared" si="12"/>
        <v>10000</v>
      </c>
      <c r="O96" s="6">
        <f t="shared" si="13"/>
        <v>0</v>
      </c>
      <c r="P96" s="6">
        <f t="shared" si="11"/>
        <v>10000</v>
      </c>
      <c r="Q96" s="5" t="s">
        <v>225</v>
      </c>
    </row>
    <row r="97" spans="1:17" ht="71.25" customHeight="1" x14ac:dyDescent="0.2">
      <c r="A97" s="5" t="s">
        <v>122</v>
      </c>
      <c r="B97" s="5" t="s">
        <v>226</v>
      </c>
      <c r="C97" s="5" t="s">
        <v>24</v>
      </c>
      <c r="D97" s="5" t="s">
        <v>20</v>
      </c>
      <c r="E97" s="5"/>
      <c r="F97" s="6">
        <v>4750</v>
      </c>
      <c r="G97" s="6">
        <v>0</v>
      </c>
      <c r="H97" s="6">
        <v>0</v>
      </c>
      <c r="I97" s="5">
        <v>0</v>
      </c>
      <c r="J97" s="6">
        <v>0</v>
      </c>
      <c r="K97" s="5"/>
      <c r="L97" s="7">
        <v>42770</v>
      </c>
      <c r="M97" s="6">
        <v>0</v>
      </c>
      <c r="N97" s="6">
        <f t="shared" si="12"/>
        <v>4750</v>
      </c>
      <c r="O97" s="6">
        <f t="shared" si="13"/>
        <v>0</v>
      </c>
      <c r="P97" s="6">
        <f t="shared" si="11"/>
        <v>4750</v>
      </c>
      <c r="Q97" s="5" t="s">
        <v>227</v>
      </c>
    </row>
    <row r="98" spans="1:17" ht="71.25" customHeight="1" x14ac:dyDescent="0.2">
      <c r="A98" s="5" t="s">
        <v>122</v>
      </c>
      <c r="B98" s="5" t="s">
        <v>228</v>
      </c>
      <c r="C98" s="5" t="s">
        <v>24</v>
      </c>
      <c r="D98" s="5" t="s">
        <v>20</v>
      </c>
      <c r="E98" s="5"/>
      <c r="F98" s="6">
        <v>6650</v>
      </c>
      <c r="G98" s="6">
        <v>0</v>
      </c>
      <c r="H98" s="6">
        <v>10013</v>
      </c>
      <c r="I98" s="5">
        <v>0</v>
      </c>
      <c r="J98" s="6">
        <v>0</v>
      </c>
      <c r="K98" s="5" t="s">
        <v>229</v>
      </c>
      <c r="L98" s="7">
        <v>43008</v>
      </c>
      <c r="M98" s="6">
        <v>0</v>
      </c>
      <c r="N98" s="6">
        <f t="shared" si="12"/>
        <v>6650</v>
      </c>
      <c r="O98" s="6">
        <f t="shared" si="13"/>
        <v>10013</v>
      </c>
      <c r="P98" s="6">
        <f t="shared" si="11"/>
        <v>16663</v>
      </c>
      <c r="Q98" s="5" t="s">
        <v>230</v>
      </c>
    </row>
    <row r="99" spans="1:17" ht="71.25" customHeight="1" x14ac:dyDescent="0.2">
      <c r="A99" s="5" t="s">
        <v>122</v>
      </c>
      <c r="B99" s="5" t="s">
        <v>231</v>
      </c>
      <c r="C99" s="5" t="s">
        <v>24</v>
      </c>
      <c r="D99" s="5" t="s">
        <v>20</v>
      </c>
      <c r="E99" s="5"/>
      <c r="F99" s="6">
        <v>10000</v>
      </c>
      <c r="G99" s="6">
        <v>0</v>
      </c>
      <c r="H99" s="6">
        <v>0</v>
      </c>
      <c r="I99" s="5">
        <v>0</v>
      </c>
      <c r="J99" s="6">
        <v>0</v>
      </c>
      <c r="K99" s="5"/>
      <c r="L99" s="7">
        <v>42922</v>
      </c>
      <c r="M99" s="6">
        <v>0</v>
      </c>
      <c r="N99" s="6">
        <f t="shared" si="12"/>
        <v>10000</v>
      </c>
      <c r="O99" s="6">
        <f t="shared" si="13"/>
        <v>0</v>
      </c>
      <c r="P99" s="6">
        <f t="shared" si="11"/>
        <v>10000</v>
      </c>
      <c r="Q99" s="5" t="s">
        <v>232</v>
      </c>
    </row>
    <row r="100" spans="1:17" ht="71.25" customHeight="1" x14ac:dyDescent="0.2">
      <c r="A100" s="5" t="s">
        <v>122</v>
      </c>
      <c r="B100" s="5" t="s">
        <v>233</v>
      </c>
      <c r="C100" s="5" t="s">
        <v>24</v>
      </c>
      <c r="D100" s="5" t="s">
        <v>20</v>
      </c>
      <c r="E100" s="5"/>
      <c r="F100" s="6">
        <v>11875</v>
      </c>
      <c r="G100" s="6">
        <v>0</v>
      </c>
      <c r="H100" s="6">
        <v>0</v>
      </c>
      <c r="I100" s="5">
        <v>0</v>
      </c>
      <c r="J100" s="6">
        <v>0</v>
      </c>
      <c r="K100" s="5"/>
      <c r="L100" s="7">
        <v>42728</v>
      </c>
      <c r="M100" s="6">
        <v>0</v>
      </c>
      <c r="N100" s="6">
        <f t="shared" si="12"/>
        <v>11875</v>
      </c>
      <c r="O100" s="6">
        <f t="shared" si="13"/>
        <v>0</v>
      </c>
      <c r="P100" s="6">
        <f t="shared" si="11"/>
        <v>11875</v>
      </c>
      <c r="Q100" s="5" t="s">
        <v>234</v>
      </c>
    </row>
    <row r="101" spans="1:17" ht="71.25" customHeight="1" x14ac:dyDescent="0.2">
      <c r="A101" s="5" t="s">
        <v>122</v>
      </c>
      <c r="B101" s="5" t="s">
        <v>235</v>
      </c>
      <c r="C101" s="5" t="s">
        <v>24</v>
      </c>
      <c r="D101" s="5" t="s">
        <v>20</v>
      </c>
      <c r="E101" s="5"/>
      <c r="F101" s="6">
        <v>8550</v>
      </c>
      <c r="G101" s="6">
        <v>0</v>
      </c>
      <c r="H101" s="6">
        <v>0</v>
      </c>
      <c r="I101" s="5">
        <v>1</v>
      </c>
      <c r="J101" s="6">
        <v>8550</v>
      </c>
      <c r="K101" s="5"/>
      <c r="L101" s="7">
        <v>42563</v>
      </c>
      <c r="M101" s="6">
        <v>0</v>
      </c>
      <c r="N101" s="6"/>
      <c r="O101" s="6"/>
      <c r="P101" s="6">
        <f t="shared" si="11"/>
        <v>0</v>
      </c>
      <c r="Q101" s="14" t="s">
        <v>236</v>
      </c>
    </row>
    <row r="102" spans="1:17" ht="71.25" customHeight="1" x14ac:dyDescent="0.2">
      <c r="A102" s="5" t="s">
        <v>122</v>
      </c>
      <c r="B102" s="5" t="s">
        <v>237</v>
      </c>
      <c r="C102" s="5" t="s">
        <v>24</v>
      </c>
      <c r="D102" s="5" t="s">
        <v>20</v>
      </c>
      <c r="E102" s="5"/>
      <c r="F102" s="6">
        <v>10000</v>
      </c>
      <c r="G102" s="6">
        <v>4994</v>
      </c>
      <c r="H102" s="6">
        <v>0</v>
      </c>
      <c r="I102" s="5">
        <v>0</v>
      </c>
      <c r="J102" s="6">
        <v>0</v>
      </c>
      <c r="K102" s="5" t="s">
        <v>238</v>
      </c>
      <c r="L102" s="7">
        <v>43134</v>
      </c>
      <c r="M102" s="6">
        <v>0</v>
      </c>
      <c r="N102" s="6">
        <f>IF(E102="כן",0,IF(I102&gt;3,0,F102))</f>
        <v>10000</v>
      </c>
      <c r="O102" s="6">
        <f>IF(E102="כן", 0, SUM(G102+H102+J102+M102))</f>
        <v>4994</v>
      </c>
      <c r="P102" s="6">
        <f t="shared" si="11"/>
        <v>14994</v>
      </c>
      <c r="Q102" s="5" t="s">
        <v>239</v>
      </c>
    </row>
    <row r="103" spans="1:17" ht="71.25" customHeight="1" x14ac:dyDescent="0.2">
      <c r="A103" s="5" t="s">
        <v>122</v>
      </c>
      <c r="B103" s="5" t="s">
        <v>240</v>
      </c>
      <c r="C103" s="5" t="s">
        <v>19</v>
      </c>
      <c r="D103" s="5" t="s">
        <v>20</v>
      </c>
      <c r="E103" s="5"/>
      <c r="F103" s="6">
        <v>10000</v>
      </c>
      <c r="G103" s="6">
        <v>0</v>
      </c>
      <c r="H103" s="6">
        <v>0</v>
      </c>
      <c r="I103" s="5">
        <v>0</v>
      </c>
      <c r="J103" s="6">
        <v>0</v>
      </c>
      <c r="K103" s="5"/>
      <c r="L103" s="7">
        <v>42769</v>
      </c>
      <c r="M103" s="6">
        <v>0</v>
      </c>
      <c r="N103" s="6">
        <f>IF(E103="כן",0,IF(I103&gt;3,0,F103))</f>
        <v>10000</v>
      </c>
      <c r="O103" s="6">
        <f>IF(E103="כן", 0, SUM(G103+H103+J103+M103))</f>
        <v>0</v>
      </c>
      <c r="P103" s="6">
        <f t="shared" si="11"/>
        <v>10000</v>
      </c>
      <c r="Q103" s="5" t="s">
        <v>241</v>
      </c>
    </row>
    <row r="104" spans="1:17" ht="71.25" customHeight="1" x14ac:dyDescent="0.2">
      <c r="A104" s="5" t="s">
        <v>122</v>
      </c>
      <c r="B104" s="5" t="s">
        <v>242</v>
      </c>
      <c r="C104" s="5" t="s">
        <v>89</v>
      </c>
      <c r="D104" s="5" t="s">
        <v>20</v>
      </c>
      <c r="E104" s="5"/>
      <c r="F104" s="6">
        <v>4000</v>
      </c>
      <c r="G104" s="6">
        <v>0</v>
      </c>
      <c r="H104" s="6">
        <v>0</v>
      </c>
      <c r="I104" s="5">
        <v>0</v>
      </c>
      <c r="J104" s="6">
        <v>0</v>
      </c>
      <c r="K104" s="5" t="s">
        <v>692</v>
      </c>
      <c r="L104" s="7">
        <v>42593</v>
      </c>
      <c r="M104" s="6"/>
      <c r="N104" s="6">
        <f>IF(E104="כן",0,IF(I104&gt;3,0,F104))</f>
        <v>4000</v>
      </c>
      <c r="O104" s="6">
        <f>IF(E104="כן", 0, SUM(G104+H104+J104+M104))</f>
        <v>0</v>
      </c>
      <c r="P104" s="6">
        <f t="shared" si="11"/>
        <v>4000</v>
      </c>
      <c r="Q104" s="5" t="s">
        <v>243</v>
      </c>
    </row>
    <row r="105" spans="1:17" ht="71.25" customHeight="1" x14ac:dyDescent="0.2">
      <c r="A105" s="5" t="s">
        <v>122</v>
      </c>
      <c r="B105" s="5" t="s">
        <v>244</v>
      </c>
      <c r="C105" s="5" t="s">
        <v>30</v>
      </c>
      <c r="D105" s="5" t="s">
        <v>20</v>
      </c>
      <c r="E105" s="5"/>
      <c r="F105" s="6">
        <v>8500</v>
      </c>
      <c r="G105" s="6">
        <v>0</v>
      </c>
      <c r="H105" s="6">
        <v>0</v>
      </c>
      <c r="I105" s="5">
        <v>3</v>
      </c>
      <c r="J105" s="6">
        <v>25500</v>
      </c>
      <c r="K105" s="5" t="s">
        <v>690</v>
      </c>
      <c r="L105" s="5"/>
      <c r="M105" s="6"/>
      <c r="N105" s="6">
        <v>0</v>
      </c>
      <c r="O105" s="6">
        <v>0</v>
      </c>
      <c r="P105" s="6">
        <f t="shared" si="11"/>
        <v>0</v>
      </c>
      <c r="Q105" s="5" t="s">
        <v>245</v>
      </c>
    </row>
    <row r="106" spans="1:17" ht="71.25" customHeight="1" x14ac:dyDescent="0.2">
      <c r="A106" s="5" t="s">
        <v>122</v>
      </c>
      <c r="B106" s="5" t="s">
        <v>246</v>
      </c>
      <c r="C106" s="5" t="s">
        <v>30</v>
      </c>
      <c r="D106" s="5" t="s">
        <v>20</v>
      </c>
      <c r="E106" s="5"/>
      <c r="F106" s="6">
        <v>4400</v>
      </c>
      <c r="G106" s="6">
        <v>0</v>
      </c>
      <c r="H106" s="6">
        <v>0</v>
      </c>
      <c r="I106" s="5">
        <v>0</v>
      </c>
      <c r="J106" s="6">
        <v>0</v>
      </c>
      <c r="K106" s="5"/>
      <c r="L106" s="5"/>
      <c r="M106" s="6"/>
      <c r="N106" s="6">
        <f>IF(E106="כן",0,IF(I106&gt;3,0,F106))</f>
        <v>4400</v>
      </c>
      <c r="O106" s="6">
        <f>IF(E106="כן", 0, SUM(G106+H106+J106+M106))</f>
        <v>0</v>
      </c>
      <c r="P106" s="6">
        <f t="shared" si="11"/>
        <v>4400</v>
      </c>
      <c r="Q106" s="5" t="s">
        <v>247</v>
      </c>
    </row>
    <row r="107" spans="1:17" ht="71.25" customHeight="1" x14ac:dyDescent="0.2">
      <c r="A107" s="5" t="s">
        <v>122</v>
      </c>
      <c r="B107" s="5" t="s">
        <v>248</v>
      </c>
      <c r="C107" s="5"/>
      <c r="D107" s="5" t="s">
        <v>20</v>
      </c>
      <c r="E107" s="5" t="s">
        <v>249</v>
      </c>
      <c r="F107" s="6">
        <v>6500</v>
      </c>
      <c r="G107" s="6">
        <v>3602</v>
      </c>
      <c r="H107" s="6">
        <v>39333</v>
      </c>
      <c r="I107" s="5">
        <v>0</v>
      </c>
      <c r="J107" s="6">
        <v>0</v>
      </c>
      <c r="K107" s="5" t="s">
        <v>250</v>
      </c>
      <c r="L107" s="7">
        <v>42694</v>
      </c>
      <c r="M107" s="6">
        <v>0</v>
      </c>
      <c r="N107" s="6">
        <f>IF(E107="כן",0,IF(I107&gt;3,0,F107))</f>
        <v>0</v>
      </c>
      <c r="O107" s="6">
        <f>IF(E107="כן", 0, SUM(G107+H107+J107+M107))</f>
        <v>0</v>
      </c>
      <c r="P107" s="6">
        <f t="shared" si="11"/>
        <v>0</v>
      </c>
      <c r="Q107" s="5" t="s">
        <v>251</v>
      </c>
    </row>
    <row r="108" spans="1:17" ht="71.25" customHeight="1" x14ac:dyDescent="0.2">
      <c r="A108" s="8" t="s">
        <v>122</v>
      </c>
      <c r="B108" s="8" t="s">
        <v>252</v>
      </c>
      <c r="C108" s="8"/>
      <c r="D108" s="8"/>
      <c r="E108" s="8"/>
      <c r="F108" s="9">
        <f>SUM(F48:F107)</f>
        <v>425455</v>
      </c>
      <c r="G108" s="9">
        <f>SUM(G48:G107)</f>
        <v>228738</v>
      </c>
      <c r="H108" s="9">
        <f>SUM(H48:H107)</f>
        <v>50846</v>
      </c>
      <c r="I108" s="8"/>
      <c r="J108" s="9">
        <f>SUM(J48:J107)</f>
        <v>233779</v>
      </c>
      <c r="K108" s="8"/>
      <c r="L108" s="8"/>
      <c r="M108" s="9">
        <f>SUM(M48:M107)</f>
        <v>133982.89957264959</v>
      </c>
      <c r="N108" s="9">
        <f>SUM(N48:N107)</f>
        <v>351405</v>
      </c>
      <c r="O108" s="9">
        <f>SUM(O48:O107)</f>
        <v>265054.89957264962</v>
      </c>
      <c r="P108" s="9">
        <f>SUM(P48:P107)</f>
        <v>616459.89957264962</v>
      </c>
      <c r="Q108" s="8"/>
    </row>
    <row r="109" spans="1:17" ht="71.25" customHeight="1" x14ac:dyDescent="0.2">
      <c r="A109" s="5" t="s">
        <v>253</v>
      </c>
      <c r="B109" s="5" t="s">
        <v>254</v>
      </c>
      <c r="C109" s="5" t="s">
        <v>24</v>
      </c>
      <c r="D109" s="5" t="s">
        <v>57</v>
      </c>
      <c r="E109" s="5"/>
      <c r="F109" s="6">
        <v>0</v>
      </c>
      <c r="G109" s="6">
        <v>0</v>
      </c>
      <c r="H109" s="6">
        <v>0</v>
      </c>
      <c r="I109" s="5">
        <v>0</v>
      </c>
      <c r="J109" s="6">
        <v>0</v>
      </c>
      <c r="K109" s="5"/>
      <c r="L109" s="5"/>
      <c r="M109" s="6"/>
      <c r="N109" s="6">
        <f>IF(E109="כן",0,IF(I109&gt;3,0,F109))</f>
        <v>0</v>
      </c>
      <c r="O109" s="6">
        <f>IF(E109="כן", 0, SUM(G109+H109+J109+M109))</f>
        <v>0</v>
      </c>
      <c r="P109" s="6">
        <f t="shared" ref="P109:P149" si="14">SUM(N109+O109)</f>
        <v>0</v>
      </c>
      <c r="Q109" s="5" t="s">
        <v>255</v>
      </c>
    </row>
    <row r="110" spans="1:17" ht="71.25" customHeight="1" x14ac:dyDescent="0.2">
      <c r="A110" s="5" t="s">
        <v>253</v>
      </c>
      <c r="B110" s="5" t="s">
        <v>256</v>
      </c>
      <c r="C110" s="5" t="s">
        <v>24</v>
      </c>
      <c r="D110" s="5" t="s">
        <v>20</v>
      </c>
      <c r="E110" s="5"/>
      <c r="F110" s="6">
        <v>4000</v>
      </c>
      <c r="G110" s="6">
        <v>0</v>
      </c>
      <c r="H110" s="6">
        <v>0</v>
      </c>
      <c r="I110" s="5">
        <v>0</v>
      </c>
      <c r="J110" s="6">
        <v>0</v>
      </c>
      <c r="K110" s="5"/>
      <c r="L110" s="5"/>
      <c r="M110" s="6"/>
      <c r="N110" s="6">
        <f>IF(E110="כן",0,IF(I110&gt;3,0,F110))</f>
        <v>4000</v>
      </c>
      <c r="O110" s="6">
        <f>IF(E110="כן", 0, SUM(G110+H110+J110+M110))</f>
        <v>0</v>
      </c>
      <c r="P110" s="6">
        <f t="shared" si="14"/>
        <v>4000</v>
      </c>
      <c r="Q110" s="5" t="s">
        <v>257</v>
      </c>
    </row>
    <row r="111" spans="1:17" ht="71.25" customHeight="1" x14ac:dyDescent="0.2">
      <c r="A111" s="5" t="s">
        <v>253</v>
      </c>
      <c r="B111" s="5" t="s">
        <v>258</v>
      </c>
      <c r="C111" s="5" t="s">
        <v>24</v>
      </c>
      <c r="D111" s="5" t="s">
        <v>20</v>
      </c>
      <c r="E111" s="5"/>
      <c r="F111" s="6">
        <v>8500</v>
      </c>
      <c r="G111" s="6">
        <v>0</v>
      </c>
      <c r="H111" s="6">
        <v>0</v>
      </c>
      <c r="I111" s="5">
        <v>1</v>
      </c>
      <c r="J111" s="6">
        <v>8572</v>
      </c>
      <c r="K111" s="5" t="s">
        <v>690</v>
      </c>
      <c r="L111" s="7">
        <v>42577</v>
      </c>
      <c r="M111" s="6">
        <v>0</v>
      </c>
      <c r="N111" s="6">
        <v>0</v>
      </c>
      <c r="O111" s="6">
        <v>11588</v>
      </c>
      <c r="P111" s="6">
        <f t="shared" si="14"/>
        <v>11588</v>
      </c>
      <c r="Q111" s="14" t="s">
        <v>259</v>
      </c>
    </row>
    <row r="112" spans="1:17" ht="71.25" customHeight="1" x14ac:dyDescent="0.2">
      <c r="A112" s="5" t="s">
        <v>253</v>
      </c>
      <c r="B112" s="5" t="s">
        <v>260</v>
      </c>
      <c r="C112" s="5"/>
      <c r="D112" s="5" t="s">
        <v>20</v>
      </c>
      <c r="E112" s="5"/>
      <c r="F112" s="6">
        <v>8500</v>
      </c>
      <c r="G112" s="6">
        <v>0</v>
      </c>
      <c r="H112" s="6">
        <v>0</v>
      </c>
      <c r="I112" s="5">
        <v>0</v>
      </c>
      <c r="J112" s="6">
        <v>0</v>
      </c>
      <c r="K112" s="5"/>
      <c r="L112" s="7">
        <v>42760</v>
      </c>
      <c r="M112" s="6">
        <v>0</v>
      </c>
      <c r="N112" s="6">
        <f t="shared" ref="N112:N127" si="15">IF(E112="כן",0,IF(I112&gt;3,0,F112))</f>
        <v>8500</v>
      </c>
      <c r="O112" s="6">
        <f t="shared" ref="O112:O129" si="16">IF(E112="כן", 0, SUM(G112+H112+J112+M112))</f>
        <v>0</v>
      </c>
      <c r="P112" s="6">
        <f t="shared" si="14"/>
        <v>8500</v>
      </c>
      <c r="Q112" s="5" t="s">
        <v>261</v>
      </c>
    </row>
    <row r="113" spans="1:17" ht="71.25" customHeight="1" x14ac:dyDescent="0.2">
      <c r="A113" s="5" t="s">
        <v>253</v>
      </c>
      <c r="B113" s="5" t="s">
        <v>262</v>
      </c>
      <c r="C113" s="5" t="s">
        <v>24</v>
      </c>
      <c r="D113" s="5" t="s">
        <v>20</v>
      </c>
      <c r="E113" s="5"/>
      <c r="F113" s="6">
        <v>10000</v>
      </c>
      <c r="G113" s="6">
        <v>0</v>
      </c>
      <c r="H113" s="6">
        <v>0</v>
      </c>
      <c r="I113" s="5">
        <v>0</v>
      </c>
      <c r="J113" s="6">
        <v>0</v>
      </c>
      <c r="K113" s="5"/>
      <c r="L113" s="7">
        <v>42695</v>
      </c>
      <c r="M113" s="6">
        <v>0</v>
      </c>
      <c r="N113" s="6">
        <f t="shared" si="15"/>
        <v>10000</v>
      </c>
      <c r="O113" s="6">
        <f t="shared" si="16"/>
        <v>0</v>
      </c>
      <c r="P113" s="6">
        <f t="shared" si="14"/>
        <v>10000</v>
      </c>
      <c r="Q113" s="5" t="s">
        <v>263</v>
      </c>
    </row>
    <row r="114" spans="1:17" ht="71.25" customHeight="1" x14ac:dyDescent="0.2">
      <c r="A114" s="5" t="s">
        <v>253</v>
      </c>
      <c r="B114" s="5" t="s">
        <v>264</v>
      </c>
      <c r="C114" s="5" t="s">
        <v>24</v>
      </c>
      <c r="D114" s="5" t="s">
        <v>20</v>
      </c>
      <c r="E114" s="5"/>
      <c r="F114" s="6">
        <v>6000</v>
      </c>
      <c r="G114" s="6">
        <v>0</v>
      </c>
      <c r="H114" s="6">
        <v>0</v>
      </c>
      <c r="I114" s="5">
        <v>0</v>
      </c>
      <c r="J114" s="6">
        <v>0</v>
      </c>
      <c r="K114" s="5"/>
      <c r="L114" s="7">
        <v>42704</v>
      </c>
      <c r="M114" s="6">
        <v>0</v>
      </c>
      <c r="N114" s="6">
        <f t="shared" si="15"/>
        <v>6000</v>
      </c>
      <c r="O114" s="6">
        <f t="shared" si="16"/>
        <v>0</v>
      </c>
      <c r="P114" s="6">
        <f t="shared" si="14"/>
        <v>6000</v>
      </c>
      <c r="Q114" s="5" t="s">
        <v>265</v>
      </c>
    </row>
    <row r="115" spans="1:17" ht="71.25" customHeight="1" x14ac:dyDescent="0.2">
      <c r="A115" s="5" t="s">
        <v>253</v>
      </c>
      <c r="B115" s="5" t="s">
        <v>266</v>
      </c>
      <c r="C115" s="5" t="s">
        <v>19</v>
      </c>
      <c r="D115" s="5" t="s">
        <v>20</v>
      </c>
      <c r="E115" s="5"/>
      <c r="F115" s="6">
        <v>9900</v>
      </c>
      <c r="G115" s="6">
        <v>0</v>
      </c>
      <c r="H115" s="6">
        <v>0</v>
      </c>
      <c r="I115" s="5">
        <v>0</v>
      </c>
      <c r="J115" s="6">
        <v>0</v>
      </c>
      <c r="K115" s="5"/>
      <c r="L115" s="7">
        <v>42825</v>
      </c>
      <c r="M115" s="6"/>
      <c r="N115" s="6">
        <f t="shared" si="15"/>
        <v>9900</v>
      </c>
      <c r="O115" s="6">
        <f t="shared" si="16"/>
        <v>0</v>
      </c>
      <c r="P115" s="6">
        <f t="shared" si="14"/>
        <v>9900</v>
      </c>
      <c r="Q115" s="5" t="s">
        <v>267</v>
      </c>
    </row>
    <row r="116" spans="1:17" ht="71.25" customHeight="1" x14ac:dyDescent="0.2">
      <c r="A116" s="5" t="s">
        <v>253</v>
      </c>
      <c r="B116" s="5" t="s">
        <v>268</v>
      </c>
      <c r="C116" s="5" t="s">
        <v>19</v>
      </c>
      <c r="D116" s="5" t="s">
        <v>20</v>
      </c>
      <c r="E116" s="5"/>
      <c r="F116" s="6">
        <v>10000</v>
      </c>
      <c r="G116" s="6">
        <v>0</v>
      </c>
      <c r="H116" s="6">
        <v>0</v>
      </c>
      <c r="I116" s="5">
        <v>0</v>
      </c>
      <c r="J116" s="6">
        <v>0</v>
      </c>
      <c r="K116" s="5"/>
      <c r="L116" s="5"/>
      <c r="M116" s="6"/>
      <c r="N116" s="6">
        <f t="shared" si="15"/>
        <v>10000</v>
      </c>
      <c r="O116" s="6">
        <f t="shared" si="16"/>
        <v>0</v>
      </c>
      <c r="P116" s="6">
        <f t="shared" si="14"/>
        <v>10000</v>
      </c>
      <c r="Q116" s="5" t="s">
        <v>269</v>
      </c>
    </row>
    <row r="117" spans="1:17" ht="71.25" customHeight="1" x14ac:dyDescent="0.2">
      <c r="A117" s="5" t="s">
        <v>253</v>
      </c>
      <c r="B117" s="5" t="s">
        <v>270</v>
      </c>
      <c r="C117" s="5" t="s">
        <v>24</v>
      </c>
      <c r="D117" s="5" t="s">
        <v>20</v>
      </c>
      <c r="E117" s="5"/>
      <c r="F117" s="6">
        <v>5000</v>
      </c>
      <c r="G117" s="6">
        <v>0</v>
      </c>
      <c r="H117" s="6">
        <v>0</v>
      </c>
      <c r="I117" s="5">
        <v>0</v>
      </c>
      <c r="J117" s="6">
        <v>0</v>
      </c>
      <c r="K117" s="5"/>
      <c r="L117" s="7">
        <v>42866</v>
      </c>
      <c r="M117" s="6">
        <v>0</v>
      </c>
      <c r="N117" s="6">
        <f t="shared" si="15"/>
        <v>5000</v>
      </c>
      <c r="O117" s="6">
        <f t="shared" si="16"/>
        <v>0</v>
      </c>
      <c r="P117" s="6">
        <f t="shared" si="14"/>
        <v>5000</v>
      </c>
      <c r="Q117" s="5" t="s">
        <v>271</v>
      </c>
    </row>
    <row r="118" spans="1:17" ht="71.25" customHeight="1" x14ac:dyDescent="0.2">
      <c r="A118" s="5" t="s">
        <v>253</v>
      </c>
      <c r="B118" s="5" t="s">
        <v>272</v>
      </c>
      <c r="C118" s="5" t="s">
        <v>19</v>
      </c>
      <c r="D118" s="5" t="s">
        <v>20</v>
      </c>
      <c r="E118" s="5"/>
      <c r="F118" s="6">
        <v>12500</v>
      </c>
      <c r="G118" s="6">
        <v>0</v>
      </c>
      <c r="H118" s="6">
        <v>0</v>
      </c>
      <c r="I118" s="5">
        <v>0</v>
      </c>
      <c r="J118" s="6">
        <v>0</v>
      </c>
      <c r="K118" s="5"/>
      <c r="L118" s="7">
        <v>42819</v>
      </c>
      <c r="M118" s="6">
        <v>0</v>
      </c>
      <c r="N118" s="6">
        <f t="shared" si="15"/>
        <v>12500</v>
      </c>
      <c r="O118" s="6">
        <f t="shared" si="16"/>
        <v>0</v>
      </c>
      <c r="P118" s="6">
        <f t="shared" si="14"/>
        <v>12500</v>
      </c>
      <c r="Q118" s="5" t="s">
        <v>273</v>
      </c>
    </row>
    <row r="119" spans="1:17" ht="71.25" customHeight="1" x14ac:dyDescent="0.2">
      <c r="A119" s="5" t="s">
        <v>253</v>
      </c>
      <c r="B119" s="5" t="s">
        <v>274</v>
      </c>
      <c r="C119" s="5" t="s">
        <v>41</v>
      </c>
      <c r="D119" s="5" t="s">
        <v>20</v>
      </c>
      <c r="E119" s="5"/>
      <c r="F119" s="6">
        <v>9500</v>
      </c>
      <c r="G119" s="6">
        <v>0</v>
      </c>
      <c r="H119" s="6">
        <v>0</v>
      </c>
      <c r="I119" s="5">
        <v>0</v>
      </c>
      <c r="J119" s="6">
        <v>0</v>
      </c>
      <c r="K119" s="5"/>
      <c r="L119" s="7">
        <v>42663</v>
      </c>
      <c r="M119" s="6">
        <v>0</v>
      </c>
      <c r="N119" s="6">
        <f t="shared" si="15"/>
        <v>9500</v>
      </c>
      <c r="O119" s="6">
        <f t="shared" si="16"/>
        <v>0</v>
      </c>
      <c r="P119" s="6">
        <f t="shared" si="14"/>
        <v>9500</v>
      </c>
      <c r="Q119" s="5" t="s">
        <v>275</v>
      </c>
    </row>
    <row r="120" spans="1:17" ht="71.25" customHeight="1" x14ac:dyDescent="0.2">
      <c r="A120" s="5" t="s">
        <v>253</v>
      </c>
      <c r="B120" s="5" t="s">
        <v>276</v>
      </c>
      <c r="C120" s="5" t="s">
        <v>24</v>
      </c>
      <c r="D120" s="5" t="s">
        <v>20</v>
      </c>
      <c r="E120" s="5" t="s">
        <v>249</v>
      </c>
      <c r="F120" s="6">
        <v>15500</v>
      </c>
      <c r="G120" s="6">
        <v>0</v>
      </c>
      <c r="H120" s="6">
        <v>31264</v>
      </c>
      <c r="I120" s="5">
        <v>0</v>
      </c>
      <c r="J120" s="6">
        <v>0</v>
      </c>
      <c r="K120" s="5" t="s">
        <v>277</v>
      </c>
      <c r="L120" s="5"/>
      <c r="M120" s="6"/>
      <c r="N120" s="6">
        <f t="shared" si="15"/>
        <v>0</v>
      </c>
      <c r="O120" s="6">
        <f t="shared" si="16"/>
        <v>0</v>
      </c>
      <c r="P120" s="6">
        <f t="shared" si="14"/>
        <v>0</v>
      </c>
      <c r="Q120" s="5" t="s">
        <v>278</v>
      </c>
    </row>
    <row r="121" spans="1:17" ht="71.25" customHeight="1" x14ac:dyDescent="0.2">
      <c r="A121" s="5" t="s">
        <v>253</v>
      </c>
      <c r="B121" s="5" t="s">
        <v>279</v>
      </c>
      <c r="C121" s="5" t="s">
        <v>89</v>
      </c>
      <c r="D121" s="5" t="s">
        <v>20</v>
      </c>
      <c r="E121" s="5"/>
      <c r="F121" s="6">
        <v>8500</v>
      </c>
      <c r="G121" s="6">
        <v>0</v>
      </c>
      <c r="H121" s="6">
        <v>0</v>
      </c>
      <c r="I121" s="5">
        <v>0</v>
      </c>
      <c r="J121" s="6">
        <v>0</v>
      </c>
      <c r="K121" s="5" t="s">
        <v>693</v>
      </c>
      <c r="L121" s="7">
        <v>42734</v>
      </c>
      <c r="M121" s="6"/>
      <c r="N121" s="6">
        <f t="shared" si="15"/>
        <v>8500</v>
      </c>
      <c r="O121" s="6">
        <f t="shared" si="16"/>
        <v>0</v>
      </c>
      <c r="P121" s="6">
        <f t="shared" si="14"/>
        <v>8500</v>
      </c>
      <c r="Q121" s="5" t="s">
        <v>280</v>
      </c>
    </row>
    <row r="122" spans="1:17" ht="71.25" customHeight="1" x14ac:dyDescent="0.2">
      <c r="A122" s="5" t="s">
        <v>253</v>
      </c>
      <c r="B122" s="5" t="s">
        <v>281</v>
      </c>
      <c r="C122" s="5" t="s">
        <v>89</v>
      </c>
      <c r="D122" s="5" t="s">
        <v>20</v>
      </c>
      <c r="E122" s="5"/>
      <c r="F122" s="6">
        <v>10000</v>
      </c>
      <c r="G122" s="6">
        <v>0</v>
      </c>
      <c r="H122" s="6">
        <v>0</v>
      </c>
      <c r="I122" s="5">
        <v>0</v>
      </c>
      <c r="J122" s="6">
        <v>0</v>
      </c>
      <c r="K122" s="5"/>
      <c r="L122" s="7">
        <v>42929</v>
      </c>
      <c r="M122" s="6">
        <v>0</v>
      </c>
      <c r="N122" s="6">
        <f t="shared" si="15"/>
        <v>10000</v>
      </c>
      <c r="O122" s="6">
        <f t="shared" si="16"/>
        <v>0</v>
      </c>
      <c r="P122" s="6">
        <f t="shared" si="14"/>
        <v>10000</v>
      </c>
      <c r="Q122" s="5" t="s">
        <v>282</v>
      </c>
    </row>
    <row r="123" spans="1:17" ht="71.25" customHeight="1" x14ac:dyDescent="0.2">
      <c r="A123" s="5" t="s">
        <v>253</v>
      </c>
      <c r="B123" s="5" t="s">
        <v>283</v>
      </c>
      <c r="C123" s="5" t="s">
        <v>24</v>
      </c>
      <c r="D123" s="5" t="s">
        <v>20</v>
      </c>
      <c r="E123" s="5"/>
      <c r="F123" s="6">
        <v>7000</v>
      </c>
      <c r="G123" s="6">
        <v>0</v>
      </c>
      <c r="H123" s="6">
        <v>0</v>
      </c>
      <c r="I123" s="5">
        <v>0</v>
      </c>
      <c r="J123" s="6">
        <v>0</v>
      </c>
      <c r="K123" s="5"/>
      <c r="L123" s="7">
        <v>42762</v>
      </c>
      <c r="M123" s="6">
        <v>0</v>
      </c>
      <c r="N123" s="6">
        <f t="shared" si="15"/>
        <v>7000</v>
      </c>
      <c r="O123" s="6">
        <f t="shared" si="16"/>
        <v>0</v>
      </c>
      <c r="P123" s="6">
        <f t="shared" si="14"/>
        <v>7000</v>
      </c>
      <c r="Q123" s="5" t="s">
        <v>284</v>
      </c>
    </row>
    <row r="124" spans="1:17" ht="71.25" customHeight="1" x14ac:dyDescent="0.2">
      <c r="A124" s="5" t="s">
        <v>253</v>
      </c>
      <c r="B124" s="5" t="s">
        <v>285</v>
      </c>
      <c r="C124" s="5" t="s">
        <v>24</v>
      </c>
      <c r="D124" s="5" t="s">
        <v>20</v>
      </c>
      <c r="E124" s="5"/>
      <c r="F124" s="6">
        <v>10000</v>
      </c>
      <c r="G124" s="6">
        <v>0</v>
      </c>
      <c r="H124" s="6">
        <v>0</v>
      </c>
      <c r="I124" s="5">
        <v>0</v>
      </c>
      <c r="J124" s="6">
        <v>0</v>
      </c>
      <c r="K124" s="5"/>
      <c r="L124" s="7">
        <v>42887</v>
      </c>
      <c r="M124" s="6">
        <v>0</v>
      </c>
      <c r="N124" s="6">
        <f t="shared" si="15"/>
        <v>10000</v>
      </c>
      <c r="O124" s="6">
        <f t="shared" si="16"/>
        <v>0</v>
      </c>
      <c r="P124" s="6">
        <f t="shared" si="14"/>
        <v>10000</v>
      </c>
      <c r="Q124" s="5" t="s">
        <v>286</v>
      </c>
    </row>
    <row r="125" spans="1:17" ht="71.25" customHeight="1" x14ac:dyDescent="0.2">
      <c r="A125" s="5" t="s">
        <v>253</v>
      </c>
      <c r="B125" s="5" t="s">
        <v>287</v>
      </c>
      <c r="C125" s="5" t="s">
        <v>24</v>
      </c>
      <c r="D125" s="5" t="s">
        <v>20</v>
      </c>
      <c r="E125" s="5"/>
      <c r="F125" s="6">
        <v>10000</v>
      </c>
      <c r="G125" s="6">
        <v>0</v>
      </c>
      <c r="H125" s="6">
        <v>0</v>
      </c>
      <c r="I125" s="5">
        <v>0</v>
      </c>
      <c r="J125" s="6">
        <v>0</v>
      </c>
      <c r="K125" s="5"/>
      <c r="L125" s="5"/>
      <c r="M125" s="6"/>
      <c r="N125" s="6">
        <f t="shared" si="15"/>
        <v>10000</v>
      </c>
      <c r="O125" s="6">
        <f t="shared" si="16"/>
        <v>0</v>
      </c>
      <c r="P125" s="6">
        <f t="shared" si="14"/>
        <v>10000</v>
      </c>
      <c r="Q125" s="5" t="s">
        <v>288</v>
      </c>
    </row>
    <row r="126" spans="1:17" ht="71.25" customHeight="1" x14ac:dyDescent="0.2">
      <c r="A126" s="5" t="s">
        <v>253</v>
      </c>
      <c r="B126" s="5" t="s">
        <v>289</v>
      </c>
      <c r="C126" s="5" t="s">
        <v>24</v>
      </c>
      <c r="D126" s="5" t="s">
        <v>57</v>
      </c>
      <c r="E126" s="5"/>
      <c r="F126" s="6">
        <v>0</v>
      </c>
      <c r="G126" s="6">
        <v>0</v>
      </c>
      <c r="H126" s="6">
        <v>0</v>
      </c>
      <c r="I126" s="5">
        <v>0</v>
      </c>
      <c r="J126" s="6">
        <v>0</v>
      </c>
      <c r="K126" s="5"/>
      <c r="L126" s="5"/>
      <c r="M126" s="6"/>
      <c r="N126" s="6">
        <f t="shared" si="15"/>
        <v>0</v>
      </c>
      <c r="O126" s="6">
        <f t="shared" si="16"/>
        <v>0</v>
      </c>
      <c r="P126" s="6">
        <f t="shared" si="14"/>
        <v>0</v>
      </c>
      <c r="Q126" s="5" t="s">
        <v>290</v>
      </c>
    </row>
    <row r="127" spans="1:17" ht="71.25" customHeight="1" x14ac:dyDescent="0.2">
      <c r="A127" s="5" t="s">
        <v>253</v>
      </c>
      <c r="B127" s="5" t="s">
        <v>291</v>
      </c>
      <c r="C127" s="5" t="s">
        <v>24</v>
      </c>
      <c r="D127" s="5" t="s">
        <v>20</v>
      </c>
      <c r="E127" s="5"/>
      <c r="F127" s="6">
        <v>6175</v>
      </c>
      <c r="G127" s="6">
        <v>0</v>
      </c>
      <c r="H127" s="6">
        <v>500</v>
      </c>
      <c r="I127" s="5">
        <v>0</v>
      </c>
      <c r="J127" s="6">
        <v>0</v>
      </c>
      <c r="K127" s="5"/>
      <c r="L127" s="7">
        <v>42963</v>
      </c>
      <c r="M127" s="6">
        <v>0</v>
      </c>
      <c r="N127" s="6">
        <f t="shared" si="15"/>
        <v>6175</v>
      </c>
      <c r="O127" s="6">
        <f t="shared" si="16"/>
        <v>500</v>
      </c>
      <c r="P127" s="6">
        <f t="shared" si="14"/>
        <v>6675</v>
      </c>
      <c r="Q127" s="5" t="s">
        <v>292</v>
      </c>
    </row>
    <row r="128" spans="1:17" ht="71.25" customHeight="1" x14ac:dyDescent="0.2">
      <c r="A128" s="5" t="s">
        <v>253</v>
      </c>
      <c r="B128" s="5" t="s">
        <v>293</v>
      </c>
      <c r="C128" s="5" t="s">
        <v>24</v>
      </c>
      <c r="D128" s="5" t="s">
        <v>20</v>
      </c>
      <c r="E128" s="5"/>
      <c r="F128" s="6">
        <v>12500</v>
      </c>
      <c r="G128" s="6">
        <v>9000</v>
      </c>
      <c r="H128" s="6">
        <v>0</v>
      </c>
      <c r="I128" s="5">
        <v>0</v>
      </c>
      <c r="J128" s="6">
        <v>0</v>
      </c>
      <c r="K128" s="5" t="s">
        <v>701</v>
      </c>
      <c r="L128" s="7">
        <v>42519</v>
      </c>
      <c r="M128" s="6"/>
      <c r="N128" s="6">
        <v>0</v>
      </c>
      <c r="O128" s="6">
        <f t="shared" si="16"/>
        <v>9000</v>
      </c>
      <c r="P128" s="6">
        <f t="shared" si="14"/>
        <v>9000</v>
      </c>
      <c r="Q128" s="5" t="s">
        <v>294</v>
      </c>
    </row>
    <row r="129" spans="1:17" ht="71.25" customHeight="1" x14ac:dyDescent="0.2">
      <c r="A129" s="5" t="s">
        <v>253</v>
      </c>
      <c r="B129" s="5" t="s">
        <v>295</v>
      </c>
      <c r="C129" s="5" t="s">
        <v>24</v>
      </c>
      <c r="D129" s="5" t="s">
        <v>20</v>
      </c>
      <c r="E129" s="5"/>
      <c r="F129" s="6">
        <v>3600</v>
      </c>
      <c r="G129" s="6">
        <v>0</v>
      </c>
      <c r="H129" s="6">
        <v>0</v>
      </c>
      <c r="I129" s="5">
        <v>0</v>
      </c>
      <c r="J129" s="6">
        <v>0</v>
      </c>
      <c r="K129" s="5"/>
      <c r="L129" s="5"/>
      <c r="M129" s="6"/>
      <c r="N129" s="6">
        <f>IF(E129="כן",0,IF(I129&gt;3,0,F129))</f>
        <v>3600</v>
      </c>
      <c r="O129" s="6">
        <f t="shared" si="16"/>
        <v>0</v>
      </c>
      <c r="P129" s="6">
        <f t="shared" si="14"/>
        <v>3600</v>
      </c>
      <c r="Q129" s="5" t="s">
        <v>296</v>
      </c>
    </row>
    <row r="130" spans="1:17" ht="71.25" customHeight="1" x14ac:dyDescent="0.2">
      <c r="A130" s="5" t="s">
        <v>253</v>
      </c>
      <c r="B130" s="5" t="s">
        <v>297</v>
      </c>
      <c r="C130" s="5" t="s">
        <v>30</v>
      </c>
      <c r="D130" s="5" t="s">
        <v>20</v>
      </c>
      <c r="E130" s="5"/>
      <c r="F130" s="6">
        <v>10000</v>
      </c>
      <c r="G130" s="6">
        <v>0</v>
      </c>
      <c r="H130" s="6">
        <v>0</v>
      </c>
      <c r="I130" s="5">
        <v>11</v>
      </c>
      <c r="J130" s="6">
        <v>110000</v>
      </c>
      <c r="K130" s="5"/>
      <c r="L130" s="7">
        <v>42752</v>
      </c>
      <c r="M130" s="6"/>
      <c r="N130" s="6">
        <f>IF(E130="כן",0,IF(I130&gt;3,0,F130))</f>
        <v>0</v>
      </c>
      <c r="O130" s="6"/>
      <c r="P130" s="6">
        <f t="shared" si="14"/>
        <v>0</v>
      </c>
      <c r="Q130" s="5" t="s">
        <v>298</v>
      </c>
    </row>
    <row r="131" spans="1:17" ht="71.25" customHeight="1" x14ac:dyDescent="0.2">
      <c r="A131" s="5" t="s">
        <v>253</v>
      </c>
      <c r="B131" s="5" t="s">
        <v>299</v>
      </c>
      <c r="C131" s="5" t="s">
        <v>24</v>
      </c>
      <c r="D131" s="5" t="s">
        <v>20</v>
      </c>
      <c r="E131" s="5"/>
      <c r="F131" s="6">
        <v>14250</v>
      </c>
      <c r="G131" s="6">
        <v>0</v>
      </c>
      <c r="H131" s="6">
        <v>0</v>
      </c>
      <c r="I131" s="5">
        <v>1</v>
      </c>
      <c r="J131" s="6">
        <v>14371</v>
      </c>
      <c r="K131" s="5"/>
      <c r="L131" s="7">
        <v>42584</v>
      </c>
      <c r="M131" s="6"/>
      <c r="N131" s="6"/>
      <c r="O131" s="6"/>
      <c r="P131" s="6">
        <f t="shared" si="14"/>
        <v>0</v>
      </c>
      <c r="Q131" s="14" t="s">
        <v>300</v>
      </c>
    </row>
    <row r="132" spans="1:17" ht="71.25" customHeight="1" x14ac:dyDescent="0.2">
      <c r="A132" s="5" t="s">
        <v>253</v>
      </c>
      <c r="B132" s="5" t="s">
        <v>301</v>
      </c>
      <c r="C132" s="5" t="s">
        <v>24</v>
      </c>
      <c r="D132" s="5" t="s">
        <v>20</v>
      </c>
      <c r="E132" s="5"/>
      <c r="F132" s="6">
        <v>6500</v>
      </c>
      <c r="G132" s="6">
        <v>0</v>
      </c>
      <c r="H132" s="6">
        <v>0</v>
      </c>
      <c r="I132" s="5">
        <v>0</v>
      </c>
      <c r="J132" s="6">
        <v>0</v>
      </c>
      <c r="K132" s="5"/>
      <c r="L132" s="7">
        <v>42735</v>
      </c>
      <c r="M132" s="6">
        <v>0</v>
      </c>
      <c r="N132" s="6">
        <f>IF(E132="כן",0,IF(I132&gt;3,0,F132))</f>
        <v>6500</v>
      </c>
      <c r="O132" s="6">
        <f t="shared" ref="O132:O149" si="17">IF(E132="כן", 0, SUM(G132+H132+J132+M132))</f>
        <v>0</v>
      </c>
      <c r="P132" s="6">
        <f t="shared" si="14"/>
        <v>6500</v>
      </c>
      <c r="Q132" s="5" t="s">
        <v>302</v>
      </c>
    </row>
    <row r="133" spans="1:17" ht="71.25" customHeight="1" x14ac:dyDescent="0.2">
      <c r="A133" s="5" t="s">
        <v>253</v>
      </c>
      <c r="B133" s="5" t="s">
        <v>303</v>
      </c>
      <c r="C133" s="5" t="s">
        <v>24</v>
      </c>
      <c r="D133" s="5" t="s">
        <v>20</v>
      </c>
      <c r="E133" s="5"/>
      <c r="F133" s="6">
        <v>6500</v>
      </c>
      <c r="G133" s="6">
        <v>0</v>
      </c>
      <c r="H133" s="6">
        <v>0</v>
      </c>
      <c r="I133" s="5">
        <v>0</v>
      </c>
      <c r="J133" s="6">
        <v>0</v>
      </c>
      <c r="K133" s="5"/>
      <c r="L133" s="7">
        <v>42850</v>
      </c>
      <c r="M133" s="6">
        <v>0</v>
      </c>
      <c r="N133" s="6"/>
      <c r="O133" s="6">
        <f t="shared" si="17"/>
        <v>0</v>
      </c>
      <c r="P133" s="6">
        <f t="shared" si="14"/>
        <v>0</v>
      </c>
      <c r="Q133" s="5" t="s">
        <v>304</v>
      </c>
    </row>
    <row r="134" spans="1:17" ht="71.25" customHeight="1" x14ac:dyDescent="0.2">
      <c r="A134" s="5" t="s">
        <v>253</v>
      </c>
      <c r="B134" s="5" t="s">
        <v>305</v>
      </c>
      <c r="C134" s="5" t="s">
        <v>24</v>
      </c>
      <c r="D134" s="5" t="s">
        <v>20</v>
      </c>
      <c r="E134" s="5"/>
      <c r="F134" s="6">
        <v>6500</v>
      </c>
      <c r="G134" s="6">
        <v>0</v>
      </c>
      <c r="H134" s="6">
        <v>0</v>
      </c>
      <c r="I134" s="5">
        <v>0</v>
      </c>
      <c r="J134" s="6">
        <v>0</v>
      </c>
      <c r="K134" s="5"/>
      <c r="L134" s="7">
        <v>42800</v>
      </c>
      <c r="M134" s="6">
        <v>0</v>
      </c>
      <c r="N134" s="6">
        <f t="shared" ref="N134:N144" si="18">IF(E134="כן",0,IF(I134&gt;3,0,F134))</f>
        <v>6500</v>
      </c>
      <c r="O134" s="6">
        <f t="shared" si="17"/>
        <v>0</v>
      </c>
      <c r="P134" s="6">
        <f t="shared" si="14"/>
        <v>6500</v>
      </c>
      <c r="Q134" s="5" t="s">
        <v>306</v>
      </c>
    </row>
    <row r="135" spans="1:17" ht="71.25" customHeight="1" x14ac:dyDescent="0.2">
      <c r="A135" s="5" t="s">
        <v>253</v>
      </c>
      <c r="B135" s="5" t="s">
        <v>307</v>
      </c>
      <c r="C135" s="5" t="s">
        <v>24</v>
      </c>
      <c r="D135" s="5" t="s">
        <v>20</v>
      </c>
      <c r="E135" s="5"/>
      <c r="F135" s="6">
        <v>5000</v>
      </c>
      <c r="G135" s="6">
        <v>0</v>
      </c>
      <c r="H135" s="6">
        <v>0</v>
      </c>
      <c r="I135" s="5">
        <v>0</v>
      </c>
      <c r="J135" s="6">
        <v>0</v>
      </c>
      <c r="K135" s="5"/>
      <c r="L135" s="5"/>
      <c r="M135" s="6"/>
      <c r="N135" s="6">
        <f t="shared" si="18"/>
        <v>5000</v>
      </c>
      <c r="O135" s="6">
        <f t="shared" si="17"/>
        <v>0</v>
      </c>
      <c r="P135" s="6">
        <f t="shared" si="14"/>
        <v>5000</v>
      </c>
      <c r="Q135" s="5" t="s">
        <v>308</v>
      </c>
    </row>
    <row r="136" spans="1:17" ht="71.25" customHeight="1" x14ac:dyDescent="0.2">
      <c r="A136" s="5" t="s">
        <v>253</v>
      </c>
      <c r="B136" s="5" t="s">
        <v>309</v>
      </c>
      <c r="C136" s="5" t="s">
        <v>24</v>
      </c>
      <c r="D136" s="5" t="s">
        <v>20</v>
      </c>
      <c r="E136" s="5"/>
      <c r="F136" s="6">
        <v>4000</v>
      </c>
      <c r="G136" s="6">
        <v>0</v>
      </c>
      <c r="H136" s="6">
        <v>0</v>
      </c>
      <c r="I136" s="5">
        <v>0</v>
      </c>
      <c r="J136" s="6">
        <v>0</v>
      </c>
      <c r="K136" s="5"/>
      <c r="L136" s="5"/>
      <c r="M136" s="6"/>
      <c r="N136" s="6">
        <f t="shared" si="18"/>
        <v>4000</v>
      </c>
      <c r="O136" s="6">
        <f t="shared" si="17"/>
        <v>0</v>
      </c>
      <c r="P136" s="6">
        <f t="shared" si="14"/>
        <v>4000</v>
      </c>
      <c r="Q136" s="5" t="s">
        <v>310</v>
      </c>
    </row>
    <row r="137" spans="1:17" ht="71.25" customHeight="1" x14ac:dyDescent="0.2">
      <c r="A137" s="5" t="s">
        <v>253</v>
      </c>
      <c r="B137" s="5" t="s">
        <v>311</v>
      </c>
      <c r="C137" s="5" t="s">
        <v>24</v>
      </c>
      <c r="D137" s="5" t="s">
        <v>57</v>
      </c>
      <c r="E137" s="5"/>
      <c r="F137" s="6">
        <v>0</v>
      </c>
      <c r="G137" s="6">
        <v>0</v>
      </c>
      <c r="H137" s="6">
        <v>0</v>
      </c>
      <c r="I137" s="5">
        <v>0</v>
      </c>
      <c r="J137" s="6">
        <v>0</v>
      </c>
      <c r="K137" s="5"/>
      <c r="L137" s="5"/>
      <c r="M137" s="6"/>
      <c r="N137" s="6">
        <f t="shared" si="18"/>
        <v>0</v>
      </c>
      <c r="O137" s="6">
        <f t="shared" si="17"/>
        <v>0</v>
      </c>
      <c r="P137" s="6">
        <f t="shared" si="14"/>
        <v>0</v>
      </c>
      <c r="Q137" s="5" t="s">
        <v>312</v>
      </c>
    </row>
    <row r="138" spans="1:17" ht="71.25" customHeight="1" x14ac:dyDescent="0.2">
      <c r="A138" s="5" t="s">
        <v>253</v>
      </c>
      <c r="B138" s="5" t="s">
        <v>313</v>
      </c>
      <c r="C138" s="5" t="s">
        <v>24</v>
      </c>
      <c r="D138" s="5" t="s">
        <v>20</v>
      </c>
      <c r="E138" s="5"/>
      <c r="F138" s="6">
        <v>7600</v>
      </c>
      <c r="G138" s="6">
        <v>0</v>
      </c>
      <c r="H138" s="6">
        <v>0</v>
      </c>
      <c r="I138" s="5">
        <v>0</v>
      </c>
      <c r="J138" s="6">
        <v>0</v>
      </c>
      <c r="K138" s="5"/>
      <c r="L138" s="7">
        <v>42853</v>
      </c>
      <c r="M138" s="6"/>
      <c r="N138" s="6">
        <f t="shared" si="18"/>
        <v>7600</v>
      </c>
      <c r="O138" s="6">
        <f t="shared" si="17"/>
        <v>0</v>
      </c>
      <c r="P138" s="6">
        <f t="shared" si="14"/>
        <v>7600</v>
      </c>
      <c r="Q138" s="5" t="s">
        <v>314</v>
      </c>
    </row>
    <row r="139" spans="1:17" ht="71.25" customHeight="1" x14ac:dyDescent="0.2">
      <c r="A139" s="5" t="s">
        <v>253</v>
      </c>
      <c r="B139" s="5" t="s">
        <v>315</v>
      </c>
      <c r="C139" s="5" t="s">
        <v>24</v>
      </c>
      <c r="D139" s="5" t="s">
        <v>20</v>
      </c>
      <c r="E139" s="5"/>
      <c r="F139" s="6">
        <v>4000</v>
      </c>
      <c r="G139" s="6">
        <v>0</v>
      </c>
      <c r="H139" s="6">
        <v>0</v>
      </c>
      <c r="I139" s="5">
        <v>0</v>
      </c>
      <c r="J139" s="6">
        <v>0</v>
      </c>
      <c r="K139" s="5"/>
      <c r="L139" s="5"/>
      <c r="M139" s="6"/>
      <c r="N139" s="6">
        <f t="shared" si="18"/>
        <v>4000</v>
      </c>
      <c r="O139" s="6">
        <f t="shared" si="17"/>
        <v>0</v>
      </c>
      <c r="P139" s="6">
        <f t="shared" si="14"/>
        <v>4000</v>
      </c>
      <c r="Q139" s="5" t="s">
        <v>316</v>
      </c>
    </row>
    <row r="140" spans="1:17" ht="71.25" customHeight="1" x14ac:dyDescent="0.2">
      <c r="A140" s="5" t="s">
        <v>253</v>
      </c>
      <c r="B140" s="5" t="s">
        <v>317</v>
      </c>
      <c r="C140" s="5" t="s">
        <v>19</v>
      </c>
      <c r="D140" s="5" t="s">
        <v>20</v>
      </c>
      <c r="E140" s="5"/>
      <c r="F140" s="6">
        <v>10000</v>
      </c>
      <c r="G140" s="6">
        <v>0</v>
      </c>
      <c r="H140" s="6">
        <v>1124</v>
      </c>
      <c r="I140" s="5">
        <v>0</v>
      </c>
      <c r="J140" s="6">
        <v>0</v>
      </c>
      <c r="K140" s="5" t="s">
        <v>318</v>
      </c>
      <c r="L140" s="5"/>
      <c r="M140" s="6"/>
      <c r="N140" s="6">
        <f t="shared" si="18"/>
        <v>10000</v>
      </c>
      <c r="O140" s="6">
        <f t="shared" si="17"/>
        <v>1124</v>
      </c>
      <c r="P140" s="6">
        <f t="shared" si="14"/>
        <v>11124</v>
      </c>
      <c r="Q140" s="5" t="s">
        <v>319</v>
      </c>
    </row>
    <row r="141" spans="1:17" ht="71.25" customHeight="1" x14ac:dyDescent="0.2">
      <c r="A141" s="5" t="s">
        <v>253</v>
      </c>
      <c r="B141" s="5" t="s">
        <v>320</v>
      </c>
      <c r="C141" s="5" t="s">
        <v>24</v>
      </c>
      <c r="D141" s="5" t="s">
        <v>20</v>
      </c>
      <c r="E141" s="5"/>
      <c r="F141" s="6">
        <v>6500</v>
      </c>
      <c r="G141" s="6">
        <v>0</v>
      </c>
      <c r="H141" s="6">
        <v>0</v>
      </c>
      <c r="I141" s="5">
        <v>0</v>
      </c>
      <c r="J141" s="6">
        <v>0</v>
      </c>
      <c r="K141" s="5"/>
      <c r="L141" s="7">
        <v>42819</v>
      </c>
      <c r="M141" s="6">
        <v>0</v>
      </c>
      <c r="N141" s="6">
        <f t="shared" si="18"/>
        <v>6500</v>
      </c>
      <c r="O141" s="6">
        <f t="shared" si="17"/>
        <v>0</v>
      </c>
      <c r="P141" s="6">
        <f t="shared" si="14"/>
        <v>6500</v>
      </c>
      <c r="Q141" s="5" t="s">
        <v>321</v>
      </c>
    </row>
    <row r="142" spans="1:17" ht="71.25" customHeight="1" x14ac:dyDescent="0.2">
      <c r="A142" s="5" t="s">
        <v>253</v>
      </c>
      <c r="B142" s="5" t="s">
        <v>322</v>
      </c>
      <c r="C142" s="5" t="s">
        <v>24</v>
      </c>
      <c r="D142" s="5" t="s">
        <v>20</v>
      </c>
      <c r="E142" s="5"/>
      <c r="F142" s="6">
        <v>10000</v>
      </c>
      <c r="G142" s="6">
        <v>0</v>
      </c>
      <c r="H142" s="6">
        <v>0</v>
      </c>
      <c r="I142" s="5">
        <v>0</v>
      </c>
      <c r="J142" s="6">
        <v>0</v>
      </c>
      <c r="K142" s="5"/>
      <c r="L142" s="7">
        <v>42772</v>
      </c>
      <c r="M142" s="6">
        <v>0</v>
      </c>
      <c r="N142" s="6">
        <f t="shared" si="18"/>
        <v>10000</v>
      </c>
      <c r="O142" s="6">
        <f t="shared" si="17"/>
        <v>0</v>
      </c>
      <c r="P142" s="6">
        <f t="shared" si="14"/>
        <v>10000</v>
      </c>
      <c r="Q142" s="5" t="s">
        <v>323</v>
      </c>
    </row>
    <row r="143" spans="1:17" ht="71.25" customHeight="1" x14ac:dyDescent="0.2">
      <c r="A143" s="5" t="s">
        <v>253</v>
      </c>
      <c r="B143" s="5" t="s">
        <v>324</v>
      </c>
      <c r="C143" s="5" t="s">
        <v>24</v>
      </c>
      <c r="D143" s="5" t="s">
        <v>20</v>
      </c>
      <c r="E143" s="5"/>
      <c r="F143" s="6">
        <v>11000</v>
      </c>
      <c r="G143" s="6">
        <v>0</v>
      </c>
      <c r="H143" s="6">
        <v>0</v>
      </c>
      <c r="I143" s="5">
        <v>0</v>
      </c>
      <c r="J143" s="6">
        <v>0</v>
      </c>
      <c r="K143" s="5"/>
      <c r="L143" s="7">
        <v>42746</v>
      </c>
      <c r="M143" s="6">
        <v>0</v>
      </c>
      <c r="N143" s="6">
        <f t="shared" si="18"/>
        <v>11000</v>
      </c>
      <c r="O143" s="6">
        <f t="shared" si="17"/>
        <v>0</v>
      </c>
      <c r="P143" s="6">
        <f t="shared" si="14"/>
        <v>11000</v>
      </c>
      <c r="Q143" s="5" t="s">
        <v>325</v>
      </c>
    </row>
    <row r="144" spans="1:17" ht="71.25" customHeight="1" x14ac:dyDescent="0.2">
      <c r="A144" s="5" t="s">
        <v>253</v>
      </c>
      <c r="B144" s="5" t="s">
        <v>326</v>
      </c>
      <c r="C144" s="5" t="s">
        <v>24</v>
      </c>
      <c r="D144" s="5" t="s">
        <v>20</v>
      </c>
      <c r="E144" s="5"/>
      <c r="F144" s="6">
        <v>14250</v>
      </c>
      <c r="G144" s="6">
        <v>0</v>
      </c>
      <c r="H144" s="6">
        <v>0</v>
      </c>
      <c r="I144" s="5">
        <v>0</v>
      </c>
      <c r="J144" s="6">
        <v>0</v>
      </c>
      <c r="K144" s="5"/>
      <c r="L144" s="7">
        <v>42669</v>
      </c>
      <c r="M144" s="6">
        <v>0</v>
      </c>
      <c r="N144" s="6">
        <f t="shared" si="18"/>
        <v>14250</v>
      </c>
      <c r="O144" s="6">
        <f t="shared" si="17"/>
        <v>0</v>
      </c>
      <c r="P144" s="6">
        <f t="shared" si="14"/>
        <v>14250</v>
      </c>
      <c r="Q144" s="5" t="s">
        <v>327</v>
      </c>
    </row>
    <row r="145" spans="1:17" ht="71.25" customHeight="1" x14ac:dyDescent="0.2">
      <c r="A145" s="5" t="s">
        <v>253</v>
      </c>
      <c r="B145" s="5" t="s">
        <v>328</v>
      </c>
      <c r="C145" s="5" t="s">
        <v>24</v>
      </c>
      <c r="D145" s="5" t="s">
        <v>20</v>
      </c>
      <c r="E145" s="5"/>
      <c r="F145" s="6">
        <v>7300</v>
      </c>
      <c r="G145" s="6">
        <v>0</v>
      </c>
      <c r="H145" s="6">
        <v>0</v>
      </c>
      <c r="I145" s="5">
        <v>0</v>
      </c>
      <c r="J145" s="6">
        <v>0</v>
      </c>
      <c r="K145" s="5" t="s">
        <v>702</v>
      </c>
      <c r="L145" s="7">
        <v>42832</v>
      </c>
      <c r="M145" s="6">
        <v>0</v>
      </c>
      <c r="N145" s="6">
        <v>0</v>
      </c>
      <c r="O145" s="6">
        <f t="shared" si="17"/>
        <v>0</v>
      </c>
      <c r="P145" s="6">
        <f t="shared" si="14"/>
        <v>0</v>
      </c>
      <c r="Q145" s="5" t="s">
        <v>329</v>
      </c>
    </row>
    <row r="146" spans="1:17" ht="71.25" customHeight="1" x14ac:dyDescent="0.2">
      <c r="A146" s="5" t="s">
        <v>253</v>
      </c>
      <c r="B146" s="5" t="s">
        <v>330</v>
      </c>
      <c r="C146" s="5" t="s">
        <v>24</v>
      </c>
      <c r="D146" s="5" t="s">
        <v>20</v>
      </c>
      <c r="E146" s="5"/>
      <c r="F146" s="6">
        <v>10000</v>
      </c>
      <c r="G146" s="6">
        <v>0</v>
      </c>
      <c r="H146" s="6">
        <v>0</v>
      </c>
      <c r="I146" s="5">
        <v>0</v>
      </c>
      <c r="J146" s="6">
        <v>0</v>
      </c>
      <c r="K146" s="5"/>
      <c r="L146" s="5"/>
      <c r="M146" s="6"/>
      <c r="N146" s="6">
        <f>IF(E146="כן",0,IF(I146&gt;3,0,F146))</f>
        <v>10000</v>
      </c>
      <c r="O146" s="6">
        <f t="shared" si="17"/>
        <v>0</v>
      </c>
      <c r="P146" s="6">
        <f t="shared" si="14"/>
        <v>10000</v>
      </c>
      <c r="Q146" s="5" t="s">
        <v>331</v>
      </c>
    </row>
    <row r="147" spans="1:17" ht="71.25" customHeight="1" x14ac:dyDescent="0.2">
      <c r="A147" s="5" t="s">
        <v>253</v>
      </c>
      <c r="B147" s="5" t="s">
        <v>332</v>
      </c>
      <c r="C147" s="5" t="s">
        <v>24</v>
      </c>
      <c r="D147" s="5" t="s">
        <v>20</v>
      </c>
      <c r="E147" s="5"/>
      <c r="F147" s="6">
        <v>5000</v>
      </c>
      <c r="G147" s="6">
        <v>0</v>
      </c>
      <c r="H147" s="6">
        <v>0</v>
      </c>
      <c r="I147" s="5">
        <v>0</v>
      </c>
      <c r="J147" s="6">
        <v>0</v>
      </c>
      <c r="K147" s="5"/>
      <c r="L147" s="7">
        <v>43077</v>
      </c>
      <c r="M147" s="6">
        <v>0</v>
      </c>
      <c r="N147" s="6">
        <f>IF(E147="כן",0,IF(I147&gt;3,0,F147))</f>
        <v>5000</v>
      </c>
      <c r="O147" s="6">
        <f t="shared" si="17"/>
        <v>0</v>
      </c>
      <c r="P147" s="6">
        <f t="shared" si="14"/>
        <v>5000</v>
      </c>
      <c r="Q147" s="5" t="s">
        <v>333</v>
      </c>
    </row>
    <row r="148" spans="1:17" ht="71.25" customHeight="1" x14ac:dyDescent="0.2">
      <c r="A148" s="5" t="s">
        <v>253</v>
      </c>
      <c r="B148" s="5" t="s">
        <v>334</v>
      </c>
      <c r="C148" s="5" t="s">
        <v>41</v>
      </c>
      <c r="D148" s="5" t="s">
        <v>20</v>
      </c>
      <c r="E148" s="5"/>
      <c r="F148" s="6">
        <v>6000</v>
      </c>
      <c r="G148" s="6">
        <v>0</v>
      </c>
      <c r="H148" s="6">
        <v>0</v>
      </c>
      <c r="I148" s="5">
        <v>0</v>
      </c>
      <c r="J148" s="6">
        <v>0</v>
      </c>
      <c r="K148" s="5"/>
      <c r="L148" s="7">
        <v>42916</v>
      </c>
      <c r="M148" s="6">
        <v>0</v>
      </c>
      <c r="N148" s="6">
        <f>IF(E148="כן",0,IF(I148&gt;3,0,F148))</f>
        <v>6000</v>
      </c>
      <c r="O148" s="6">
        <f t="shared" si="17"/>
        <v>0</v>
      </c>
      <c r="P148" s="6">
        <f t="shared" si="14"/>
        <v>6000</v>
      </c>
      <c r="Q148" s="5" t="s">
        <v>335</v>
      </c>
    </row>
    <row r="149" spans="1:17" ht="71.25" customHeight="1" x14ac:dyDescent="0.2">
      <c r="A149" s="5" t="s">
        <v>253</v>
      </c>
      <c r="B149" s="5" t="s">
        <v>336</v>
      </c>
      <c r="C149" s="5" t="s">
        <v>24</v>
      </c>
      <c r="D149" s="5" t="s">
        <v>20</v>
      </c>
      <c r="E149" s="5"/>
      <c r="F149" s="6">
        <v>5000</v>
      </c>
      <c r="G149" s="6">
        <v>0</v>
      </c>
      <c r="H149" s="6">
        <v>0</v>
      </c>
      <c r="I149" s="5">
        <v>0</v>
      </c>
      <c r="J149" s="6">
        <v>0</v>
      </c>
      <c r="K149" s="5"/>
      <c r="L149" s="7">
        <v>43110</v>
      </c>
      <c r="M149" s="6">
        <v>0</v>
      </c>
      <c r="N149" s="6">
        <f>IF(E149="כן",0,IF(I149&gt;3,0,F149))</f>
        <v>5000</v>
      </c>
      <c r="O149" s="6">
        <f t="shared" si="17"/>
        <v>0</v>
      </c>
      <c r="P149" s="6">
        <f t="shared" si="14"/>
        <v>5000</v>
      </c>
      <c r="Q149" s="5" t="s">
        <v>337</v>
      </c>
    </row>
    <row r="150" spans="1:17" ht="71.25" customHeight="1" x14ac:dyDescent="0.2">
      <c r="A150" s="8" t="s">
        <v>253</v>
      </c>
      <c r="B150" s="8" t="s">
        <v>338</v>
      </c>
      <c r="C150" s="8"/>
      <c r="D150" s="8"/>
      <c r="E150" s="8"/>
      <c r="F150" s="9">
        <f>SUM(F109:F149)</f>
        <v>316575</v>
      </c>
      <c r="G150" s="9">
        <f>SUM(G109:G149)</f>
        <v>9000</v>
      </c>
      <c r="H150" s="9">
        <f>SUM(H109:H149)</f>
        <v>32888</v>
      </c>
      <c r="I150" s="8"/>
      <c r="J150" s="9">
        <f>SUM(J109:J149)</f>
        <v>132943</v>
      </c>
      <c r="K150" s="8"/>
      <c r="L150" s="8"/>
      <c r="M150" s="9">
        <f>SUM(M109:M149)</f>
        <v>0</v>
      </c>
      <c r="N150" s="9">
        <f>SUM(N109:N149)</f>
        <v>242025</v>
      </c>
      <c r="O150" s="9">
        <f>SUM(O109:O149)</f>
        <v>22212</v>
      </c>
      <c r="P150" s="9">
        <f>SUM(P109:P149)</f>
        <v>264237</v>
      </c>
      <c r="Q150" s="8"/>
    </row>
    <row r="151" spans="1:17" ht="71.25" customHeight="1" x14ac:dyDescent="0.2">
      <c r="A151" s="5" t="s">
        <v>339</v>
      </c>
      <c r="B151" s="5" t="s">
        <v>340</v>
      </c>
      <c r="C151" s="5" t="s">
        <v>24</v>
      </c>
      <c r="D151" s="5" t="s">
        <v>20</v>
      </c>
      <c r="E151" s="5"/>
      <c r="F151" s="6">
        <v>12500</v>
      </c>
      <c r="G151" s="6">
        <v>0</v>
      </c>
      <c r="H151" s="6">
        <v>0</v>
      </c>
      <c r="I151" s="5">
        <v>0</v>
      </c>
      <c r="J151" s="6">
        <v>0</v>
      </c>
      <c r="K151" s="5"/>
      <c r="L151" s="7">
        <v>42843</v>
      </c>
      <c r="M151" s="6">
        <v>0</v>
      </c>
      <c r="N151" s="6">
        <f t="shared" ref="N151:N161" si="19">IF(E151="כן",0,IF(I151&gt;3,0,F151))</f>
        <v>12500</v>
      </c>
      <c r="O151" s="6">
        <f>IF(E151="כן", 0, SUM(G151+H151+J151+M151))</f>
        <v>0</v>
      </c>
      <c r="P151" s="6">
        <f t="shared" ref="P151:P190" si="20">SUM(N151+O151)</f>
        <v>12500</v>
      </c>
      <c r="Q151" s="5" t="s">
        <v>341</v>
      </c>
    </row>
    <row r="152" spans="1:17" ht="71.25" customHeight="1" x14ac:dyDescent="0.2">
      <c r="A152" s="5" t="s">
        <v>339</v>
      </c>
      <c r="B152" s="5" t="s">
        <v>342</v>
      </c>
      <c r="C152" s="5" t="s">
        <v>41</v>
      </c>
      <c r="D152" s="5" t="s">
        <v>20</v>
      </c>
      <c r="E152" s="5"/>
      <c r="F152" s="6">
        <v>6000</v>
      </c>
      <c r="G152" s="6">
        <v>17391</v>
      </c>
      <c r="H152" s="6">
        <v>7736</v>
      </c>
      <c r="I152" s="5">
        <v>9</v>
      </c>
      <c r="J152" s="6">
        <v>54051</v>
      </c>
      <c r="K152" s="5" t="s">
        <v>343</v>
      </c>
      <c r="L152" s="7">
        <v>42734</v>
      </c>
      <c r="M152" s="6">
        <v>0</v>
      </c>
      <c r="N152" s="6">
        <f t="shared" si="19"/>
        <v>0</v>
      </c>
      <c r="O152" s="6"/>
      <c r="P152" s="6">
        <f t="shared" si="20"/>
        <v>0</v>
      </c>
      <c r="Q152" s="5" t="s">
        <v>344</v>
      </c>
    </row>
    <row r="153" spans="1:17" ht="71.25" customHeight="1" x14ac:dyDescent="0.2">
      <c r="A153" s="5" t="s">
        <v>339</v>
      </c>
      <c r="B153" s="5" t="s">
        <v>345</v>
      </c>
      <c r="C153" s="5" t="s">
        <v>41</v>
      </c>
      <c r="D153" s="5" t="s">
        <v>20</v>
      </c>
      <c r="E153" s="5"/>
      <c r="F153" s="6">
        <v>10000</v>
      </c>
      <c r="G153" s="6">
        <v>0</v>
      </c>
      <c r="H153" s="6">
        <v>0</v>
      </c>
      <c r="I153" s="5">
        <v>0</v>
      </c>
      <c r="J153" s="6">
        <v>0</v>
      </c>
      <c r="K153" s="5"/>
      <c r="L153" s="7">
        <v>43127</v>
      </c>
      <c r="M153" s="6">
        <v>0</v>
      </c>
      <c r="N153" s="6">
        <f t="shared" si="19"/>
        <v>10000</v>
      </c>
      <c r="O153" s="6">
        <f>IF(E153="כן", 0, SUM(G153+H153+J153+M153))</f>
        <v>0</v>
      </c>
      <c r="P153" s="6">
        <f t="shared" si="20"/>
        <v>10000</v>
      </c>
      <c r="Q153" s="5" t="s">
        <v>346</v>
      </c>
    </row>
    <row r="154" spans="1:17" ht="71.25" customHeight="1" x14ac:dyDescent="0.2">
      <c r="A154" s="5" t="s">
        <v>339</v>
      </c>
      <c r="B154" s="5" t="s">
        <v>347</v>
      </c>
      <c r="C154" s="5" t="s">
        <v>30</v>
      </c>
      <c r="D154" s="5" t="s">
        <v>20</v>
      </c>
      <c r="E154" s="5"/>
      <c r="F154" s="6">
        <v>5000</v>
      </c>
      <c r="G154" s="6">
        <v>0</v>
      </c>
      <c r="H154" s="6">
        <v>0</v>
      </c>
      <c r="I154" s="5">
        <v>0</v>
      </c>
      <c r="J154" s="6">
        <v>0</v>
      </c>
      <c r="K154" s="5"/>
      <c r="L154" s="7">
        <v>42978</v>
      </c>
      <c r="M154" s="6">
        <v>0</v>
      </c>
      <c r="N154" s="6">
        <f t="shared" si="19"/>
        <v>5000</v>
      </c>
      <c r="O154" s="6">
        <f>IF(E154="כן", 0, SUM(G154+H154+J154+M154))</f>
        <v>0</v>
      </c>
      <c r="P154" s="6">
        <f t="shared" si="20"/>
        <v>5000</v>
      </c>
      <c r="Q154" s="5" t="s">
        <v>348</v>
      </c>
    </row>
    <row r="155" spans="1:17" ht="71.25" customHeight="1" x14ac:dyDescent="0.2">
      <c r="A155" s="5" t="s">
        <v>339</v>
      </c>
      <c r="B155" s="5" t="s">
        <v>349</v>
      </c>
      <c r="C155" s="5" t="s">
        <v>19</v>
      </c>
      <c r="D155" s="5" t="s">
        <v>20</v>
      </c>
      <c r="E155" s="5"/>
      <c r="F155" s="6">
        <v>4700</v>
      </c>
      <c r="G155" s="6">
        <v>208095</v>
      </c>
      <c r="H155" s="6">
        <v>0</v>
      </c>
      <c r="I155" s="5">
        <v>0</v>
      </c>
      <c r="J155" s="6">
        <v>0</v>
      </c>
      <c r="K155" s="5" t="s">
        <v>350</v>
      </c>
      <c r="L155" s="7">
        <v>42728</v>
      </c>
      <c r="M155" s="6">
        <v>0</v>
      </c>
      <c r="N155" s="6">
        <f t="shared" si="19"/>
        <v>4700</v>
      </c>
      <c r="O155" s="6">
        <v>0</v>
      </c>
      <c r="P155" s="6">
        <f t="shared" si="20"/>
        <v>4700</v>
      </c>
      <c r="Q155" s="5" t="s">
        <v>351</v>
      </c>
    </row>
    <row r="156" spans="1:17" ht="71.25" customHeight="1" x14ac:dyDescent="0.2">
      <c r="A156" s="5" t="s">
        <v>339</v>
      </c>
      <c r="B156" s="5" t="s">
        <v>352</v>
      </c>
      <c r="C156" s="5" t="s">
        <v>30</v>
      </c>
      <c r="D156" s="5" t="s">
        <v>20</v>
      </c>
      <c r="E156" s="5"/>
      <c r="F156" s="6">
        <v>3750</v>
      </c>
      <c r="G156" s="6">
        <v>0</v>
      </c>
      <c r="H156" s="6">
        <v>0</v>
      </c>
      <c r="I156" s="5">
        <v>0</v>
      </c>
      <c r="J156" s="6">
        <v>0</v>
      </c>
      <c r="K156" s="5"/>
      <c r="L156" s="7">
        <v>42720</v>
      </c>
      <c r="M156" s="6">
        <v>0</v>
      </c>
      <c r="N156" s="6">
        <f t="shared" si="19"/>
        <v>3750</v>
      </c>
      <c r="O156" s="6">
        <f>IF(E156="כן", 0, SUM(G156+H156+J156+M156))</f>
        <v>0</v>
      </c>
      <c r="P156" s="6">
        <f t="shared" si="20"/>
        <v>3750</v>
      </c>
      <c r="Q156" s="5" t="s">
        <v>353</v>
      </c>
    </row>
    <row r="157" spans="1:17" ht="71.25" customHeight="1" x14ac:dyDescent="0.2">
      <c r="A157" s="5" t="s">
        <v>339</v>
      </c>
      <c r="B157" s="5" t="s">
        <v>354</v>
      </c>
      <c r="C157" s="5" t="s">
        <v>24</v>
      </c>
      <c r="D157" s="5" t="s">
        <v>20</v>
      </c>
      <c r="E157" s="5"/>
      <c r="F157" s="6">
        <v>6500</v>
      </c>
      <c r="G157" s="6">
        <v>38037</v>
      </c>
      <c r="H157" s="6">
        <v>0</v>
      </c>
      <c r="I157" s="5">
        <v>12</v>
      </c>
      <c r="J157" s="6">
        <v>78666</v>
      </c>
      <c r="K157" s="5" t="s">
        <v>105</v>
      </c>
      <c r="L157" s="5"/>
      <c r="M157" s="6"/>
      <c r="N157" s="6">
        <f t="shared" si="19"/>
        <v>0</v>
      </c>
      <c r="O157" s="6">
        <v>0</v>
      </c>
      <c r="P157" s="6">
        <f t="shared" si="20"/>
        <v>0</v>
      </c>
      <c r="Q157" s="5" t="s">
        <v>355</v>
      </c>
    </row>
    <row r="158" spans="1:17" ht="71.25" customHeight="1" x14ac:dyDescent="0.2">
      <c r="A158" s="5" t="s">
        <v>339</v>
      </c>
      <c r="B158" s="5" t="s">
        <v>356</v>
      </c>
      <c r="C158" s="5" t="s">
        <v>24</v>
      </c>
      <c r="D158" s="5" t="s">
        <v>20</v>
      </c>
      <c r="E158" s="5"/>
      <c r="F158" s="6">
        <v>6750</v>
      </c>
      <c r="G158" s="6">
        <v>0</v>
      </c>
      <c r="H158" s="6">
        <v>0</v>
      </c>
      <c r="I158" s="5">
        <v>0</v>
      </c>
      <c r="J158" s="6">
        <v>0</v>
      </c>
      <c r="K158" s="5"/>
      <c r="L158" s="7">
        <v>43281</v>
      </c>
      <c r="M158" s="6">
        <v>0</v>
      </c>
      <c r="N158" s="6">
        <f t="shared" si="19"/>
        <v>6750</v>
      </c>
      <c r="O158" s="6">
        <f>IF(E158="כן", 0, SUM(G158+H158+J158+M158))</f>
        <v>0</v>
      </c>
      <c r="P158" s="6">
        <f t="shared" si="20"/>
        <v>6750</v>
      </c>
      <c r="Q158" s="5" t="s">
        <v>357</v>
      </c>
    </row>
    <row r="159" spans="1:17" ht="71.25" customHeight="1" x14ac:dyDescent="0.2">
      <c r="A159" s="5" t="s">
        <v>339</v>
      </c>
      <c r="B159" s="5" t="s">
        <v>358</v>
      </c>
      <c r="C159" s="5" t="s">
        <v>24</v>
      </c>
      <c r="D159" s="5" t="s">
        <v>20</v>
      </c>
      <c r="E159" s="5"/>
      <c r="F159" s="6">
        <v>6500</v>
      </c>
      <c r="G159" s="6">
        <v>0</v>
      </c>
      <c r="H159" s="6">
        <v>0</v>
      </c>
      <c r="I159" s="5">
        <v>0</v>
      </c>
      <c r="J159" s="6">
        <v>0</v>
      </c>
      <c r="K159" s="5"/>
      <c r="L159" s="7">
        <v>42913</v>
      </c>
      <c r="M159" s="6">
        <v>0</v>
      </c>
      <c r="N159" s="6">
        <f t="shared" si="19"/>
        <v>6500</v>
      </c>
      <c r="O159" s="6">
        <f>IF(E159="כן", 0, SUM(G159+H159+J159+M159))</f>
        <v>0</v>
      </c>
      <c r="P159" s="6">
        <f t="shared" si="20"/>
        <v>6500</v>
      </c>
      <c r="Q159" s="5" t="s">
        <v>359</v>
      </c>
    </row>
    <row r="160" spans="1:17" ht="71.25" customHeight="1" x14ac:dyDescent="0.2">
      <c r="A160" s="5" t="s">
        <v>339</v>
      </c>
      <c r="B160" s="5" t="s">
        <v>360</v>
      </c>
      <c r="C160" s="5" t="s">
        <v>24</v>
      </c>
      <c r="D160" s="5" t="s">
        <v>20</v>
      </c>
      <c r="E160" s="5"/>
      <c r="F160" s="6">
        <v>5000</v>
      </c>
      <c r="G160" s="6">
        <v>0</v>
      </c>
      <c r="H160" s="6">
        <v>0</v>
      </c>
      <c r="I160" s="5">
        <v>0</v>
      </c>
      <c r="J160" s="6">
        <v>0</v>
      </c>
      <c r="K160" s="5"/>
      <c r="L160" s="7">
        <v>42943</v>
      </c>
      <c r="M160" s="6">
        <v>0</v>
      </c>
      <c r="N160" s="6">
        <f t="shared" si="19"/>
        <v>5000</v>
      </c>
      <c r="O160" s="6">
        <f>IF(E160="כן", 0, SUM(G160+H160+J160+M160))</f>
        <v>0</v>
      </c>
      <c r="P160" s="6">
        <f t="shared" si="20"/>
        <v>5000</v>
      </c>
      <c r="Q160" s="5" t="s">
        <v>361</v>
      </c>
    </row>
    <row r="161" spans="1:17" ht="71.25" customHeight="1" x14ac:dyDescent="0.2">
      <c r="A161" s="5" t="s">
        <v>339</v>
      </c>
      <c r="B161" s="5" t="s">
        <v>362</v>
      </c>
      <c r="C161" s="5" t="s">
        <v>30</v>
      </c>
      <c r="D161" s="5" t="s">
        <v>20</v>
      </c>
      <c r="E161" s="5"/>
      <c r="F161" s="6">
        <v>5500</v>
      </c>
      <c r="G161" s="6">
        <v>0</v>
      </c>
      <c r="H161" s="6">
        <v>0</v>
      </c>
      <c r="I161" s="5">
        <v>0</v>
      </c>
      <c r="J161" s="6">
        <v>0</v>
      </c>
      <c r="K161" s="5"/>
      <c r="L161" s="7">
        <v>42955</v>
      </c>
      <c r="M161" s="6">
        <v>0</v>
      </c>
      <c r="N161" s="6">
        <f t="shared" si="19"/>
        <v>5500</v>
      </c>
      <c r="O161" s="6">
        <f>IF(E161="כן", 0, SUM(G161+H161+J161+M161))</f>
        <v>0</v>
      </c>
      <c r="P161" s="6">
        <f t="shared" si="20"/>
        <v>5500</v>
      </c>
      <c r="Q161" s="5" t="s">
        <v>363</v>
      </c>
    </row>
    <row r="162" spans="1:17" ht="71.25" customHeight="1" x14ac:dyDescent="0.2">
      <c r="A162" s="5" t="s">
        <v>339</v>
      </c>
      <c r="B162" s="5" t="s">
        <v>364</v>
      </c>
      <c r="C162" s="5" t="s">
        <v>24</v>
      </c>
      <c r="D162" s="5" t="s">
        <v>20</v>
      </c>
      <c r="E162" s="5"/>
      <c r="F162" s="6">
        <v>9500</v>
      </c>
      <c r="G162" s="6">
        <v>0</v>
      </c>
      <c r="H162" s="6">
        <v>0</v>
      </c>
      <c r="I162" s="5">
        <v>2</v>
      </c>
      <c r="J162" s="6">
        <v>19162</v>
      </c>
      <c r="K162" s="5"/>
      <c r="L162" s="7">
        <v>43104</v>
      </c>
      <c r="M162" s="6"/>
      <c r="N162" s="6"/>
      <c r="O162" s="6"/>
      <c r="P162" s="6">
        <f t="shared" si="20"/>
        <v>0</v>
      </c>
      <c r="Q162" s="5" t="s">
        <v>365</v>
      </c>
    </row>
    <row r="163" spans="1:17" ht="71.25" customHeight="1" x14ac:dyDescent="0.2">
      <c r="A163" s="5" t="s">
        <v>339</v>
      </c>
      <c r="B163" s="5" t="s">
        <v>366</v>
      </c>
      <c r="C163" s="5" t="s">
        <v>24</v>
      </c>
      <c r="D163" s="5" t="s">
        <v>20</v>
      </c>
      <c r="E163" s="5"/>
      <c r="F163" s="6">
        <v>9500</v>
      </c>
      <c r="G163" s="6">
        <v>0</v>
      </c>
      <c r="H163" s="6">
        <v>0</v>
      </c>
      <c r="I163" s="5">
        <v>0</v>
      </c>
      <c r="J163" s="6">
        <v>0</v>
      </c>
      <c r="K163" s="5"/>
      <c r="L163" s="7">
        <v>43035</v>
      </c>
      <c r="M163" s="6">
        <v>0</v>
      </c>
      <c r="N163" s="6">
        <f>IF(E163="כן",0,IF(I163&gt;3,0,F163))</f>
        <v>9500</v>
      </c>
      <c r="O163" s="6">
        <f>IF(E163="כן", 0, SUM(G163+H163+J163+M163))</f>
        <v>0</v>
      </c>
      <c r="P163" s="6">
        <f t="shared" si="20"/>
        <v>9500</v>
      </c>
      <c r="Q163" s="5" t="s">
        <v>367</v>
      </c>
    </row>
    <row r="164" spans="1:17" ht="71.25" customHeight="1" x14ac:dyDescent="0.2">
      <c r="A164" s="5" t="s">
        <v>339</v>
      </c>
      <c r="B164" s="5" t="s">
        <v>368</v>
      </c>
      <c r="C164" s="5" t="s">
        <v>19</v>
      </c>
      <c r="D164" s="5" t="s">
        <v>20</v>
      </c>
      <c r="E164" s="5"/>
      <c r="F164" s="6">
        <v>5000</v>
      </c>
      <c r="G164" s="6">
        <v>0</v>
      </c>
      <c r="H164" s="6">
        <v>0</v>
      </c>
      <c r="I164" s="5">
        <v>0</v>
      </c>
      <c r="J164" s="6">
        <v>0</v>
      </c>
      <c r="K164" s="5"/>
      <c r="L164" s="7">
        <v>42947</v>
      </c>
      <c r="M164" s="6"/>
      <c r="N164" s="6">
        <f>IF(E164="כן",0,IF(I164&gt;3,0,F164))</f>
        <v>5000</v>
      </c>
      <c r="O164" s="6">
        <f>IF(E164="כן", 0, SUM(G164+H164+J164+M164))</f>
        <v>0</v>
      </c>
      <c r="P164" s="6">
        <f t="shared" si="20"/>
        <v>5000</v>
      </c>
      <c r="Q164" s="5" t="s">
        <v>369</v>
      </c>
    </row>
    <row r="165" spans="1:17" ht="71.25" customHeight="1" x14ac:dyDescent="0.2">
      <c r="A165" s="5" t="s">
        <v>339</v>
      </c>
      <c r="B165" s="5" t="s">
        <v>370</v>
      </c>
      <c r="C165" s="5" t="s">
        <v>30</v>
      </c>
      <c r="D165" s="5" t="s">
        <v>20</v>
      </c>
      <c r="E165" s="5"/>
      <c r="F165" s="6">
        <v>2000</v>
      </c>
      <c r="G165" s="6">
        <v>0</v>
      </c>
      <c r="H165" s="6">
        <v>0</v>
      </c>
      <c r="I165" s="5">
        <v>0</v>
      </c>
      <c r="J165" s="6">
        <v>0</v>
      </c>
      <c r="K165" s="5"/>
      <c r="L165" s="7">
        <v>42671</v>
      </c>
      <c r="M165" s="6">
        <v>47901.641025641024</v>
      </c>
      <c r="N165" s="6">
        <f>IF(E165="כן",0,IF(I165&gt;3,0,F165))</f>
        <v>2000</v>
      </c>
      <c r="O165" s="6">
        <f>IF(E165="כן", 0, SUM(G165+H165+J165+M165))</f>
        <v>47901.641025641024</v>
      </c>
      <c r="P165" s="6">
        <f t="shared" si="20"/>
        <v>49901.641025641024</v>
      </c>
      <c r="Q165" s="5" t="s">
        <v>371</v>
      </c>
    </row>
    <row r="166" spans="1:17" ht="71.25" customHeight="1" x14ac:dyDescent="0.2">
      <c r="A166" s="5" t="s">
        <v>339</v>
      </c>
      <c r="B166" s="5" t="s">
        <v>372</v>
      </c>
      <c r="C166" s="5" t="s">
        <v>30</v>
      </c>
      <c r="D166" s="5" t="s">
        <v>20</v>
      </c>
      <c r="E166" s="5"/>
      <c r="F166" s="6">
        <v>7650</v>
      </c>
      <c r="G166" s="6">
        <v>0</v>
      </c>
      <c r="H166" s="6">
        <v>0</v>
      </c>
      <c r="I166" s="5">
        <v>0</v>
      </c>
      <c r="J166" s="6">
        <v>0</v>
      </c>
      <c r="K166" s="5"/>
      <c r="L166" s="7">
        <v>42649</v>
      </c>
      <c r="M166" s="6">
        <v>0</v>
      </c>
      <c r="N166" s="6"/>
      <c r="O166" s="6">
        <f>IF(E166="כן", 0, SUM(G166+H166+J166+M166))</f>
        <v>0</v>
      </c>
      <c r="P166" s="6">
        <f t="shared" si="20"/>
        <v>0</v>
      </c>
      <c r="Q166" s="5" t="s">
        <v>373</v>
      </c>
    </row>
    <row r="167" spans="1:17" ht="71.25" customHeight="1" x14ac:dyDescent="0.2">
      <c r="A167" s="5" t="s">
        <v>339</v>
      </c>
      <c r="B167" s="5" t="s">
        <v>374</v>
      </c>
      <c r="C167" s="5"/>
      <c r="D167" s="5" t="s">
        <v>20</v>
      </c>
      <c r="E167" s="5"/>
      <c r="F167" s="6">
        <v>5000</v>
      </c>
      <c r="G167" s="6">
        <v>141636</v>
      </c>
      <c r="H167" s="6">
        <v>0</v>
      </c>
      <c r="I167" s="5">
        <v>0</v>
      </c>
      <c r="J167" s="6">
        <v>0</v>
      </c>
      <c r="K167" s="5" t="s">
        <v>105</v>
      </c>
      <c r="L167" s="5"/>
      <c r="M167" s="6"/>
      <c r="N167" s="6">
        <v>0</v>
      </c>
      <c r="O167" s="6">
        <v>0</v>
      </c>
      <c r="P167" s="6">
        <f t="shared" si="20"/>
        <v>0</v>
      </c>
      <c r="Q167" s="5" t="s">
        <v>375</v>
      </c>
    </row>
    <row r="168" spans="1:17" ht="71.25" customHeight="1" x14ac:dyDescent="0.2">
      <c r="A168" s="5" t="s">
        <v>339</v>
      </c>
      <c r="B168" s="5" t="s">
        <v>376</v>
      </c>
      <c r="C168" s="5" t="s">
        <v>24</v>
      </c>
      <c r="D168" s="5" t="s">
        <v>20</v>
      </c>
      <c r="E168" s="5"/>
      <c r="F168" s="6">
        <v>5000</v>
      </c>
      <c r="G168" s="6">
        <v>0</v>
      </c>
      <c r="H168" s="6">
        <v>0</v>
      </c>
      <c r="I168" s="5">
        <v>0</v>
      </c>
      <c r="J168" s="6">
        <v>0</v>
      </c>
      <c r="K168" s="5"/>
      <c r="L168" s="7">
        <v>42795</v>
      </c>
      <c r="M168" s="6">
        <v>0</v>
      </c>
      <c r="N168" s="6">
        <f t="shared" ref="N168:N174" si="21">IF(E168="כן",0,IF(I168&gt;3,0,F168))</f>
        <v>5000</v>
      </c>
      <c r="O168" s="6">
        <f>IF(E168="כן", 0, SUM(G168+H168+J168+M168))</f>
        <v>0</v>
      </c>
      <c r="P168" s="6">
        <f t="shared" si="20"/>
        <v>5000</v>
      </c>
      <c r="Q168" s="5" t="s">
        <v>377</v>
      </c>
    </row>
    <row r="169" spans="1:17" ht="71.25" customHeight="1" x14ac:dyDescent="0.2">
      <c r="A169" s="5" t="s">
        <v>339</v>
      </c>
      <c r="B169" s="10" t="s">
        <v>378</v>
      </c>
      <c r="C169" s="5" t="s">
        <v>19</v>
      </c>
      <c r="D169" s="5" t="s">
        <v>20</v>
      </c>
      <c r="E169" s="5"/>
      <c r="F169" s="6">
        <v>5600</v>
      </c>
      <c r="G169" s="6">
        <v>0</v>
      </c>
      <c r="H169" s="6">
        <v>0</v>
      </c>
      <c r="I169" s="5"/>
      <c r="J169" s="6">
        <v>0</v>
      </c>
      <c r="K169" s="5"/>
      <c r="L169" s="5"/>
      <c r="M169" s="6"/>
      <c r="N169" s="6">
        <f t="shared" si="21"/>
        <v>5600</v>
      </c>
      <c r="O169" s="6"/>
      <c r="P169" s="6">
        <f t="shared" si="20"/>
        <v>5600</v>
      </c>
      <c r="Q169" s="14" t="s">
        <v>379</v>
      </c>
    </row>
    <row r="170" spans="1:17" ht="71.25" customHeight="1" x14ac:dyDescent="0.2">
      <c r="A170" s="5" t="s">
        <v>339</v>
      </c>
      <c r="B170" s="5" t="s">
        <v>380</v>
      </c>
      <c r="C170" s="5" t="s">
        <v>24</v>
      </c>
      <c r="D170" s="5" t="s">
        <v>20</v>
      </c>
      <c r="E170" s="5"/>
      <c r="F170" s="6">
        <v>15500</v>
      </c>
      <c r="G170" s="6">
        <v>0</v>
      </c>
      <c r="H170" s="6">
        <v>0</v>
      </c>
      <c r="I170" s="5">
        <v>0</v>
      </c>
      <c r="J170" s="6">
        <v>0</v>
      </c>
      <c r="K170" s="5"/>
      <c r="L170" s="7">
        <v>42852</v>
      </c>
      <c r="M170" s="6">
        <v>0</v>
      </c>
      <c r="N170" s="6">
        <f t="shared" si="21"/>
        <v>15500</v>
      </c>
      <c r="O170" s="6">
        <f>IF(E170="כן", 0, SUM(G170+H170+J170+M170))</f>
        <v>0</v>
      </c>
      <c r="P170" s="6">
        <f t="shared" si="20"/>
        <v>15500</v>
      </c>
      <c r="Q170" s="5" t="s">
        <v>381</v>
      </c>
    </row>
    <row r="171" spans="1:17" ht="71.25" customHeight="1" x14ac:dyDescent="0.2">
      <c r="A171" s="5" t="s">
        <v>339</v>
      </c>
      <c r="B171" s="5" t="s">
        <v>382</v>
      </c>
      <c r="C171" s="5" t="s">
        <v>24</v>
      </c>
      <c r="D171" s="5" t="s">
        <v>20</v>
      </c>
      <c r="E171" s="5"/>
      <c r="F171" s="6">
        <v>7500</v>
      </c>
      <c r="G171" s="6">
        <v>0</v>
      </c>
      <c r="H171" s="6">
        <v>0</v>
      </c>
      <c r="I171" s="5">
        <v>0</v>
      </c>
      <c r="J171" s="6">
        <v>0</v>
      </c>
      <c r="K171" s="5"/>
      <c r="L171" s="7">
        <v>42748</v>
      </c>
      <c r="M171" s="6">
        <v>0</v>
      </c>
      <c r="N171" s="6">
        <f t="shared" si="21"/>
        <v>7500</v>
      </c>
      <c r="O171" s="6">
        <f>IF(E171="כן", 0, SUM(G171+H171+J171+M171))</f>
        <v>0</v>
      </c>
      <c r="P171" s="6">
        <f t="shared" si="20"/>
        <v>7500</v>
      </c>
      <c r="Q171" s="5" t="s">
        <v>383</v>
      </c>
    </row>
    <row r="172" spans="1:17" ht="71.25" customHeight="1" x14ac:dyDescent="0.2">
      <c r="A172" s="5" t="s">
        <v>339</v>
      </c>
      <c r="B172" s="5" t="s">
        <v>384</v>
      </c>
      <c r="C172" s="5" t="s">
        <v>24</v>
      </c>
      <c r="D172" s="5" t="s">
        <v>57</v>
      </c>
      <c r="E172" s="5"/>
      <c r="F172" s="6">
        <v>0</v>
      </c>
      <c r="G172" s="6">
        <v>0</v>
      </c>
      <c r="H172" s="6">
        <v>0</v>
      </c>
      <c r="I172" s="5">
        <v>0</v>
      </c>
      <c r="J172" s="6">
        <v>0</v>
      </c>
      <c r="K172" s="5"/>
      <c r="L172" s="5"/>
      <c r="M172" s="6"/>
      <c r="N172" s="6">
        <f t="shared" si="21"/>
        <v>0</v>
      </c>
      <c r="O172" s="6">
        <f>IF(E172="כן", 0, SUM(G172+H172+J172+M172))</f>
        <v>0</v>
      </c>
      <c r="P172" s="6">
        <f t="shared" si="20"/>
        <v>0</v>
      </c>
      <c r="Q172" s="5" t="s">
        <v>385</v>
      </c>
    </row>
    <row r="173" spans="1:17" ht="71.25" customHeight="1" x14ac:dyDescent="0.2">
      <c r="A173" s="5" t="s">
        <v>339</v>
      </c>
      <c r="B173" s="5" t="s">
        <v>386</v>
      </c>
      <c r="C173" s="5" t="s">
        <v>30</v>
      </c>
      <c r="D173" s="5" t="s">
        <v>20</v>
      </c>
      <c r="E173" s="5"/>
      <c r="F173" s="6">
        <v>4500</v>
      </c>
      <c r="G173" s="6">
        <v>1267</v>
      </c>
      <c r="H173" s="6">
        <v>0</v>
      </c>
      <c r="I173" s="5">
        <v>0</v>
      </c>
      <c r="J173" s="6">
        <v>0</v>
      </c>
      <c r="K173" s="5" t="s">
        <v>387</v>
      </c>
      <c r="L173" s="7">
        <v>42824</v>
      </c>
      <c r="M173" s="6"/>
      <c r="N173" s="6">
        <f t="shared" si="21"/>
        <v>4500</v>
      </c>
      <c r="O173" s="6">
        <f>IF(E173="כן", 0, SUM(G173+H173+J173+M173))</f>
        <v>1267</v>
      </c>
      <c r="P173" s="6">
        <f t="shared" si="20"/>
        <v>5767</v>
      </c>
      <c r="Q173" s="5" t="s">
        <v>388</v>
      </c>
    </row>
    <row r="174" spans="1:17" ht="71.25" customHeight="1" x14ac:dyDescent="0.2">
      <c r="A174" s="5" t="s">
        <v>339</v>
      </c>
      <c r="B174" s="5" t="s">
        <v>389</v>
      </c>
      <c r="C174" s="5" t="s">
        <v>30</v>
      </c>
      <c r="D174" s="5" t="s">
        <v>20</v>
      </c>
      <c r="E174" s="5"/>
      <c r="F174" s="6">
        <v>5000</v>
      </c>
      <c r="G174" s="6">
        <v>0</v>
      </c>
      <c r="H174" s="6">
        <v>0</v>
      </c>
      <c r="I174" s="5">
        <v>0</v>
      </c>
      <c r="J174" s="6">
        <v>0</v>
      </c>
      <c r="K174" s="5"/>
      <c r="L174" s="7">
        <v>42712</v>
      </c>
      <c r="M174" s="6">
        <v>55959.188034188039</v>
      </c>
      <c r="N174" s="6">
        <f t="shared" si="21"/>
        <v>5000</v>
      </c>
      <c r="O174" s="6">
        <f>IF(E174="כן", 0, SUM(G174+H174+J174+M174))</f>
        <v>55959.188034188039</v>
      </c>
      <c r="P174" s="6">
        <f t="shared" si="20"/>
        <v>60959.188034188039</v>
      </c>
      <c r="Q174" s="5" t="s">
        <v>390</v>
      </c>
    </row>
    <row r="175" spans="1:17" ht="71.25" customHeight="1" x14ac:dyDescent="0.2">
      <c r="A175" s="5" t="s">
        <v>339</v>
      </c>
      <c r="B175" s="5" t="s">
        <v>391</v>
      </c>
      <c r="C175" s="5" t="s">
        <v>24</v>
      </c>
      <c r="D175" s="5" t="s">
        <v>20</v>
      </c>
      <c r="E175" s="5"/>
      <c r="F175" s="6">
        <v>6500</v>
      </c>
      <c r="G175" s="6">
        <v>0</v>
      </c>
      <c r="H175" s="6">
        <v>0</v>
      </c>
      <c r="I175" s="5">
        <v>2</v>
      </c>
      <c r="J175" s="6">
        <v>13111</v>
      </c>
      <c r="K175" s="5"/>
      <c r="L175" s="5"/>
      <c r="M175" s="6"/>
      <c r="N175" s="6"/>
      <c r="O175" s="6"/>
      <c r="P175" s="6">
        <f t="shared" si="20"/>
        <v>0</v>
      </c>
      <c r="Q175" s="5" t="s">
        <v>392</v>
      </c>
    </row>
    <row r="176" spans="1:17" ht="71.25" customHeight="1" x14ac:dyDescent="0.2">
      <c r="A176" s="5" t="s">
        <v>339</v>
      </c>
      <c r="B176" s="5" t="s">
        <v>393</v>
      </c>
      <c r="C176" s="5" t="s">
        <v>24</v>
      </c>
      <c r="D176" s="5" t="s">
        <v>20</v>
      </c>
      <c r="E176" s="5"/>
      <c r="F176" s="6">
        <v>4248</v>
      </c>
      <c r="G176" s="6">
        <v>0</v>
      </c>
      <c r="H176" s="6">
        <v>0</v>
      </c>
      <c r="I176" s="5">
        <v>1</v>
      </c>
      <c r="J176" s="6">
        <v>782</v>
      </c>
      <c r="K176" s="5"/>
      <c r="L176" s="7">
        <v>42854</v>
      </c>
      <c r="M176" s="6"/>
      <c r="N176" s="6">
        <f>IF(E176="כן",0,IF(I176&gt;3,0,F176))</f>
        <v>4248</v>
      </c>
      <c r="O176" s="6">
        <f t="shared" ref="O176:O187" si="22">IF(E176="כן", 0, SUM(G176+H176+J176+M176))</f>
        <v>782</v>
      </c>
      <c r="P176" s="6">
        <f t="shared" si="20"/>
        <v>5030</v>
      </c>
      <c r="Q176" s="14" t="s">
        <v>394</v>
      </c>
    </row>
    <row r="177" spans="1:17" ht="71.25" customHeight="1" x14ac:dyDescent="0.2">
      <c r="A177" s="5" t="s">
        <v>339</v>
      </c>
      <c r="B177" s="5" t="s">
        <v>395</v>
      </c>
      <c r="C177" s="5" t="s">
        <v>24</v>
      </c>
      <c r="D177" s="5" t="s">
        <v>20</v>
      </c>
      <c r="E177" s="5" t="s">
        <v>249</v>
      </c>
      <c r="F177" s="6">
        <v>5800</v>
      </c>
      <c r="G177" s="6">
        <v>35849</v>
      </c>
      <c r="H177" s="6">
        <v>0</v>
      </c>
      <c r="I177" s="5">
        <v>10</v>
      </c>
      <c r="J177" s="6">
        <v>58495</v>
      </c>
      <c r="K177" s="5" t="s">
        <v>105</v>
      </c>
      <c r="L177" s="7">
        <v>42916</v>
      </c>
      <c r="M177" s="6"/>
      <c r="N177" s="6">
        <f>IF(E177="כן",0,IF(I177&gt;3,0,F177))</f>
        <v>0</v>
      </c>
      <c r="O177" s="6">
        <f t="shared" si="22"/>
        <v>0</v>
      </c>
      <c r="P177" s="6">
        <f t="shared" si="20"/>
        <v>0</v>
      </c>
      <c r="Q177" s="5" t="s">
        <v>396</v>
      </c>
    </row>
    <row r="178" spans="1:17" ht="71.25" customHeight="1" x14ac:dyDescent="0.2">
      <c r="A178" s="5" t="s">
        <v>339</v>
      </c>
      <c r="B178" s="5" t="s">
        <v>397</v>
      </c>
      <c r="C178" s="5" t="s">
        <v>41</v>
      </c>
      <c r="D178" s="5" t="s">
        <v>20</v>
      </c>
      <c r="E178" s="5"/>
      <c r="F178" s="6">
        <v>6500</v>
      </c>
      <c r="G178" s="6">
        <v>0</v>
      </c>
      <c r="H178" s="6">
        <v>0</v>
      </c>
      <c r="I178" s="5">
        <v>0</v>
      </c>
      <c r="J178" s="6">
        <v>0</v>
      </c>
      <c r="K178" s="5"/>
      <c r="L178" s="7">
        <v>42750</v>
      </c>
      <c r="M178" s="6"/>
      <c r="N178" s="6">
        <f>IF(E178="כן",0,IF(I178&gt;3,0,F178))</f>
        <v>6500</v>
      </c>
      <c r="O178" s="6">
        <f t="shared" si="22"/>
        <v>0</v>
      </c>
      <c r="P178" s="6">
        <f t="shared" si="20"/>
        <v>6500</v>
      </c>
      <c r="Q178" s="5" t="s">
        <v>398</v>
      </c>
    </row>
    <row r="179" spans="1:17" ht="71.25" customHeight="1" x14ac:dyDescent="0.2">
      <c r="A179" s="5" t="s">
        <v>339</v>
      </c>
      <c r="B179" s="5" t="s">
        <v>399</v>
      </c>
      <c r="C179" s="5" t="s">
        <v>19</v>
      </c>
      <c r="D179" s="5" t="s">
        <v>20</v>
      </c>
      <c r="E179" s="5"/>
      <c r="F179" s="6">
        <v>4500</v>
      </c>
      <c r="G179" s="6">
        <v>0</v>
      </c>
      <c r="H179" s="6">
        <v>0</v>
      </c>
      <c r="I179" s="5">
        <v>0</v>
      </c>
      <c r="J179" s="6">
        <v>0</v>
      </c>
      <c r="K179" s="5"/>
      <c r="L179" s="7">
        <v>42755</v>
      </c>
      <c r="M179" s="6">
        <v>0</v>
      </c>
      <c r="N179" s="6">
        <f>IF(E179="כן",0,IF(I179&gt;3,0,F179))</f>
        <v>4500</v>
      </c>
      <c r="O179" s="6">
        <f t="shared" si="22"/>
        <v>0</v>
      </c>
      <c r="P179" s="6">
        <f t="shared" si="20"/>
        <v>4500</v>
      </c>
      <c r="Q179" s="5" t="s">
        <v>400</v>
      </c>
    </row>
    <row r="180" spans="1:17" ht="71.25" customHeight="1" x14ac:dyDescent="0.2">
      <c r="A180" s="5" t="s">
        <v>339</v>
      </c>
      <c r="B180" s="5" t="s">
        <v>401</v>
      </c>
      <c r="C180" s="5" t="s">
        <v>19</v>
      </c>
      <c r="D180" s="5" t="s">
        <v>20</v>
      </c>
      <c r="E180" s="5"/>
      <c r="F180" s="6">
        <v>2964</v>
      </c>
      <c r="G180" s="6">
        <v>0</v>
      </c>
      <c r="H180" s="6">
        <v>0</v>
      </c>
      <c r="I180" s="5">
        <v>0</v>
      </c>
      <c r="J180" s="6">
        <v>0</v>
      </c>
      <c r="K180" s="5"/>
      <c r="L180" s="7">
        <v>42803</v>
      </c>
      <c r="M180" s="6"/>
      <c r="N180" s="6"/>
      <c r="O180" s="6">
        <f t="shared" si="22"/>
        <v>0</v>
      </c>
      <c r="P180" s="6">
        <f t="shared" si="20"/>
        <v>0</v>
      </c>
      <c r="Q180" s="5" t="s">
        <v>402</v>
      </c>
    </row>
    <row r="181" spans="1:17" ht="71.25" customHeight="1" x14ac:dyDescent="0.2">
      <c r="A181" s="5" t="s">
        <v>339</v>
      </c>
      <c r="B181" s="5" t="s">
        <v>403</v>
      </c>
      <c r="C181" s="5" t="s">
        <v>24</v>
      </c>
      <c r="D181" s="5" t="s">
        <v>20</v>
      </c>
      <c r="E181" s="5"/>
      <c r="F181" s="6">
        <v>10000</v>
      </c>
      <c r="G181" s="6">
        <v>0</v>
      </c>
      <c r="H181" s="6">
        <v>0</v>
      </c>
      <c r="I181" s="5">
        <v>0</v>
      </c>
      <c r="J181" s="6">
        <v>0</v>
      </c>
      <c r="K181" s="5"/>
      <c r="L181" s="7">
        <v>43102</v>
      </c>
      <c r="M181" s="6">
        <v>0</v>
      </c>
      <c r="N181" s="6">
        <f t="shared" ref="N181:N187" si="23">IF(E181="כן",0,IF(I181&gt;3,0,F181))</f>
        <v>10000</v>
      </c>
      <c r="O181" s="6">
        <f t="shared" si="22"/>
        <v>0</v>
      </c>
      <c r="P181" s="6">
        <f t="shared" si="20"/>
        <v>10000</v>
      </c>
      <c r="Q181" s="5" t="s">
        <v>404</v>
      </c>
    </row>
    <row r="182" spans="1:17" ht="71.25" customHeight="1" x14ac:dyDescent="0.2">
      <c r="A182" s="5" t="s">
        <v>339</v>
      </c>
      <c r="B182" s="5" t="s">
        <v>405</v>
      </c>
      <c r="C182" s="5" t="s">
        <v>24</v>
      </c>
      <c r="D182" s="5" t="s">
        <v>20</v>
      </c>
      <c r="E182" s="5"/>
      <c r="F182" s="6">
        <v>8500</v>
      </c>
      <c r="G182" s="6">
        <v>0</v>
      </c>
      <c r="H182" s="6">
        <v>0</v>
      </c>
      <c r="I182" s="5">
        <v>0</v>
      </c>
      <c r="J182" s="6">
        <v>0</v>
      </c>
      <c r="K182" s="5"/>
      <c r="L182" s="7">
        <v>43025</v>
      </c>
      <c r="M182" s="6">
        <v>0</v>
      </c>
      <c r="N182" s="6">
        <f t="shared" si="23"/>
        <v>8500</v>
      </c>
      <c r="O182" s="6">
        <f t="shared" si="22"/>
        <v>0</v>
      </c>
      <c r="P182" s="6">
        <f t="shared" si="20"/>
        <v>8500</v>
      </c>
      <c r="Q182" s="5" t="s">
        <v>406</v>
      </c>
    </row>
    <row r="183" spans="1:17" ht="71.25" customHeight="1" x14ac:dyDescent="0.2">
      <c r="A183" s="5" t="s">
        <v>339</v>
      </c>
      <c r="B183" s="5" t="s">
        <v>407</v>
      </c>
      <c r="C183" s="5" t="s">
        <v>24</v>
      </c>
      <c r="D183" s="5" t="s">
        <v>20</v>
      </c>
      <c r="E183" s="5"/>
      <c r="F183" s="6">
        <v>6500</v>
      </c>
      <c r="G183" s="6">
        <v>0</v>
      </c>
      <c r="H183" s="6">
        <v>0</v>
      </c>
      <c r="I183" s="5">
        <v>0</v>
      </c>
      <c r="J183" s="6">
        <v>0</v>
      </c>
      <c r="K183" s="5"/>
      <c r="L183" s="7">
        <v>42793</v>
      </c>
      <c r="M183" s="6">
        <v>0</v>
      </c>
      <c r="N183" s="6">
        <f t="shared" si="23"/>
        <v>6500</v>
      </c>
      <c r="O183" s="6">
        <f t="shared" si="22"/>
        <v>0</v>
      </c>
      <c r="P183" s="6">
        <f t="shared" si="20"/>
        <v>6500</v>
      </c>
      <c r="Q183" s="5" t="s">
        <v>408</v>
      </c>
    </row>
    <row r="184" spans="1:17" ht="71.25" customHeight="1" x14ac:dyDescent="0.2">
      <c r="A184" s="5" t="s">
        <v>339</v>
      </c>
      <c r="B184" s="5" t="s">
        <v>409</v>
      </c>
      <c r="C184" s="5" t="s">
        <v>24</v>
      </c>
      <c r="D184" s="5" t="s">
        <v>20</v>
      </c>
      <c r="E184" s="5"/>
      <c r="F184" s="6">
        <v>8040</v>
      </c>
      <c r="G184" s="6">
        <v>0</v>
      </c>
      <c r="H184" s="6">
        <v>0</v>
      </c>
      <c r="I184" s="5">
        <v>0</v>
      </c>
      <c r="J184" s="6">
        <v>0</v>
      </c>
      <c r="K184" s="5"/>
      <c r="L184" s="7">
        <v>42766</v>
      </c>
      <c r="M184" s="6">
        <v>0</v>
      </c>
      <c r="N184" s="6">
        <f t="shared" si="23"/>
        <v>8040</v>
      </c>
      <c r="O184" s="6">
        <f t="shared" si="22"/>
        <v>0</v>
      </c>
      <c r="P184" s="6">
        <f t="shared" si="20"/>
        <v>8040</v>
      </c>
      <c r="Q184" s="5" t="s">
        <v>410</v>
      </c>
    </row>
    <row r="185" spans="1:17" ht="71.25" customHeight="1" x14ac:dyDescent="0.2">
      <c r="A185" s="5" t="s">
        <v>339</v>
      </c>
      <c r="B185" s="5" t="s">
        <v>411</v>
      </c>
      <c r="C185" s="5" t="s">
        <v>24</v>
      </c>
      <c r="D185" s="5" t="s">
        <v>20</v>
      </c>
      <c r="E185" s="5"/>
      <c r="F185" s="6">
        <v>5000</v>
      </c>
      <c r="G185" s="6">
        <v>0</v>
      </c>
      <c r="H185" s="6">
        <v>0</v>
      </c>
      <c r="I185" s="5">
        <v>0</v>
      </c>
      <c r="J185" s="6">
        <v>0</v>
      </c>
      <c r="K185" s="5"/>
      <c r="L185" s="7">
        <v>42707</v>
      </c>
      <c r="M185" s="6">
        <v>32966.025641025641</v>
      </c>
      <c r="N185" s="6">
        <f t="shared" si="23"/>
        <v>5000</v>
      </c>
      <c r="O185" s="6">
        <f t="shared" si="22"/>
        <v>32966.025641025641</v>
      </c>
      <c r="P185" s="6">
        <f t="shared" si="20"/>
        <v>37966.025641025641</v>
      </c>
      <c r="Q185" s="5" t="s">
        <v>412</v>
      </c>
    </row>
    <row r="186" spans="1:17" ht="71.25" customHeight="1" x14ac:dyDescent="0.2">
      <c r="A186" s="5" t="s">
        <v>339</v>
      </c>
      <c r="B186" s="5" t="s">
        <v>413</v>
      </c>
      <c r="C186" s="5" t="s">
        <v>30</v>
      </c>
      <c r="D186" s="5" t="s">
        <v>20</v>
      </c>
      <c r="E186" s="5"/>
      <c r="F186" s="6">
        <v>1500</v>
      </c>
      <c r="G186" s="6">
        <v>0</v>
      </c>
      <c r="H186" s="6">
        <v>0</v>
      </c>
      <c r="I186" s="5">
        <v>0</v>
      </c>
      <c r="J186" s="6">
        <v>0</v>
      </c>
      <c r="K186" s="5"/>
      <c r="L186" s="7">
        <v>42794</v>
      </c>
      <c r="M186" s="6"/>
      <c r="N186" s="6">
        <f t="shared" si="23"/>
        <v>1500</v>
      </c>
      <c r="O186" s="6">
        <f t="shared" si="22"/>
        <v>0</v>
      </c>
      <c r="P186" s="6">
        <f t="shared" si="20"/>
        <v>1500</v>
      </c>
      <c r="Q186" s="5" t="s">
        <v>414</v>
      </c>
    </row>
    <row r="187" spans="1:17" ht="71.25" customHeight="1" x14ac:dyDescent="0.2">
      <c r="A187" s="5" t="s">
        <v>339</v>
      </c>
      <c r="B187" s="5" t="s">
        <v>415</v>
      </c>
      <c r="C187" s="5" t="s">
        <v>30</v>
      </c>
      <c r="D187" s="5" t="s">
        <v>20</v>
      </c>
      <c r="E187" s="5"/>
      <c r="F187" s="6">
        <v>5000</v>
      </c>
      <c r="G187" s="6">
        <v>0</v>
      </c>
      <c r="H187" s="6">
        <v>0</v>
      </c>
      <c r="I187" s="5">
        <v>0</v>
      </c>
      <c r="J187" s="6">
        <v>0</v>
      </c>
      <c r="K187" s="5"/>
      <c r="L187" s="7">
        <v>42680</v>
      </c>
      <c r="M187" s="6">
        <v>0</v>
      </c>
      <c r="N187" s="6">
        <f t="shared" si="23"/>
        <v>5000</v>
      </c>
      <c r="O187" s="6">
        <f t="shared" si="22"/>
        <v>0</v>
      </c>
      <c r="P187" s="6">
        <f t="shared" si="20"/>
        <v>5000</v>
      </c>
      <c r="Q187" s="5" t="s">
        <v>353</v>
      </c>
    </row>
    <row r="188" spans="1:17" ht="71.25" customHeight="1" x14ac:dyDescent="0.2">
      <c r="A188" s="5" t="s">
        <v>339</v>
      </c>
      <c r="B188" s="5" t="s">
        <v>416</v>
      </c>
      <c r="C188" s="5" t="s">
        <v>24</v>
      </c>
      <c r="D188" s="5" t="s">
        <v>20</v>
      </c>
      <c r="E188" s="5"/>
      <c r="F188" s="6">
        <v>2000</v>
      </c>
      <c r="G188" s="6">
        <v>105955</v>
      </c>
      <c r="H188" s="6">
        <v>0</v>
      </c>
      <c r="I188" s="5">
        <v>3</v>
      </c>
      <c r="J188" s="6">
        <v>6000</v>
      </c>
      <c r="K188" s="5" t="s">
        <v>417</v>
      </c>
      <c r="L188" s="5"/>
      <c r="M188" s="6"/>
      <c r="N188" s="6">
        <v>0</v>
      </c>
      <c r="O188" s="6">
        <v>12000</v>
      </c>
      <c r="P188" s="6">
        <f t="shared" si="20"/>
        <v>12000</v>
      </c>
      <c r="Q188" s="5" t="s">
        <v>418</v>
      </c>
    </row>
    <row r="189" spans="1:17" ht="71.25" customHeight="1" x14ac:dyDescent="0.2">
      <c r="A189" s="5" t="s">
        <v>339</v>
      </c>
      <c r="B189" s="5" t="s">
        <v>419</v>
      </c>
      <c r="C189" s="5" t="s">
        <v>24</v>
      </c>
      <c r="D189" s="5" t="s">
        <v>20</v>
      </c>
      <c r="E189" s="5"/>
      <c r="F189" s="6">
        <v>8000</v>
      </c>
      <c r="G189" s="6">
        <v>0</v>
      </c>
      <c r="H189" s="6">
        <v>0</v>
      </c>
      <c r="I189" s="5">
        <v>0</v>
      </c>
      <c r="J189" s="6">
        <v>0</v>
      </c>
      <c r="K189" s="5"/>
      <c r="L189" s="7">
        <v>42620</v>
      </c>
      <c r="M189" s="6">
        <v>44336.324786324789</v>
      </c>
      <c r="N189" s="6">
        <f>IF(E189="כן",0,IF(I189&gt;3,0,F189))</f>
        <v>8000</v>
      </c>
      <c r="O189" s="6">
        <f>IF(E189="כן", 0, SUM(G189+H189+J189+M189))</f>
        <v>44336.324786324789</v>
      </c>
      <c r="P189" s="6">
        <f t="shared" si="20"/>
        <v>52336.324786324789</v>
      </c>
      <c r="Q189" s="5" t="s">
        <v>420</v>
      </c>
    </row>
    <row r="190" spans="1:17" ht="71.25" customHeight="1" x14ac:dyDescent="0.2">
      <c r="A190" s="5" t="s">
        <v>339</v>
      </c>
      <c r="B190" s="5" t="s">
        <v>421</v>
      </c>
      <c r="C190" s="5" t="s">
        <v>24</v>
      </c>
      <c r="D190" s="5" t="s">
        <v>20</v>
      </c>
      <c r="E190" s="5"/>
      <c r="F190" s="6">
        <v>6500</v>
      </c>
      <c r="G190" s="6">
        <v>0</v>
      </c>
      <c r="H190" s="6">
        <v>0</v>
      </c>
      <c r="I190" s="5">
        <v>4</v>
      </c>
      <c r="J190" s="6">
        <v>26000</v>
      </c>
      <c r="K190" s="5" t="s">
        <v>690</v>
      </c>
      <c r="L190" s="7">
        <v>42704</v>
      </c>
      <c r="M190" s="6"/>
      <c r="N190" s="6">
        <v>6500</v>
      </c>
      <c r="O190" s="6">
        <v>26000</v>
      </c>
      <c r="P190" s="6">
        <f t="shared" si="20"/>
        <v>32500</v>
      </c>
      <c r="Q190" s="5" t="s">
        <v>422</v>
      </c>
    </row>
    <row r="191" spans="1:17" ht="71.25" customHeight="1" x14ac:dyDescent="0.2">
      <c r="A191" s="8" t="s">
        <v>339</v>
      </c>
      <c r="B191" s="8" t="s">
        <v>423</v>
      </c>
      <c r="C191" s="8"/>
      <c r="D191" s="8"/>
      <c r="E191" s="8"/>
      <c r="F191" s="9">
        <f>SUM(F151:F190)</f>
        <v>245502</v>
      </c>
      <c r="G191" s="9">
        <f>SUM(G151:G190)</f>
        <v>548230</v>
      </c>
      <c r="H191" s="9">
        <f>SUM(H151:H190)</f>
        <v>7736</v>
      </c>
      <c r="I191" s="8"/>
      <c r="J191" s="9">
        <f>SUM(J151:J190)</f>
        <v>256267</v>
      </c>
      <c r="K191" s="8"/>
      <c r="L191" s="8"/>
      <c r="M191" s="9">
        <f>SUM(M151:M190)</f>
        <v>181163.17948717947</v>
      </c>
      <c r="N191" s="9">
        <f>SUM(N151:N190)</f>
        <v>193588</v>
      </c>
      <c r="O191" s="9">
        <f>SUM(O151:O190)</f>
        <v>221212.17948717947</v>
      </c>
      <c r="P191" s="9">
        <f>SUM(P151:P190)</f>
        <v>414800.1794871795</v>
      </c>
      <c r="Q191" s="8"/>
    </row>
    <row r="192" spans="1:17" ht="71.25" customHeight="1" x14ac:dyDescent="0.2">
      <c r="A192" s="5" t="s">
        <v>424</v>
      </c>
      <c r="B192" s="5" t="s">
        <v>425</v>
      </c>
      <c r="C192" s="5" t="s">
        <v>24</v>
      </c>
      <c r="D192" s="5" t="s">
        <v>20</v>
      </c>
      <c r="E192" s="5" t="s">
        <v>249</v>
      </c>
      <c r="F192" s="6">
        <v>10000</v>
      </c>
      <c r="G192" s="6">
        <v>0</v>
      </c>
      <c r="H192" s="6">
        <v>0</v>
      </c>
      <c r="I192" s="5">
        <v>15</v>
      </c>
      <c r="J192" s="6">
        <v>151282</v>
      </c>
      <c r="K192" s="5"/>
      <c r="L192" s="7">
        <v>42686</v>
      </c>
      <c r="M192" s="6"/>
      <c r="N192" s="6">
        <f t="shared" ref="N192:N203" si="24">IF(E192="כן",0,IF(I192&gt;3,0,F192))</f>
        <v>0</v>
      </c>
      <c r="O192" s="6">
        <f>IF(E192="כן", 0, SUM(G192+H192+J192+M192))</f>
        <v>0</v>
      </c>
      <c r="P192" s="6">
        <f t="shared" ref="P192:P211" si="25">SUM(N192+O192)</f>
        <v>0</v>
      </c>
      <c r="Q192" s="5" t="s">
        <v>426</v>
      </c>
    </row>
    <row r="193" spans="1:17" ht="71.25" customHeight="1" x14ac:dyDescent="0.2">
      <c r="A193" s="5" t="s">
        <v>424</v>
      </c>
      <c r="B193" s="5" t="s">
        <v>427</v>
      </c>
      <c r="C193" s="5" t="s">
        <v>89</v>
      </c>
      <c r="D193" s="5" t="s">
        <v>20</v>
      </c>
      <c r="E193" s="5" t="s">
        <v>249</v>
      </c>
      <c r="F193" s="6">
        <v>6500</v>
      </c>
      <c r="G193" s="6">
        <v>0</v>
      </c>
      <c r="H193" s="6">
        <v>0</v>
      </c>
      <c r="I193" s="5">
        <v>13</v>
      </c>
      <c r="J193" s="6">
        <v>84572</v>
      </c>
      <c r="K193" s="5"/>
      <c r="L193" s="7">
        <v>42729</v>
      </c>
      <c r="M193" s="6"/>
      <c r="N193" s="6">
        <f t="shared" si="24"/>
        <v>0</v>
      </c>
      <c r="O193" s="6">
        <f>IF(E193="כן", 0, SUM(G193+H193+J193+M193))</f>
        <v>0</v>
      </c>
      <c r="P193" s="6">
        <f t="shared" si="25"/>
        <v>0</v>
      </c>
      <c r="Q193" s="5" t="s">
        <v>428</v>
      </c>
    </row>
    <row r="194" spans="1:17" ht="71.25" customHeight="1" x14ac:dyDescent="0.2">
      <c r="A194" s="5" t="s">
        <v>424</v>
      </c>
      <c r="B194" s="5" t="s">
        <v>429</v>
      </c>
      <c r="C194" s="5" t="s">
        <v>24</v>
      </c>
      <c r="D194" s="5" t="s">
        <v>20</v>
      </c>
      <c r="E194" s="5" t="s">
        <v>249</v>
      </c>
      <c r="F194" s="6">
        <v>3000</v>
      </c>
      <c r="G194" s="6">
        <v>0</v>
      </c>
      <c r="H194" s="6">
        <v>0</v>
      </c>
      <c r="I194" s="5">
        <v>22</v>
      </c>
      <c r="J194" s="6">
        <v>68522</v>
      </c>
      <c r="K194" s="5"/>
      <c r="L194" s="5"/>
      <c r="M194" s="6"/>
      <c r="N194" s="6">
        <f t="shared" si="24"/>
        <v>0</v>
      </c>
      <c r="O194" s="6">
        <f>IF(E194="כן", 0, SUM(G194+H194+J194+M194))</f>
        <v>0</v>
      </c>
      <c r="P194" s="6">
        <f t="shared" si="25"/>
        <v>0</v>
      </c>
      <c r="Q194" s="5" t="s">
        <v>430</v>
      </c>
    </row>
    <row r="195" spans="1:17" ht="71.25" customHeight="1" x14ac:dyDescent="0.2">
      <c r="A195" s="5" t="s">
        <v>424</v>
      </c>
      <c r="B195" s="5" t="s">
        <v>431</v>
      </c>
      <c r="C195" s="5"/>
      <c r="D195" s="5" t="s">
        <v>57</v>
      </c>
      <c r="E195" s="5" t="s">
        <v>249</v>
      </c>
      <c r="F195" s="6">
        <v>0</v>
      </c>
      <c r="G195" s="6">
        <v>0</v>
      </c>
      <c r="H195" s="6">
        <v>71311</v>
      </c>
      <c r="I195" s="5">
        <v>0</v>
      </c>
      <c r="J195" s="6">
        <v>0</v>
      </c>
      <c r="K195" s="5" t="s">
        <v>432</v>
      </c>
      <c r="L195" s="5"/>
      <c r="M195" s="6"/>
      <c r="N195" s="6">
        <f t="shared" si="24"/>
        <v>0</v>
      </c>
      <c r="O195" s="6">
        <f>IF(E195="כן", 0, SUM(G195+H195+J195+M195))</f>
        <v>0</v>
      </c>
      <c r="P195" s="6">
        <f t="shared" si="25"/>
        <v>0</v>
      </c>
      <c r="Q195" s="5" t="s">
        <v>433</v>
      </c>
    </row>
    <row r="196" spans="1:17" ht="71.25" customHeight="1" x14ac:dyDescent="0.2">
      <c r="A196" s="5" t="s">
        <v>424</v>
      </c>
      <c r="B196" s="5" t="s">
        <v>434</v>
      </c>
      <c r="C196" s="5" t="s">
        <v>24</v>
      </c>
      <c r="D196" s="5" t="s">
        <v>20</v>
      </c>
      <c r="E196" s="5" t="s">
        <v>249</v>
      </c>
      <c r="F196" s="6">
        <v>6500</v>
      </c>
      <c r="G196" s="6">
        <v>15935</v>
      </c>
      <c r="H196" s="6">
        <v>26463</v>
      </c>
      <c r="I196" s="5">
        <v>16</v>
      </c>
      <c r="J196" s="6">
        <v>106986</v>
      </c>
      <c r="K196" s="5" t="s">
        <v>435</v>
      </c>
      <c r="L196" s="5"/>
      <c r="M196" s="6"/>
      <c r="N196" s="6">
        <f t="shared" si="24"/>
        <v>0</v>
      </c>
      <c r="O196" s="6">
        <f>IF(E196="כן", 0, SUM(G196+H196+J196+M196))</f>
        <v>0</v>
      </c>
      <c r="P196" s="6">
        <f t="shared" si="25"/>
        <v>0</v>
      </c>
      <c r="Q196" s="5" t="s">
        <v>436</v>
      </c>
    </row>
    <row r="197" spans="1:17" ht="71.25" customHeight="1" x14ac:dyDescent="0.2">
      <c r="A197" s="5" t="s">
        <v>424</v>
      </c>
      <c r="B197" s="5" t="s">
        <v>437</v>
      </c>
      <c r="C197" s="5" t="s">
        <v>24</v>
      </c>
      <c r="D197" s="5" t="s">
        <v>20</v>
      </c>
      <c r="E197" s="5"/>
      <c r="F197" s="6">
        <v>15500</v>
      </c>
      <c r="G197" s="6">
        <v>0</v>
      </c>
      <c r="H197" s="6">
        <v>0</v>
      </c>
      <c r="I197" s="5">
        <v>6</v>
      </c>
      <c r="J197" s="6">
        <v>93132</v>
      </c>
      <c r="K197" s="5"/>
      <c r="L197" s="5"/>
      <c r="M197" s="6"/>
      <c r="N197" s="6">
        <f t="shared" si="24"/>
        <v>0</v>
      </c>
      <c r="O197" s="6">
        <v>0</v>
      </c>
      <c r="P197" s="6">
        <f t="shared" si="25"/>
        <v>0</v>
      </c>
      <c r="Q197" s="5" t="s">
        <v>438</v>
      </c>
    </row>
    <row r="198" spans="1:17" ht="71.25" customHeight="1" x14ac:dyDescent="0.2">
      <c r="A198" s="5" t="s">
        <v>424</v>
      </c>
      <c r="B198" s="5" t="s">
        <v>439</v>
      </c>
      <c r="C198" s="5" t="s">
        <v>24</v>
      </c>
      <c r="D198" s="5" t="s">
        <v>20</v>
      </c>
      <c r="E198" s="5" t="s">
        <v>249</v>
      </c>
      <c r="F198" s="6">
        <v>5600</v>
      </c>
      <c r="G198" s="6">
        <v>0</v>
      </c>
      <c r="H198" s="6">
        <v>0</v>
      </c>
      <c r="I198" s="5">
        <v>24</v>
      </c>
      <c r="J198" s="6">
        <v>134898</v>
      </c>
      <c r="K198" s="5"/>
      <c r="L198" s="5"/>
      <c r="M198" s="6"/>
      <c r="N198" s="6">
        <f t="shared" si="24"/>
        <v>0</v>
      </c>
      <c r="O198" s="6">
        <f>IF(E198="כן", 0, SUM(G198+H198+J198+M198))</f>
        <v>0</v>
      </c>
      <c r="P198" s="6">
        <f t="shared" si="25"/>
        <v>0</v>
      </c>
      <c r="Q198" s="5" t="s">
        <v>440</v>
      </c>
    </row>
    <row r="199" spans="1:17" ht="71.25" customHeight="1" x14ac:dyDescent="0.2">
      <c r="A199" s="5" t="s">
        <v>424</v>
      </c>
      <c r="B199" s="5" t="s">
        <v>441</v>
      </c>
      <c r="C199" s="5" t="s">
        <v>24</v>
      </c>
      <c r="D199" s="5" t="s">
        <v>20</v>
      </c>
      <c r="E199" s="5" t="s">
        <v>249</v>
      </c>
      <c r="F199" s="6">
        <v>4800</v>
      </c>
      <c r="G199" s="6">
        <v>0</v>
      </c>
      <c r="H199" s="6">
        <v>42500</v>
      </c>
      <c r="I199" s="5">
        <v>17</v>
      </c>
      <c r="J199" s="6">
        <v>84523</v>
      </c>
      <c r="K199" s="5"/>
      <c r="L199" s="5"/>
      <c r="M199" s="6"/>
      <c r="N199" s="6">
        <f t="shared" si="24"/>
        <v>0</v>
      </c>
      <c r="O199" s="6">
        <v>34000</v>
      </c>
      <c r="P199" s="6">
        <f t="shared" si="25"/>
        <v>34000</v>
      </c>
      <c r="Q199" s="5" t="s">
        <v>442</v>
      </c>
    </row>
    <row r="200" spans="1:17" ht="71.25" customHeight="1" x14ac:dyDescent="0.2">
      <c r="A200" s="5" t="s">
        <v>424</v>
      </c>
      <c r="B200" s="5" t="s">
        <v>443</v>
      </c>
      <c r="C200" s="5" t="s">
        <v>24</v>
      </c>
      <c r="D200" s="5" t="s">
        <v>20</v>
      </c>
      <c r="E200" s="5" t="s">
        <v>249</v>
      </c>
      <c r="F200" s="6">
        <v>6500</v>
      </c>
      <c r="G200" s="6">
        <v>0</v>
      </c>
      <c r="H200" s="6">
        <v>0</v>
      </c>
      <c r="I200" s="5">
        <v>18</v>
      </c>
      <c r="J200" s="6">
        <v>118000</v>
      </c>
      <c r="K200" s="5"/>
      <c r="L200" s="5"/>
      <c r="M200" s="6"/>
      <c r="N200" s="6">
        <f t="shared" si="24"/>
        <v>0</v>
      </c>
      <c r="O200" s="6">
        <f>IF(E200="כן", 0, SUM(G200+H200+J200+M200))</f>
        <v>0</v>
      </c>
      <c r="P200" s="6">
        <f t="shared" si="25"/>
        <v>0</v>
      </c>
      <c r="Q200" s="5" t="s">
        <v>444</v>
      </c>
    </row>
    <row r="201" spans="1:17" ht="71.25" customHeight="1" x14ac:dyDescent="0.2">
      <c r="A201" s="5" t="s">
        <v>424</v>
      </c>
      <c r="B201" s="5" t="s">
        <v>445</v>
      </c>
      <c r="C201" s="5" t="s">
        <v>24</v>
      </c>
      <c r="D201" s="5" t="s">
        <v>20</v>
      </c>
      <c r="E201" s="5" t="s">
        <v>249</v>
      </c>
      <c r="F201" s="6">
        <v>3500</v>
      </c>
      <c r="G201" s="6">
        <v>43829</v>
      </c>
      <c r="H201" s="6">
        <v>0</v>
      </c>
      <c r="I201" s="5">
        <v>19</v>
      </c>
      <c r="J201" s="6">
        <v>66888</v>
      </c>
      <c r="K201" s="5" t="s">
        <v>446</v>
      </c>
      <c r="L201" s="5"/>
      <c r="M201" s="6"/>
      <c r="N201" s="6">
        <f t="shared" si="24"/>
        <v>0</v>
      </c>
      <c r="O201" s="6">
        <f>IF(E201="כן", 0, SUM(G201+H201+J201+M201))</f>
        <v>0</v>
      </c>
      <c r="P201" s="6">
        <f t="shared" si="25"/>
        <v>0</v>
      </c>
      <c r="Q201" s="5" t="s">
        <v>447</v>
      </c>
    </row>
    <row r="202" spans="1:17" ht="71.25" customHeight="1" x14ac:dyDescent="0.2">
      <c r="A202" s="5" t="s">
        <v>424</v>
      </c>
      <c r="B202" s="5" t="s">
        <v>448</v>
      </c>
      <c r="C202" s="5" t="s">
        <v>30</v>
      </c>
      <c r="D202" s="5" t="s">
        <v>20</v>
      </c>
      <c r="E202" s="5" t="s">
        <v>249</v>
      </c>
      <c r="F202" s="6">
        <v>5000</v>
      </c>
      <c r="G202" s="6">
        <v>0</v>
      </c>
      <c r="H202" s="6">
        <v>0</v>
      </c>
      <c r="I202" s="5">
        <v>0</v>
      </c>
      <c r="J202" s="6">
        <v>0</v>
      </c>
      <c r="K202" s="5"/>
      <c r="L202" s="5"/>
      <c r="M202" s="6"/>
      <c r="N202" s="6">
        <f t="shared" si="24"/>
        <v>0</v>
      </c>
      <c r="O202" s="6">
        <f>IF(E202="כן", 0, SUM(G202+H202+J202+M202))</f>
        <v>0</v>
      </c>
      <c r="P202" s="6">
        <f t="shared" si="25"/>
        <v>0</v>
      </c>
      <c r="Q202" s="5"/>
    </row>
    <row r="203" spans="1:17" ht="71.25" customHeight="1" x14ac:dyDescent="0.2">
      <c r="A203" s="5" t="s">
        <v>424</v>
      </c>
      <c r="B203" s="5" t="s">
        <v>449</v>
      </c>
      <c r="C203" s="5" t="s">
        <v>41</v>
      </c>
      <c r="D203" s="5" t="s">
        <v>20</v>
      </c>
      <c r="E203" s="5" t="s">
        <v>249</v>
      </c>
      <c r="F203" s="6">
        <v>5800</v>
      </c>
      <c r="G203" s="6">
        <v>0</v>
      </c>
      <c r="H203" s="6">
        <v>0</v>
      </c>
      <c r="I203" s="5">
        <v>9</v>
      </c>
      <c r="J203" s="6">
        <v>52200</v>
      </c>
      <c r="K203" s="5"/>
      <c r="L203" s="7">
        <v>43000</v>
      </c>
      <c r="M203" s="6">
        <v>0</v>
      </c>
      <c r="N203" s="6">
        <f t="shared" si="24"/>
        <v>0</v>
      </c>
      <c r="O203" s="6">
        <f>IF(E203="כן", 0, SUM(G203+H203+J203+M203))</f>
        <v>0</v>
      </c>
      <c r="P203" s="6">
        <f t="shared" si="25"/>
        <v>0</v>
      </c>
      <c r="Q203" s="5" t="s">
        <v>450</v>
      </c>
    </row>
    <row r="204" spans="1:17" ht="71.25" customHeight="1" x14ac:dyDescent="0.2">
      <c r="A204" s="5" t="s">
        <v>424</v>
      </c>
      <c r="B204" s="5" t="s">
        <v>451</v>
      </c>
      <c r="C204" s="5" t="s">
        <v>89</v>
      </c>
      <c r="D204" s="5" t="s">
        <v>20</v>
      </c>
      <c r="E204" s="5"/>
      <c r="F204" s="6">
        <v>1443</v>
      </c>
      <c r="G204" s="6">
        <v>0</v>
      </c>
      <c r="H204" s="6">
        <v>0</v>
      </c>
      <c r="I204" s="5">
        <v>1</v>
      </c>
      <c r="J204" s="6">
        <v>1443</v>
      </c>
      <c r="K204" s="5"/>
      <c r="L204" s="5"/>
      <c r="M204" s="6"/>
      <c r="N204" s="6"/>
      <c r="O204" s="6"/>
      <c r="P204" s="6">
        <f t="shared" si="25"/>
        <v>0</v>
      </c>
      <c r="Q204" s="14" t="s">
        <v>452</v>
      </c>
    </row>
    <row r="205" spans="1:17" ht="71.25" customHeight="1" x14ac:dyDescent="0.2">
      <c r="A205" s="5" t="s">
        <v>424</v>
      </c>
      <c r="B205" s="5" t="s">
        <v>453</v>
      </c>
      <c r="C205" s="5" t="s">
        <v>24</v>
      </c>
      <c r="D205" s="5" t="s">
        <v>20</v>
      </c>
      <c r="E205" s="5" t="s">
        <v>249</v>
      </c>
      <c r="F205" s="6">
        <v>14500</v>
      </c>
      <c r="G205" s="6">
        <v>126982</v>
      </c>
      <c r="H205" s="6">
        <v>0</v>
      </c>
      <c r="I205" s="5">
        <v>0</v>
      </c>
      <c r="J205" s="6">
        <v>0</v>
      </c>
      <c r="K205" s="5" t="s">
        <v>238</v>
      </c>
      <c r="L205" s="5"/>
      <c r="M205" s="6"/>
      <c r="N205" s="6">
        <f t="shared" ref="N205:N211" si="26">IF(E205="כן",0,IF(I205&gt;3,0,F205))</f>
        <v>0</v>
      </c>
      <c r="O205" s="6">
        <f>IF(E205="כן", 0, SUM(G205+H205+J205+M205))</f>
        <v>0</v>
      </c>
      <c r="P205" s="6">
        <f t="shared" si="25"/>
        <v>0</v>
      </c>
      <c r="Q205" s="5" t="s">
        <v>454</v>
      </c>
    </row>
    <row r="206" spans="1:17" ht="71.25" customHeight="1" x14ac:dyDescent="0.2">
      <c r="A206" s="5" t="s">
        <v>424</v>
      </c>
      <c r="B206" s="5" t="s">
        <v>455</v>
      </c>
      <c r="C206" s="5" t="s">
        <v>30</v>
      </c>
      <c r="D206" s="5" t="s">
        <v>20</v>
      </c>
      <c r="E206" s="5" t="s">
        <v>249</v>
      </c>
      <c r="F206" s="6">
        <v>6500</v>
      </c>
      <c r="G206" s="6">
        <v>0</v>
      </c>
      <c r="H206" s="6">
        <v>0</v>
      </c>
      <c r="I206" s="5">
        <v>72</v>
      </c>
      <c r="J206" s="6">
        <v>156721</v>
      </c>
      <c r="K206" s="5"/>
      <c r="L206" s="7">
        <v>42712</v>
      </c>
      <c r="M206" s="6"/>
      <c r="N206" s="6">
        <f t="shared" si="26"/>
        <v>0</v>
      </c>
      <c r="O206" s="6">
        <f>IF(E206="כן", 0, SUM(G206+H206+J206+M206))</f>
        <v>0</v>
      </c>
      <c r="P206" s="6">
        <f t="shared" si="25"/>
        <v>0</v>
      </c>
      <c r="Q206" s="5" t="s">
        <v>456</v>
      </c>
    </row>
    <row r="207" spans="1:17" ht="71.25" customHeight="1" x14ac:dyDescent="0.2">
      <c r="A207" s="5" t="s">
        <v>424</v>
      </c>
      <c r="B207" s="5" t="s">
        <v>457</v>
      </c>
      <c r="C207" s="5" t="s">
        <v>19</v>
      </c>
      <c r="D207" s="5" t="s">
        <v>20</v>
      </c>
      <c r="E207" s="5"/>
      <c r="F207" s="6">
        <v>2500</v>
      </c>
      <c r="G207" s="6">
        <v>0</v>
      </c>
      <c r="H207" s="6">
        <v>25030</v>
      </c>
      <c r="I207" s="5">
        <v>16</v>
      </c>
      <c r="J207" s="6">
        <v>40341</v>
      </c>
      <c r="K207" s="5" t="s">
        <v>458</v>
      </c>
      <c r="L207" s="5"/>
      <c r="M207" s="6"/>
      <c r="N207" s="6">
        <f t="shared" si="26"/>
        <v>0</v>
      </c>
      <c r="O207" s="6">
        <v>0</v>
      </c>
      <c r="P207" s="6">
        <f t="shared" si="25"/>
        <v>0</v>
      </c>
      <c r="Q207" s="5" t="s">
        <v>459</v>
      </c>
    </row>
    <row r="208" spans="1:17" ht="71.25" customHeight="1" x14ac:dyDescent="0.2">
      <c r="A208" s="5" t="s">
        <v>424</v>
      </c>
      <c r="B208" s="5" t="s">
        <v>460</v>
      </c>
      <c r="C208" s="5" t="s">
        <v>24</v>
      </c>
      <c r="D208" s="5" t="s">
        <v>20</v>
      </c>
      <c r="E208" s="5" t="s">
        <v>249</v>
      </c>
      <c r="F208" s="6">
        <v>6500</v>
      </c>
      <c r="G208" s="6">
        <v>0</v>
      </c>
      <c r="H208" s="6">
        <v>0</v>
      </c>
      <c r="I208" s="5">
        <v>3</v>
      </c>
      <c r="J208" s="6">
        <v>19500</v>
      </c>
      <c r="K208" s="5"/>
      <c r="L208" s="7">
        <v>42711</v>
      </c>
      <c r="M208" s="6">
        <v>0</v>
      </c>
      <c r="N208" s="6">
        <f t="shared" si="26"/>
        <v>0</v>
      </c>
      <c r="O208" s="6">
        <f>IF(E208="כן", 0, SUM(G208+H208+J208+M208))</f>
        <v>0</v>
      </c>
      <c r="P208" s="6">
        <f t="shared" si="25"/>
        <v>0</v>
      </c>
      <c r="Q208" s="5" t="s">
        <v>461</v>
      </c>
    </row>
    <row r="209" spans="1:17" ht="71.25" customHeight="1" x14ac:dyDescent="0.2">
      <c r="A209" s="5" t="s">
        <v>424</v>
      </c>
      <c r="B209" s="5" t="s">
        <v>462</v>
      </c>
      <c r="C209" s="5" t="s">
        <v>30</v>
      </c>
      <c r="D209" s="5" t="s">
        <v>20</v>
      </c>
      <c r="E209" s="5" t="s">
        <v>249</v>
      </c>
      <c r="F209" s="6">
        <v>7500</v>
      </c>
      <c r="G209" s="6">
        <v>0</v>
      </c>
      <c r="H209" s="6">
        <v>0</v>
      </c>
      <c r="I209" s="5">
        <v>0</v>
      </c>
      <c r="J209" s="6">
        <v>0</v>
      </c>
      <c r="K209" s="5"/>
      <c r="L209" s="5"/>
      <c r="M209" s="6"/>
      <c r="N209" s="6">
        <f t="shared" si="26"/>
        <v>0</v>
      </c>
      <c r="O209" s="6">
        <f>IF(E209="כן", 0, SUM(G209+H209+J209+M209))</f>
        <v>0</v>
      </c>
      <c r="P209" s="6">
        <f t="shared" si="25"/>
        <v>0</v>
      </c>
      <c r="Q209" s="5" t="s">
        <v>463</v>
      </c>
    </row>
    <row r="210" spans="1:17" ht="71.25" customHeight="1" x14ac:dyDescent="0.2">
      <c r="A210" s="5" t="s">
        <v>424</v>
      </c>
      <c r="B210" s="5" t="s">
        <v>464</v>
      </c>
      <c r="C210" s="5"/>
      <c r="D210" s="5" t="s">
        <v>192</v>
      </c>
      <c r="E210" s="5"/>
      <c r="F210" s="6">
        <v>0</v>
      </c>
      <c r="G210" s="6">
        <v>0</v>
      </c>
      <c r="H210" s="6">
        <v>0</v>
      </c>
      <c r="I210" s="5">
        <v>0</v>
      </c>
      <c r="J210" s="6">
        <v>0</v>
      </c>
      <c r="K210" s="5"/>
      <c r="L210" s="5"/>
      <c r="M210" s="6"/>
      <c r="N210" s="6">
        <f t="shared" si="26"/>
        <v>0</v>
      </c>
      <c r="O210" s="6">
        <f>IF(E210="כן", 0, SUM(G210+H210+J210+M210))</f>
        <v>0</v>
      </c>
      <c r="P210" s="6">
        <f t="shared" si="25"/>
        <v>0</v>
      </c>
      <c r="Q210" s="5" t="s">
        <v>465</v>
      </c>
    </row>
    <row r="211" spans="1:17" ht="71.25" customHeight="1" x14ac:dyDescent="0.2">
      <c r="A211" s="5" t="s">
        <v>424</v>
      </c>
      <c r="B211" s="5" t="s">
        <v>466</v>
      </c>
      <c r="C211" s="5" t="s">
        <v>24</v>
      </c>
      <c r="D211" s="5" t="s">
        <v>57</v>
      </c>
      <c r="E211" s="5"/>
      <c r="F211" s="6">
        <v>0</v>
      </c>
      <c r="G211" s="6">
        <v>0</v>
      </c>
      <c r="H211" s="6">
        <v>82868</v>
      </c>
      <c r="I211" s="5">
        <v>0</v>
      </c>
      <c r="J211" s="6">
        <v>0</v>
      </c>
      <c r="K211" s="5" t="s">
        <v>467</v>
      </c>
      <c r="L211" s="5"/>
      <c r="M211" s="6"/>
      <c r="N211" s="6">
        <f t="shared" si="26"/>
        <v>0</v>
      </c>
      <c r="O211" s="6">
        <f>IF(E211="כן", 0, SUM(G211+H211+J211+M211))</f>
        <v>82868</v>
      </c>
      <c r="P211" s="6">
        <f t="shared" si="25"/>
        <v>82868</v>
      </c>
      <c r="Q211" s="5" t="s">
        <v>468</v>
      </c>
    </row>
    <row r="212" spans="1:17" ht="71.25" customHeight="1" x14ac:dyDescent="0.2">
      <c r="A212" s="8" t="s">
        <v>424</v>
      </c>
      <c r="B212" s="8" t="s">
        <v>469</v>
      </c>
      <c r="C212" s="8"/>
      <c r="D212" s="8"/>
      <c r="E212" s="8"/>
      <c r="F212" s="9">
        <f>SUM(F192:F211)</f>
        <v>111643</v>
      </c>
      <c r="G212" s="9">
        <f>SUM(G192:G211)</f>
        <v>186746</v>
      </c>
      <c r="H212" s="9">
        <f>SUM(H192:H211)</f>
        <v>248172</v>
      </c>
      <c r="I212" s="8"/>
      <c r="J212" s="9">
        <f>SUM(J192:J211)</f>
        <v>1179008</v>
      </c>
      <c r="K212" s="8"/>
      <c r="L212" s="8"/>
      <c r="M212" s="9">
        <f>SUM(M192:M211)</f>
        <v>0</v>
      </c>
      <c r="N212" s="9">
        <f>SUM(N192:N211)</f>
        <v>0</v>
      </c>
      <c r="O212" s="9">
        <f>SUM(O192:O211)</f>
        <v>116868</v>
      </c>
      <c r="P212" s="9">
        <f>SUM(P192:P211)</f>
        <v>116868</v>
      </c>
      <c r="Q212" s="8"/>
    </row>
    <row r="213" spans="1:17" ht="71.25" customHeight="1" x14ac:dyDescent="0.2">
      <c r="A213" s="5" t="s">
        <v>470</v>
      </c>
      <c r="B213" s="5" t="s">
        <v>471</v>
      </c>
      <c r="C213" s="5" t="s">
        <v>24</v>
      </c>
      <c r="D213" s="5" t="s">
        <v>20</v>
      </c>
      <c r="E213" s="5"/>
      <c r="F213" s="6">
        <v>1750</v>
      </c>
      <c r="G213" s="6">
        <v>0</v>
      </c>
      <c r="H213" s="6">
        <v>0</v>
      </c>
      <c r="I213" s="5">
        <v>0</v>
      </c>
      <c r="J213" s="6">
        <v>0</v>
      </c>
      <c r="K213" s="5"/>
      <c r="L213" s="5"/>
      <c r="M213" s="6"/>
      <c r="N213" s="6">
        <f>IF(E213="כן",0,IF(I213&gt;3,0,F213))</f>
        <v>1750</v>
      </c>
      <c r="O213" s="6">
        <f>IF(E213="כן", 0, SUM(G213+H213+J213+M213))</f>
        <v>0</v>
      </c>
      <c r="P213" s="6">
        <f>SUM(N213+O213)</f>
        <v>1750</v>
      </c>
      <c r="Q213" s="5" t="s">
        <v>472</v>
      </c>
    </row>
    <row r="214" spans="1:17" ht="71.25" customHeight="1" x14ac:dyDescent="0.2">
      <c r="A214" s="5" t="s">
        <v>470</v>
      </c>
      <c r="B214" s="5" t="s">
        <v>473</v>
      </c>
      <c r="C214" s="5" t="s">
        <v>19</v>
      </c>
      <c r="D214" s="5" t="s">
        <v>20</v>
      </c>
      <c r="E214" s="5"/>
      <c r="F214" s="6">
        <v>5000</v>
      </c>
      <c r="G214" s="6">
        <v>0</v>
      </c>
      <c r="H214" s="6">
        <v>0</v>
      </c>
      <c r="I214" s="5">
        <v>0</v>
      </c>
      <c r="J214" s="6">
        <v>0</v>
      </c>
      <c r="K214" s="5"/>
      <c r="L214" s="5"/>
      <c r="M214" s="6"/>
      <c r="N214" s="6">
        <f>IF(E214="כן",0,IF(I214&gt;3,0,F214))</f>
        <v>5000</v>
      </c>
      <c r="O214" s="6">
        <f>IF(E214="כן", 0, SUM(G214+H214+J214+M214))</f>
        <v>0</v>
      </c>
      <c r="P214" s="6">
        <f>SUM(N214+O214)</f>
        <v>5000</v>
      </c>
      <c r="Q214" s="5" t="s">
        <v>474</v>
      </c>
    </row>
    <row r="215" spans="1:17" ht="71.25" customHeight="1" x14ac:dyDescent="0.2">
      <c r="A215" s="5" t="s">
        <v>470</v>
      </c>
      <c r="B215" s="5" t="s">
        <v>475</v>
      </c>
      <c r="C215" s="5" t="s">
        <v>19</v>
      </c>
      <c r="D215" s="5" t="s">
        <v>20</v>
      </c>
      <c r="E215" s="5"/>
      <c r="F215" s="6">
        <v>1952</v>
      </c>
      <c r="G215" s="6">
        <v>0</v>
      </c>
      <c r="H215" s="6">
        <v>0</v>
      </c>
      <c r="I215" s="5">
        <v>0</v>
      </c>
      <c r="J215" s="6">
        <v>0</v>
      </c>
      <c r="K215" s="5"/>
      <c r="L215" s="7">
        <v>42668</v>
      </c>
      <c r="M215" s="6">
        <v>0</v>
      </c>
      <c r="N215" s="6">
        <f>IF(E215="כן",0,IF(I215&gt;3,0,F215))</f>
        <v>1952</v>
      </c>
      <c r="O215" s="6">
        <f>IF(E215="כן", 0, SUM(G215+H215+J215+M215))</f>
        <v>0</v>
      </c>
      <c r="P215" s="6">
        <f>SUM(N215+O215)</f>
        <v>1952</v>
      </c>
      <c r="Q215" s="5" t="s">
        <v>476</v>
      </c>
    </row>
    <row r="216" spans="1:17" ht="71.25" customHeight="1" x14ac:dyDescent="0.2">
      <c r="A216" s="8" t="s">
        <v>470</v>
      </c>
      <c r="B216" s="8" t="s">
        <v>477</v>
      </c>
      <c r="C216" s="8"/>
      <c r="D216" s="8"/>
      <c r="E216" s="8"/>
      <c r="F216" s="9">
        <f>SUM(F213:F215)</f>
        <v>8702</v>
      </c>
      <c r="G216" s="9">
        <f>SUM(G213:G215)</f>
        <v>0</v>
      </c>
      <c r="H216" s="9">
        <f>SUM(H213:H215)</f>
        <v>0</v>
      </c>
      <c r="I216" s="8"/>
      <c r="J216" s="9">
        <f>SUM(J213:J215)</f>
        <v>0</v>
      </c>
      <c r="K216" s="8"/>
      <c r="L216" s="8"/>
      <c r="M216" s="9">
        <f>SUM(M213:M215)</f>
        <v>0</v>
      </c>
      <c r="N216" s="9">
        <f>SUM(N213:N215)</f>
        <v>8702</v>
      </c>
      <c r="O216" s="9">
        <f>SUM(O213:O215)</f>
        <v>0</v>
      </c>
      <c r="P216" s="9">
        <f>SUM(P213:P215)</f>
        <v>8702</v>
      </c>
      <c r="Q216" s="8"/>
    </row>
    <row r="217" spans="1:17" ht="71.25" customHeight="1" x14ac:dyDescent="0.2">
      <c r="A217" s="5" t="s">
        <v>478</v>
      </c>
      <c r="B217" s="5" t="s">
        <v>479</v>
      </c>
      <c r="C217" s="5" t="s">
        <v>24</v>
      </c>
      <c r="D217" s="5" t="s">
        <v>20</v>
      </c>
      <c r="E217" s="5"/>
      <c r="F217" s="6">
        <v>8500</v>
      </c>
      <c r="G217" s="6">
        <v>0</v>
      </c>
      <c r="H217" s="6">
        <v>0</v>
      </c>
      <c r="I217" s="5">
        <v>8</v>
      </c>
      <c r="J217" s="6">
        <v>68000</v>
      </c>
      <c r="K217" s="5"/>
      <c r="L217" s="7">
        <v>42598</v>
      </c>
      <c r="M217" s="6">
        <v>0</v>
      </c>
      <c r="N217" s="6">
        <f t="shared" ref="N217:N225" si="27">IF(E217="כן",0,IF(I217&gt;3,0,F217))</f>
        <v>0</v>
      </c>
      <c r="O217" s="6"/>
      <c r="P217" s="6">
        <f t="shared" ref="P217:P261" si="28">SUM(N217+O217)</f>
        <v>0</v>
      </c>
      <c r="Q217" s="5" t="s">
        <v>480</v>
      </c>
    </row>
    <row r="218" spans="1:17" ht="71.25" customHeight="1" x14ac:dyDescent="0.2">
      <c r="A218" s="5" t="s">
        <v>478</v>
      </c>
      <c r="B218" s="5" t="s">
        <v>481</v>
      </c>
      <c r="C218" s="5" t="s">
        <v>24</v>
      </c>
      <c r="D218" s="5" t="s">
        <v>20</v>
      </c>
      <c r="E218" s="5"/>
      <c r="F218" s="6">
        <v>8075</v>
      </c>
      <c r="G218" s="6">
        <v>0</v>
      </c>
      <c r="H218" s="6">
        <v>0</v>
      </c>
      <c r="I218" s="5">
        <v>0</v>
      </c>
      <c r="J218" s="6">
        <v>0</v>
      </c>
      <c r="K218" s="5"/>
      <c r="L218" s="7">
        <v>42714</v>
      </c>
      <c r="M218" s="6">
        <v>0</v>
      </c>
      <c r="N218" s="6">
        <f t="shared" si="27"/>
        <v>8075</v>
      </c>
      <c r="O218" s="6">
        <f>IF(E218="כן", 0, SUM(G218+H218+J218+M218))</f>
        <v>0</v>
      </c>
      <c r="P218" s="6">
        <f t="shared" si="28"/>
        <v>8075</v>
      </c>
      <c r="Q218" s="5" t="s">
        <v>482</v>
      </c>
    </row>
    <row r="219" spans="1:17" ht="71.25" customHeight="1" x14ac:dyDescent="0.2">
      <c r="A219" s="5" t="s">
        <v>478</v>
      </c>
      <c r="B219" s="5" t="s">
        <v>483</v>
      </c>
      <c r="C219" s="5" t="s">
        <v>24</v>
      </c>
      <c r="D219" s="5" t="s">
        <v>20</v>
      </c>
      <c r="E219" s="5"/>
      <c r="F219" s="6">
        <v>10000</v>
      </c>
      <c r="G219" s="6">
        <v>0</v>
      </c>
      <c r="H219" s="6">
        <v>0</v>
      </c>
      <c r="I219" s="5">
        <v>0</v>
      </c>
      <c r="J219" s="6">
        <v>0</v>
      </c>
      <c r="K219" s="5"/>
      <c r="L219" s="7">
        <v>42956</v>
      </c>
      <c r="M219" s="6">
        <v>0</v>
      </c>
      <c r="N219" s="6">
        <f t="shared" si="27"/>
        <v>10000</v>
      </c>
      <c r="O219" s="6">
        <f>IF(E219="כן", 0, SUM(G219+H219+J219+M219))</f>
        <v>0</v>
      </c>
      <c r="P219" s="6">
        <f t="shared" si="28"/>
        <v>10000</v>
      </c>
      <c r="Q219" s="5" t="s">
        <v>484</v>
      </c>
    </row>
    <row r="220" spans="1:17" ht="71.25" customHeight="1" x14ac:dyDescent="0.2">
      <c r="A220" s="5" t="s">
        <v>478</v>
      </c>
      <c r="B220" s="5" t="s">
        <v>485</v>
      </c>
      <c r="C220" s="5" t="s">
        <v>24</v>
      </c>
      <c r="D220" s="5" t="s">
        <v>20</v>
      </c>
      <c r="E220" s="5"/>
      <c r="F220" s="6">
        <v>10000</v>
      </c>
      <c r="G220" s="6">
        <v>0</v>
      </c>
      <c r="H220" s="6">
        <v>0</v>
      </c>
      <c r="I220" s="5">
        <v>0</v>
      </c>
      <c r="J220" s="6">
        <v>0</v>
      </c>
      <c r="K220" s="5"/>
      <c r="L220" s="7">
        <v>42915</v>
      </c>
      <c r="M220" s="6">
        <v>0</v>
      </c>
      <c r="N220" s="6">
        <f t="shared" si="27"/>
        <v>10000</v>
      </c>
      <c r="O220" s="6">
        <f>IF(E220="כן", 0, SUM(G220+H220+J220+M220))</f>
        <v>0</v>
      </c>
      <c r="P220" s="6">
        <f t="shared" si="28"/>
        <v>10000</v>
      </c>
      <c r="Q220" s="5" t="s">
        <v>486</v>
      </c>
    </row>
    <row r="221" spans="1:17" ht="71.25" customHeight="1" x14ac:dyDescent="0.2">
      <c r="A221" s="5" t="s">
        <v>478</v>
      </c>
      <c r="B221" s="5" t="s">
        <v>487</v>
      </c>
      <c r="C221" s="5" t="s">
        <v>24</v>
      </c>
      <c r="D221" s="5" t="s">
        <v>20</v>
      </c>
      <c r="E221" s="5"/>
      <c r="F221" s="6">
        <v>8000</v>
      </c>
      <c r="G221" s="6">
        <v>0</v>
      </c>
      <c r="H221" s="6">
        <v>0</v>
      </c>
      <c r="I221" s="5">
        <v>0</v>
      </c>
      <c r="J221" s="6">
        <v>0</v>
      </c>
      <c r="K221" s="5"/>
      <c r="L221" s="7">
        <v>42939</v>
      </c>
      <c r="M221" s="6">
        <v>0</v>
      </c>
      <c r="N221" s="6">
        <f t="shared" si="27"/>
        <v>8000</v>
      </c>
      <c r="O221" s="6">
        <f>IF(E221="כן", 0, SUM(G221+H221+J221+M221))</f>
        <v>0</v>
      </c>
      <c r="P221" s="6">
        <f t="shared" si="28"/>
        <v>8000</v>
      </c>
      <c r="Q221" s="5" t="s">
        <v>488</v>
      </c>
    </row>
    <row r="222" spans="1:17" ht="71.25" customHeight="1" x14ac:dyDescent="0.2">
      <c r="A222" s="5" t="s">
        <v>478</v>
      </c>
      <c r="B222" s="5" t="s">
        <v>489</v>
      </c>
      <c r="C222" s="5" t="s">
        <v>24</v>
      </c>
      <c r="D222" s="5" t="s">
        <v>20</v>
      </c>
      <c r="E222" s="5"/>
      <c r="F222" s="6">
        <v>6500</v>
      </c>
      <c r="G222" s="6">
        <v>0</v>
      </c>
      <c r="H222" s="6">
        <v>0</v>
      </c>
      <c r="I222" s="5">
        <v>11</v>
      </c>
      <c r="J222" s="6">
        <v>72111</v>
      </c>
      <c r="K222" s="5" t="s">
        <v>688</v>
      </c>
      <c r="L222" s="7">
        <v>42994</v>
      </c>
      <c r="M222" s="6">
        <v>0</v>
      </c>
      <c r="N222" s="6">
        <f t="shared" si="27"/>
        <v>0</v>
      </c>
      <c r="O222" s="6"/>
      <c r="P222" s="6">
        <f t="shared" si="28"/>
        <v>0</v>
      </c>
      <c r="Q222" s="5" t="s">
        <v>490</v>
      </c>
    </row>
    <row r="223" spans="1:17" ht="71.25" customHeight="1" x14ac:dyDescent="0.2">
      <c r="A223" s="5" t="s">
        <v>478</v>
      </c>
      <c r="B223" s="5" t="s">
        <v>491</v>
      </c>
      <c r="C223" s="5" t="s">
        <v>30</v>
      </c>
      <c r="D223" s="5" t="s">
        <v>20</v>
      </c>
      <c r="E223" s="5"/>
      <c r="F223" s="6">
        <v>8500</v>
      </c>
      <c r="G223" s="6">
        <v>0</v>
      </c>
      <c r="H223" s="6">
        <v>0</v>
      </c>
      <c r="I223" s="5">
        <v>0</v>
      </c>
      <c r="J223" s="6">
        <v>0</v>
      </c>
      <c r="K223" s="5"/>
      <c r="L223" s="7">
        <v>42576</v>
      </c>
      <c r="M223" s="6">
        <v>0</v>
      </c>
      <c r="N223" s="6">
        <f t="shared" si="27"/>
        <v>8500</v>
      </c>
      <c r="O223" s="6">
        <f>IF(E223="כן", 0, SUM(G223+H223+J223+M223))</f>
        <v>0</v>
      </c>
      <c r="P223" s="6">
        <f t="shared" si="28"/>
        <v>8500</v>
      </c>
      <c r="Q223" s="5" t="s">
        <v>492</v>
      </c>
    </row>
    <row r="224" spans="1:17" ht="71.25" customHeight="1" x14ac:dyDescent="0.2">
      <c r="A224" s="5" t="s">
        <v>478</v>
      </c>
      <c r="B224" s="5" t="s">
        <v>493</v>
      </c>
      <c r="C224" s="5" t="s">
        <v>24</v>
      </c>
      <c r="D224" s="5" t="s">
        <v>20</v>
      </c>
      <c r="E224" s="5"/>
      <c r="F224" s="6">
        <v>5000</v>
      </c>
      <c r="G224" s="6">
        <v>0</v>
      </c>
      <c r="H224" s="6">
        <v>0</v>
      </c>
      <c r="I224" s="5">
        <v>0</v>
      </c>
      <c r="J224" s="6">
        <v>0</v>
      </c>
      <c r="K224" s="5"/>
      <c r="L224" s="7">
        <v>42672</v>
      </c>
      <c r="M224" s="6">
        <v>0</v>
      </c>
      <c r="N224" s="6">
        <f t="shared" si="27"/>
        <v>5000</v>
      </c>
      <c r="O224" s="6">
        <f>IF(E224="כן", 0, SUM(G224+H224+J224+M224))</f>
        <v>0</v>
      </c>
      <c r="P224" s="6">
        <f t="shared" si="28"/>
        <v>5000</v>
      </c>
      <c r="Q224" s="5" t="s">
        <v>494</v>
      </c>
    </row>
    <row r="225" spans="1:17" ht="71.25" customHeight="1" x14ac:dyDescent="0.2">
      <c r="A225" s="5" t="s">
        <v>478</v>
      </c>
      <c r="B225" s="5" t="s">
        <v>495</v>
      </c>
      <c r="C225" s="5" t="s">
        <v>19</v>
      </c>
      <c r="D225" s="5" t="s">
        <v>20</v>
      </c>
      <c r="E225" s="5"/>
      <c r="F225" s="6">
        <v>6500</v>
      </c>
      <c r="G225" s="6">
        <v>35201</v>
      </c>
      <c r="H225" s="6">
        <v>0</v>
      </c>
      <c r="I225" s="5">
        <v>0</v>
      </c>
      <c r="J225" s="6">
        <v>0</v>
      </c>
      <c r="K225" s="5" t="s">
        <v>496</v>
      </c>
      <c r="L225" s="7">
        <v>42670</v>
      </c>
      <c r="M225" s="6">
        <v>0</v>
      </c>
      <c r="N225" s="6">
        <f t="shared" si="27"/>
        <v>6500</v>
      </c>
      <c r="O225" s="6">
        <f>IF(E225="כן", 0, SUM(G225+H225+J225+M225))</f>
        <v>35201</v>
      </c>
      <c r="P225" s="6">
        <f t="shared" si="28"/>
        <v>41701</v>
      </c>
      <c r="Q225" s="5" t="s">
        <v>497</v>
      </c>
    </row>
    <row r="226" spans="1:17" ht="71.25" customHeight="1" x14ac:dyDescent="0.2">
      <c r="A226" s="5" t="s">
        <v>478</v>
      </c>
      <c r="B226" s="5" t="s">
        <v>498</v>
      </c>
      <c r="C226" s="5" t="s">
        <v>41</v>
      </c>
      <c r="D226" s="5" t="s">
        <v>20</v>
      </c>
      <c r="E226" s="5"/>
      <c r="F226" s="6">
        <v>9500</v>
      </c>
      <c r="G226" s="6">
        <v>0</v>
      </c>
      <c r="H226" s="6">
        <v>0</v>
      </c>
      <c r="I226" s="5">
        <v>0</v>
      </c>
      <c r="J226" s="6">
        <v>0</v>
      </c>
      <c r="K226" s="5"/>
      <c r="L226" s="5"/>
      <c r="M226" s="6"/>
      <c r="N226" s="6"/>
      <c r="O226" s="6">
        <f>IF(E226="כן", 0, SUM(G226+H226+J226+M226))</f>
        <v>0</v>
      </c>
      <c r="P226" s="6">
        <f t="shared" si="28"/>
        <v>0</v>
      </c>
      <c r="Q226" s="5" t="s">
        <v>499</v>
      </c>
    </row>
    <row r="227" spans="1:17" ht="71.25" customHeight="1" x14ac:dyDescent="0.2">
      <c r="A227" s="5" t="s">
        <v>478</v>
      </c>
      <c r="B227" s="5" t="s">
        <v>500</v>
      </c>
      <c r="C227" s="5" t="s">
        <v>24</v>
      </c>
      <c r="D227" s="5" t="s">
        <v>20</v>
      </c>
      <c r="E227" s="5"/>
      <c r="F227" s="6">
        <v>15500</v>
      </c>
      <c r="G227" s="6">
        <v>0</v>
      </c>
      <c r="H227" s="6">
        <v>0</v>
      </c>
      <c r="I227" s="5">
        <v>2</v>
      </c>
      <c r="J227" s="6">
        <v>31264</v>
      </c>
      <c r="K227" s="5" t="s">
        <v>694</v>
      </c>
      <c r="L227" s="7">
        <v>42711</v>
      </c>
      <c r="M227" s="6"/>
      <c r="N227" s="6"/>
      <c r="O227" s="6"/>
      <c r="P227" s="6">
        <f t="shared" si="28"/>
        <v>0</v>
      </c>
      <c r="Q227" s="5" t="s">
        <v>501</v>
      </c>
    </row>
    <row r="228" spans="1:17" ht="71.25" customHeight="1" x14ac:dyDescent="0.2">
      <c r="A228" s="5" t="s">
        <v>478</v>
      </c>
      <c r="B228" s="5" t="s">
        <v>502</v>
      </c>
      <c r="C228" s="5" t="s">
        <v>24</v>
      </c>
      <c r="D228" s="5" t="s">
        <v>20</v>
      </c>
      <c r="E228" s="5"/>
      <c r="F228" s="6">
        <v>8000</v>
      </c>
      <c r="G228" s="6">
        <v>0</v>
      </c>
      <c r="H228" s="6">
        <v>0</v>
      </c>
      <c r="I228" s="5">
        <v>14</v>
      </c>
      <c r="J228" s="6">
        <v>112000</v>
      </c>
      <c r="K228" s="5"/>
      <c r="L228" s="5"/>
      <c r="M228" s="6"/>
      <c r="N228" s="6">
        <f>IF(E228="כן",0,IF(I228&gt;3,0,F228))</f>
        <v>0</v>
      </c>
      <c r="O228" s="6"/>
      <c r="P228" s="6">
        <f t="shared" si="28"/>
        <v>0</v>
      </c>
      <c r="Q228" s="5" t="s">
        <v>503</v>
      </c>
    </row>
    <row r="229" spans="1:17" ht="71.25" customHeight="1" x14ac:dyDescent="0.2">
      <c r="A229" s="5" t="s">
        <v>478</v>
      </c>
      <c r="B229" s="5" t="s">
        <v>504</v>
      </c>
      <c r="C229" s="5" t="s">
        <v>24</v>
      </c>
      <c r="D229" s="5" t="s">
        <v>20</v>
      </c>
      <c r="E229" s="5"/>
      <c r="F229" s="6">
        <v>7500</v>
      </c>
      <c r="G229" s="6">
        <v>36603</v>
      </c>
      <c r="H229" s="6">
        <v>0</v>
      </c>
      <c r="I229" s="5">
        <v>0</v>
      </c>
      <c r="J229" s="6">
        <v>0</v>
      </c>
      <c r="K229" s="5" t="s">
        <v>105</v>
      </c>
      <c r="L229" s="7">
        <v>43007</v>
      </c>
      <c r="M229" s="6">
        <v>0</v>
      </c>
      <c r="N229" s="6">
        <f>IF(E229="כן",0,IF(I229&gt;3,0,F229))</f>
        <v>7500</v>
      </c>
      <c r="O229" s="6">
        <f>IF(E229="כן", 0, SUM(G229+H229+J229+M229))</f>
        <v>36603</v>
      </c>
      <c r="P229" s="6">
        <f t="shared" si="28"/>
        <v>44103</v>
      </c>
      <c r="Q229" s="5" t="s">
        <v>505</v>
      </c>
    </row>
    <row r="230" spans="1:17" ht="71.25" customHeight="1" x14ac:dyDescent="0.2">
      <c r="A230" s="5" t="s">
        <v>478</v>
      </c>
      <c r="B230" s="5" t="s">
        <v>506</v>
      </c>
      <c r="C230" s="5" t="s">
        <v>24</v>
      </c>
      <c r="D230" s="5" t="s">
        <v>20</v>
      </c>
      <c r="E230" s="5"/>
      <c r="F230" s="6">
        <v>6500</v>
      </c>
      <c r="G230" s="6">
        <v>0</v>
      </c>
      <c r="H230" s="6">
        <v>0</v>
      </c>
      <c r="I230" s="5">
        <v>0</v>
      </c>
      <c r="J230" s="6">
        <v>0</v>
      </c>
      <c r="K230" s="5"/>
      <c r="L230" s="5"/>
      <c r="M230" s="6"/>
      <c r="N230" s="6">
        <f>IF(E230="כן",0,IF(I230&gt;3,0,F230))</f>
        <v>6500</v>
      </c>
      <c r="O230" s="6">
        <f>IF(E230="כן", 0, SUM(G230+H230+J230+M230))</f>
        <v>0</v>
      </c>
      <c r="P230" s="6">
        <f t="shared" si="28"/>
        <v>6500</v>
      </c>
      <c r="Q230" s="5" t="s">
        <v>507</v>
      </c>
    </row>
    <row r="231" spans="1:17" ht="71.25" customHeight="1" x14ac:dyDescent="0.2">
      <c r="A231" s="5" t="s">
        <v>478</v>
      </c>
      <c r="B231" s="5" t="s">
        <v>508</v>
      </c>
      <c r="C231" s="5" t="s">
        <v>24</v>
      </c>
      <c r="D231" s="5" t="s">
        <v>20</v>
      </c>
      <c r="E231" s="5"/>
      <c r="F231" s="6">
        <v>8000</v>
      </c>
      <c r="G231" s="6">
        <v>0</v>
      </c>
      <c r="H231" s="6">
        <v>16000</v>
      </c>
      <c r="I231" s="5">
        <v>0</v>
      </c>
      <c r="J231" s="6">
        <v>0</v>
      </c>
      <c r="K231" s="5" t="s">
        <v>509</v>
      </c>
      <c r="L231" s="7">
        <v>42689</v>
      </c>
      <c r="M231" s="6">
        <v>0</v>
      </c>
      <c r="N231" s="6"/>
      <c r="O231" s="6"/>
      <c r="P231" s="6">
        <f t="shared" si="28"/>
        <v>0</v>
      </c>
      <c r="Q231" s="5" t="s">
        <v>510</v>
      </c>
    </row>
    <row r="232" spans="1:17" ht="71.25" customHeight="1" x14ac:dyDescent="0.2">
      <c r="A232" s="5" t="s">
        <v>478</v>
      </c>
      <c r="B232" s="5" t="s">
        <v>511</v>
      </c>
      <c r="C232" s="5" t="s">
        <v>19</v>
      </c>
      <c r="D232" s="5" t="s">
        <v>20</v>
      </c>
      <c r="E232" s="5"/>
      <c r="F232" s="6">
        <v>5500</v>
      </c>
      <c r="G232" s="6">
        <v>0</v>
      </c>
      <c r="H232" s="6">
        <v>0</v>
      </c>
      <c r="I232" s="5">
        <v>0</v>
      </c>
      <c r="J232" s="6">
        <v>0</v>
      </c>
      <c r="K232" s="5"/>
      <c r="L232" s="7">
        <v>42846</v>
      </c>
      <c r="M232" s="6">
        <v>0</v>
      </c>
      <c r="N232" s="6">
        <f>IF(E232="כן",0,IF(I232&gt;3,0,F232))</f>
        <v>5500</v>
      </c>
      <c r="O232" s="6">
        <f>IF(E232="כן", 0, SUM(G232+H232+J232+M232))</f>
        <v>0</v>
      </c>
      <c r="P232" s="6">
        <f t="shared" si="28"/>
        <v>5500</v>
      </c>
      <c r="Q232" s="5" t="s">
        <v>512</v>
      </c>
    </row>
    <row r="233" spans="1:17" ht="71.25" customHeight="1" x14ac:dyDescent="0.2">
      <c r="A233" s="5" t="s">
        <v>478</v>
      </c>
      <c r="B233" s="5" t="s">
        <v>513</v>
      </c>
      <c r="C233" s="5" t="s">
        <v>24</v>
      </c>
      <c r="D233" s="5" t="s">
        <v>20</v>
      </c>
      <c r="E233" s="5"/>
      <c r="F233" s="6">
        <v>9500</v>
      </c>
      <c r="G233" s="6">
        <v>0</v>
      </c>
      <c r="H233" s="6">
        <v>0</v>
      </c>
      <c r="I233" s="5">
        <v>0</v>
      </c>
      <c r="J233" s="6">
        <v>0</v>
      </c>
      <c r="K233" s="5"/>
      <c r="L233" s="7">
        <v>43061</v>
      </c>
      <c r="M233" s="6">
        <v>0</v>
      </c>
      <c r="N233" s="6">
        <f>IF(E233="כן",0,IF(I233&gt;3,0,F233))</f>
        <v>9500</v>
      </c>
      <c r="O233" s="6">
        <f>IF(E233="כן", 0, SUM(G233+H233+J233+M233))</f>
        <v>0</v>
      </c>
      <c r="P233" s="6">
        <f t="shared" si="28"/>
        <v>9500</v>
      </c>
      <c r="Q233" s="5" t="s">
        <v>514</v>
      </c>
    </row>
    <row r="234" spans="1:17" ht="71.25" customHeight="1" x14ac:dyDescent="0.2">
      <c r="A234" s="5" t="s">
        <v>478</v>
      </c>
      <c r="B234" s="5" t="s">
        <v>515</v>
      </c>
      <c r="C234" s="5" t="s">
        <v>24</v>
      </c>
      <c r="D234" s="5" t="s">
        <v>20</v>
      </c>
      <c r="E234" s="5"/>
      <c r="F234" s="6">
        <v>5850</v>
      </c>
      <c r="G234" s="6">
        <v>0</v>
      </c>
      <c r="H234" s="6">
        <v>0</v>
      </c>
      <c r="I234" s="5">
        <v>0</v>
      </c>
      <c r="J234" s="6">
        <v>0</v>
      </c>
      <c r="K234" s="5"/>
      <c r="L234" s="5"/>
      <c r="M234" s="6"/>
      <c r="N234" s="6">
        <f>IF(E234="כן",0,IF(I234&gt;3,0,F234))</f>
        <v>5850</v>
      </c>
      <c r="O234" s="6">
        <f>IF(E234="כן", 0, SUM(G234+H234+J234+M234))</f>
        <v>0</v>
      </c>
      <c r="P234" s="6">
        <f t="shared" si="28"/>
        <v>5850</v>
      </c>
      <c r="Q234" s="5" t="s">
        <v>516</v>
      </c>
    </row>
    <row r="235" spans="1:17" ht="71.25" customHeight="1" x14ac:dyDescent="0.2">
      <c r="A235" s="5" t="s">
        <v>478</v>
      </c>
      <c r="B235" s="5" t="s">
        <v>517</v>
      </c>
      <c r="C235" s="5" t="s">
        <v>24</v>
      </c>
      <c r="D235" s="5" t="s">
        <v>20</v>
      </c>
      <c r="E235" s="5"/>
      <c r="F235" s="6">
        <v>10000</v>
      </c>
      <c r="G235" s="6">
        <v>0</v>
      </c>
      <c r="H235" s="6">
        <v>0</v>
      </c>
      <c r="I235" s="5">
        <v>0</v>
      </c>
      <c r="J235" s="6">
        <v>0</v>
      </c>
      <c r="K235" s="5"/>
      <c r="L235" s="5"/>
      <c r="M235" s="6"/>
      <c r="N235" s="6">
        <f>IF(E235="כן",0,IF(I235&gt;3,0,F235))</f>
        <v>10000</v>
      </c>
      <c r="O235" s="6">
        <f>IF(E235="כן", 0, SUM(G235+H235+J235+M235))</f>
        <v>0</v>
      </c>
      <c r="P235" s="6">
        <f t="shared" si="28"/>
        <v>10000</v>
      </c>
      <c r="Q235" s="5" t="s">
        <v>518</v>
      </c>
    </row>
    <row r="236" spans="1:17" ht="71.25" customHeight="1" x14ac:dyDescent="0.2">
      <c r="A236" s="5" t="s">
        <v>478</v>
      </c>
      <c r="B236" s="5" t="s">
        <v>519</v>
      </c>
      <c r="C236" s="5" t="s">
        <v>24</v>
      </c>
      <c r="D236" s="5" t="s">
        <v>20</v>
      </c>
      <c r="E236" s="5"/>
      <c r="F236" s="6">
        <v>8000</v>
      </c>
      <c r="G236" s="6">
        <v>0</v>
      </c>
      <c r="H236" s="6">
        <v>0</v>
      </c>
      <c r="I236" s="5">
        <v>0</v>
      </c>
      <c r="J236" s="6">
        <v>0</v>
      </c>
      <c r="K236" s="5"/>
      <c r="L236" s="7">
        <v>43092</v>
      </c>
      <c r="M236" s="6">
        <v>0</v>
      </c>
      <c r="N236" s="6">
        <f>IF(E236="כן",0,IF(I236&gt;3,0,F236))</f>
        <v>8000</v>
      </c>
      <c r="O236" s="6">
        <f>IF(E236="כן", 0, SUM(G236+H236+J236+M236))</f>
        <v>0</v>
      </c>
      <c r="P236" s="6">
        <f t="shared" si="28"/>
        <v>8000</v>
      </c>
      <c r="Q236" s="5" t="s">
        <v>520</v>
      </c>
    </row>
    <row r="237" spans="1:17" ht="71.25" customHeight="1" x14ac:dyDescent="0.2">
      <c r="A237" s="5" t="s">
        <v>478</v>
      </c>
      <c r="B237" s="5" t="s">
        <v>521</v>
      </c>
      <c r="C237" s="5" t="s">
        <v>19</v>
      </c>
      <c r="D237" s="5" t="s">
        <v>20</v>
      </c>
      <c r="E237" s="5"/>
      <c r="F237" s="6">
        <v>4500</v>
      </c>
      <c r="G237" s="6">
        <v>0</v>
      </c>
      <c r="H237" s="6">
        <v>0</v>
      </c>
      <c r="I237" s="5">
        <v>6</v>
      </c>
      <c r="J237" s="6">
        <v>27000</v>
      </c>
      <c r="K237" s="5"/>
      <c r="L237" s="5"/>
      <c r="M237" s="6"/>
      <c r="N237" s="6">
        <v>2625</v>
      </c>
      <c r="O237" s="6"/>
      <c r="P237" s="6">
        <f t="shared" si="28"/>
        <v>2625</v>
      </c>
      <c r="Q237" s="5" t="s">
        <v>522</v>
      </c>
    </row>
    <row r="238" spans="1:17" ht="71.25" customHeight="1" x14ac:dyDescent="0.2">
      <c r="A238" s="5" t="s">
        <v>478</v>
      </c>
      <c r="B238" s="5" t="s">
        <v>523</v>
      </c>
      <c r="C238" s="5" t="s">
        <v>24</v>
      </c>
      <c r="D238" s="5" t="s">
        <v>20</v>
      </c>
      <c r="E238" s="5"/>
      <c r="F238" s="6">
        <v>7200</v>
      </c>
      <c r="G238" s="6">
        <v>0</v>
      </c>
      <c r="H238" s="6">
        <v>0</v>
      </c>
      <c r="I238" s="5">
        <v>0</v>
      </c>
      <c r="J238" s="6">
        <v>0</v>
      </c>
      <c r="K238" s="5"/>
      <c r="L238" s="7">
        <v>42884</v>
      </c>
      <c r="M238" s="6">
        <v>0</v>
      </c>
      <c r="N238" s="6">
        <f>IF(E238="כן",0,IF(I238&gt;3,0,F238))</f>
        <v>7200</v>
      </c>
      <c r="O238" s="6">
        <f>IF(E238="כן", 0, SUM(G238+H238+J238+M238))</f>
        <v>0</v>
      </c>
      <c r="P238" s="6">
        <f t="shared" si="28"/>
        <v>7200</v>
      </c>
      <c r="Q238" s="5" t="s">
        <v>524</v>
      </c>
    </row>
    <row r="239" spans="1:17" ht="71.25" customHeight="1" x14ac:dyDescent="0.2">
      <c r="A239" s="5" t="s">
        <v>478</v>
      </c>
      <c r="B239" s="5" t="s">
        <v>525</v>
      </c>
      <c r="C239" s="5" t="s">
        <v>41</v>
      </c>
      <c r="D239" s="5" t="s">
        <v>20</v>
      </c>
      <c r="E239" s="5"/>
      <c r="F239" s="6">
        <v>3419</v>
      </c>
      <c r="G239" s="6">
        <v>0</v>
      </c>
      <c r="H239" s="6">
        <v>0</v>
      </c>
      <c r="I239" s="5">
        <v>0</v>
      </c>
      <c r="J239" s="6">
        <v>0</v>
      </c>
      <c r="K239" s="5"/>
      <c r="L239" s="7">
        <v>42755</v>
      </c>
      <c r="M239" s="6">
        <v>0</v>
      </c>
      <c r="N239" s="6">
        <f>IF(E239="כן",0,IF(I239&gt;3,0,F239))</f>
        <v>3419</v>
      </c>
      <c r="O239" s="6">
        <f>IF(E239="כן", 0, SUM(G239+H239+J239+M239))</f>
        <v>0</v>
      </c>
      <c r="P239" s="6">
        <f t="shared" si="28"/>
        <v>3419</v>
      </c>
      <c r="Q239" s="5" t="s">
        <v>526</v>
      </c>
    </row>
    <row r="240" spans="1:17" ht="71.25" customHeight="1" x14ac:dyDescent="0.2">
      <c r="A240" s="5" t="s">
        <v>478</v>
      </c>
      <c r="B240" s="5" t="s">
        <v>527</v>
      </c>
      <c r="C240" s="5" t="s">
        <v>41</v>
      </c>
      <c r="D240" s="5" t="s">
        <v>20</v>
      </c>
      <c r="E240" s="5"/>
      <c r="F240" s="6">
        <v>8050</v>
      </c>
      <c r="G240" s="6">
        <v>0</v>
      </c>
      <c r="H240" s="6">
        <v>0</v>
      </c>
      <c r="I240" s="5">
        <v>1</v>
      </c>
      <c r="J240" s="6">
        <v>8050</v>
      </c>
      <c r="K240" s="5"/>
      <c r="L240" s="7">
        <v>42894</v>
      </c>
      <c r="M240" s="6">
        <v>0</v>
      </c>
      <c r="N240" s="6">
        <f>IF(E240="כן",0,IF(I240&gt;3,0,F240))</f>
        <v>8050</v>
      </c>
      <c r="O240" s="6">
        <f>IF(E240="כן", 0, SUM(G240+H240+J240+M240))</f>
        <v>8050</v>
      </c>
      <c r="P240" s="6">
        <f t="shared" si="28"/>
        <v>16100</v>
      </c>
      <c r="Q240" s="14" t="s">
        <v>528</v>
      </c>
    </row>
    <row r="241" spans="1:17" ht="71.25" customHeight="1" x14ac:dyDescent="0.2">
      <c r="A241" s="5" t="s">
        <v>478</v>
      </c>
      <c r="B241" s="5" t="s">
        <v>529</v>
      </c>
      <c r="C241" s="5" t="s">
        <v>19</v>
      </c>
      <c r="D241" s="5" t="s">
        <v>20</v>
      </c>
      <c r="E241" s="5"/>
      <c r="F241" s="6">
        <v>6500</v>
      </c>
      <c r="G241" s="6">
        <v>0</v>
      </c>
      <c r="H241" s="6">
        <v>0</v>
      </c>
      <c r="I241" s="5">
        <v>11</v>
      </c>
      <c r="J241" s="6">
        <v>71906</v>
      </c>
      <c r="K241" s="5"/>
      <c r="L241" s="7">
        <v>42740</v>
      </c>
      <c r="M241" s="6"/>
      <c r="N241" s="6">
        <f>IF(E241="כן",0,IF(I241&gt;3,0,F241))</f>
        <v>0</v>
      </c>
      <c r="O241" s="6"/>
      <c r="P241" s="6">
        <f t="shared" si="28"/>
        <v>0</v>
      </c>
      <c r="Q241" s="5" t="s">
        <v>530</v>
      </c>
    </row>
    <row r="242" spans="1:17" ht="71.25" customHeight="1" x14ac:dyDescent="0.2">
      <c r="A242" s="5" t="s">
        <v>478</v>
      </c>
      <c r="B242" s="5" t="s">
        <v>531</v>
      </c>
      <c r="C242" s="5" t="s">
        <v>19</v>
      </c>
      <c r="D242" s="5" t="s">
        <v>57</v>
      </c>
      <c r="E242" s="5"/>
      <c r="F242" s="6">
        <v>0</v>
      </c>
      <c r="G242" s="6">
        <v>0</v>
      </c>
      <c r="H242" s="6">
        <v>0</v>
      </c>
      <c r="I242" s="5">
        <v>0</v>
      </c>
      <c r="J242" s="6">
        <v>0</v>
      </c>
      <c r="K242" s="5"/>
      <c r="L242" s="5"/>
      <c r="M242" s="6"/>
      <c r="N242" s="6">
        <f>IF(E242="כן",0,IF(I242&gt;3,0,F242))</f>
        <v>0</v>
      </c>
      <c r="O242" s="6">
        <f>IF(E242="כן", 0, SUM(G242+H242+J242+M242))</f>
        <v>0</v>
      </c>
      <c r="P242" s="6">
        <f t="shared" si="28"/>
        <v>0</v>
      </c>
      <c r="Q242" s="5"/>
    </row>
    <row r="243" spans="1:17" ht="71.25" customHeight="1" x14ac:dyDescent="0.2">
      <c r="A243" s="5" t="s">
        <v>478</v>
      </c>
      <c r="B243" s="5" t="s">
        <v>532</v>
      </c>
      <c r="C243" s="5" t="s">
        <v>24</v>
      </c>
      <c r="D243" s="5" t="s">
        <v>20</v>
      </c>
      <c r="E243" s="5"/>
      <c r="F243" s="6">
        <v>10000</v>
      </c>
      <c r="G243" s="6">
        <v>0</v>
      </c>
      <c r="H243" s="6">
        <v>0</v>
      </c>
      <c r="I243" s="5">
        <v>0</v>
      </c>
      <c r="J243" s="6">
        <v>0</v>
      </c>
      <c r="K243" s="5"/>
      <c r="L243" s="7">
        <v>42579</v>
      </c>
      <c r="M243" s="6">
        <v>0</v>
      </c>
      <c r="N243" s="6"/>
      <c r="O243" s="6">
        <f>IF(E243="כן", 0, SUM(G243+H243+J243+M243))</f>
        <v>0</v>
      </c>
      <c r="P243" s="6">
        <f t="shared" si="28"/>
        <v>0</v>
      </c>
      <c r="Q243" s="5" t="s">
        <v>533</v>
      </c>
    </row>
    <row r="244" spans="1:17" ht="71.25" customHeight="1" x14ac:dyDescent="0.2">
      <c r="A244" s="5" t="s">
        <v>478</v>
      </c>
      <c r="B244" s="5" t="s">
        <v>534</v>
      </c>
      <c r="C244" s="5" t="s">
        <v>24</v>
      </c>
      <c r="D244" s="5" t="s">
        <v>20</v>
      </c>
      <c r="E244" s="5"/>
      <c r="F244" s="6">
        <v>12500</v>
      </c>
      <c r="G244" s="6">
        <v>12917</v>
      </c>
      <c r="H244" s="6">
        <v>0</v>
      </c>
      <c r="I244" s="5">
        <v>0</v>
      </c>
      <c r="J244" s="6">
        <v>0</v>
      </c>
      <c r="K244" s="5" t="s">
        <v>238</v>
      </c>
      <c r="L244" s="5"/>
      <c r="M244" s="6"/>
      <c r="N244" s="6"/>
      <c r="O244" s="6"/>
      <c r="P244" s="6">
        <f t="shared" si="28"/>
        <v>0</v>
      </c>
      <c r="Q244" s="5" t="s">
        <v>535</v>
      </c>
    </row>
    <row r="245" spans="1:17" ht="71.25" customHeight="1" x14ac:dyDescent="0.2">
      <c r="A245" s="5" t="s">
        <v>478</v>
      </c>
      <c r="B245" s="5" t="s">
        <v>536</v>
      </c>
      <c r="C245" s="5" t="s">
        <v>24</v>
      </c>
      <c r="D245" s="5" t="s">
        <v>20</v>
      </c>
      <c r="E245" s="5"/>
      <c r="F245" s="6">
        <v>6500</v>
      </c>
      <c r="G245" s="6">
        <v>0</v>
      </c>
      <c r="H245" s="6">
        <v>0</v>
      </c>
      <c r="I245" s="5">
        <v>0</v>
      </c>
      <c r="J245" s="6">
        <v>0</v>
      </c>
      <c r="K245" s="5"/>
      <c r="L245" s="7">
        <v>43070</v>
      </c>
      <c r="M245" s="6"/>
      <c r="N245" s="6"/>
      <c r="O245" s="6">
        <f>IF(E245="כן", 0, SUM(G245+H245+J245+M245))</f>
        <v>0</v>
      </c>
      <c r="P245" s="6">
        <f t="shared" si="28"/>
        <v>0</v>
      </c>
      <c r="Q245" s="5" t="s">
        <v>537</v>
      </c>
    </row>
    <row r="246" spans="1:17" ht="71.25" customHeight="1" x14ac:dyDescent="0.2">
      <c r="A246" s="5" t="s">
        <v>478</v>
      </c>
      <c r="B246" s="5" t="s">
        <v>538</v>
      </c>
      <c r="C246" s="5" t="s">
        <v>24</v>
      </c>
      <c r="D246" s="5" t="s">
        <v>20</v>
      </c>
      <c r="E246" s="5"/>
      <c r="F246" s="6">
        <v>8076</v>
      </c>
      <c r="G246" s="6">
        <v>0</v>
      </c>
      <c r="H246" s="6">
        <v>0</v>
      </c>
      <c r="I246" s="5">
        <v>1</v>
      </c>
      <c r="J246" s="6">
        <v>8145</v>
      </c>
      <c r="K246" s="5"/>
      <c r="L246" s="7">
        <v>42610</v>
      </c>
      <c r="M246" s="6">
        <v>0</v>
      </c>
      <c r="N246" s="6"/>
      <c r="O246" s="6"/>
      <c r="P246" s="6">
        <f t="shared" si="28"/>
        <v>0</v>
      </c>
      <c r="Q246" s="14" t="s">
        <v>539</v>
      </c>
    </row>
    <row r="247" spans="1:17" ht="71.25" customHeight="1" x14ac:dyDescent="0.2">
      <c r="A247" s="5" t="s">
        <v>478</v>
      </c>
      <c r="B247" s="5" t="s">
        <v>540</v>
      </c>
      <c r="C247" s="5" t="s">
        <v>24</v>
      </c>
      <c r="D247" s="5" t="s">
        <v>20</v>
      </c>
      <c r="E247" s="5"/>
      <c r="F247" s="6">
        <v>8075</v>
      </c>
      <c r="G247" s="6">
        <v>0</v>
      </c>
      <c r="H247" s="6">
        <v>0</v>
      </c>
      <c r="I247" s="5">
        <v>0</v>
      </c>
      <c r="J247" s="6">
        <v>0</v>
      </c>
      <c r="K247" s="5"/>
      <c r="L247" s="7">
        <v>42662</v>
      </c>
      <c r="M247" s="6">
        <v>0</v>
      </c>
      <c r="N247" s="6">
        <f>IF(E247="כן",0,IF(I247&gt;3,0,F247))</f>
        <v>8075</v>
      </c>
      <c r="O247" s="6">
        <f>IF(E247="כן", 0, SUM(G247+H247+J247+M247))</f>
        <v>0</v>
      </c>
      <c r="P247" s="6">
        <f t="shared" si="28"/>
        <v>8075</v>
      </c>
      <c r="Q247" s="5" t="s">
        <v>541</v>
      </c>
    </row>
    <row r="248" spans="1:17" ht="71.25" customHeight="1" x14ac:dyDescent="0.2">
      <c r="A248" s="5" t="s">
        <v>478</v>
      </c>
      <c r="B248" s="5" t="s">
        <v>542</v>
      </c>
      <c r="C248" s="5" t="s">
        <v>24</v>
      </c>
      <c r="D248" s="5" t="s">
        <v>20</v>
      </c>
      <c r="E248" s="5"/>
      <c r="F248" s="6">
        <v>5000</v>
      </c>
      <c r="G248" s="6">
        <v>0</v>
      </c>
      <c r="H248" s="6">
        <v>0</v>
      </c>
      <c r="I248" s="5">
        <v>0</v>
      </c>
      <c r="J248" s="6">
        <v>0</v>
      </c>
      <c r="K248" s="5"/>
      <c r="L248" s="7">
        <v>42672</v>
      </c>
      <c r="M248" s="6">
        <v>0</v>
      </c>
      <c r="N248" s="6">
        <f>IF(E248="כן",0,IF(I248&gt;3,0,F248))</f>
        <v>5000</v>
      </c>
      <c r="O248" s="6">
        <f>IF(E248="כן", 0, SUM(G248+H248+J248+M248))</f>
        <v>0</v>
      </c>
      <c r="P248" s="6">
        <f t="shared" si="28"/>
        <v>5000</v>
      </c>
      <c r="Q248" s="5" t="s">
        <v>543</v>
      </c>
    </row>
    <row r="249" spans="1:17" ht="71.25" customHeight="1" x14ac:dyDescent="0.2">
      <c r="A249" s="5" t="s">
        <v>478</v>
      </c>
      <c r="B249" s="5" t="s">
        <v>544</v>
      </c>
      <c r="C249" s="5" t="s">
        <v>24</v>
      </c>
      <c r="D249" s="5" t="s">
        <v>20</v>
      </c>
      <c r="E249" s="5"/>
      <c r="F249" s="6">
        <v>8500</v>
      </c>
      <c r="G249" s="6">
        <v>0</v>
      </c>
      <c r="H249" s="6">
        <v>0</v>
      </c>
      <c r="I249" s="5">
        <v>2</v>
      </c>
      <c r="J249" s="6">
        <v>17145</v>
      </c>
      <c r="K249" s="5"/>
      <c r="L249" s="7">
        <v>42701</v>
      </c>
      <c r="M249" s="6">
        <v>0</v>
      </c>
      <c r="N249" s="6"/>
      <c r="O249" s="6"/>
      <c r="P249" s="6">
        <f t="shared" si="28"/>
        <v>0</v>
      </c>
      <c r="Q249" s="5" t="s">
        <v>545</v>
      </c>
    </row>
    <row r="250" spans="1:17" ht="71.25" customHeight="1" x14ac:dyDescent="0.2">
      <c r="A250" s="5" t="s">
        <v>478</v>
      </c>
      <c r="B250" s="5" t="s">
        <v>546</v>
      </c>
      <c r="C250" s="5" t="s">
        <v>24</v>
      </c>
      <c r="D250" s="5" t="s">
        <v>20</v>
      </c>
      <c r="E250" s="5"/>
      <c r="F250" s="6">
        <v>10000</v>
      </c>
      <c r="G250" s="6">
        <v>79700</v>
      </c>
      <c r="H250" s="6">
        <v>25411</v>
      </c>
      <c r="I250" s="5">
        <v>11</v>
      </c>
      <c r="J250" s="6">
        <v>110940</v>
      </c>
      <c r="K250" s="5" t="s">
        <v>547</v>
      </c>
      <c r="L250" s="7">
        <v>42626</v>
      </c>
      <c r="M250" s="6"/>
      <c r="N250" s="6">
        <f>IF(E250="כן",0,IF(I250&gt;3,0,F250))</f>
        <v>0</v>
      </c>
      <c r="O250" s="6"/>
      <c r="P250" s="6">
        <f t="shared" si="28"/>
        <v>0</v>
      </c>
      <c r="Q250" s="5" t="s">
        <v>548</v>
      </c>
    </row>
    <row r="251" spans="1:17" ht="71.25" customHeight="1" x14ac:dyDescent="0.2">
      <c r="A251" s="5" t="s">
        <v>478</v>
      </c>
      <c r="B251" s="5" t="s">
        <v>549</v>
      </c>
      <c r="C251" s="5" t="s">
        <v>24</v>
      </c>
      <c r="D251" s="5" t="s">
        <v>20</v>
      </c>
      <c r="E251" s="5"/>
      <c r="F251" s="6">
        <v>18000</v>
      </c>
      <c r="G251" s="6">
        <v>6309</v>
      </c>
      <c r="H251" s="6">
        <v>0</v>
      </c>
      <c r="I251" s="5">
        <v>0</v>
      </c>
      <c r="J251" s="6">
        <v>0</v>
      </c>
      <c r="K251" s="5" t="s">
        <v>703</v>
      </c>
      <c r="L251" s="7">
        <v>42824</v>
      </c>
      <c r="M251" s="6">
        <v>0</v>
      </c>
      <c r="N251" s="6">
        <f>IF(E251="כן",0,IF(I251&gt;3,0,F251))</f>
        <v>18000</v>
      </c>
      <c r="O251" s="6"/>
      <c r="P251" s="6">
        <f t="shared" si="28"/>
        <v>18000</v>
      </c>
      <c r="Q251" s="5" t="s">
        <v>550</v>
      </c>
    </row>
    <row r="252" spans="1:17" ht="71.25" customHeight="1" x14ac:dyDescent="0.2">
      <c r="A252" s="5" t="s">
        <v>478</v>
      </c>
      <c r="B252" s="5" t="s">
        <v>551</v>
      </c>
      <c r="C252" s="5" t="s">
        <v>41</v>
      </c>
      <c r="D252" s="5" t="s">
        <v>20</v>
      </c>
      <c r="E252" s="5"/>
      <c r="F252" s="6">
        <v>4000</v>
      </c>
      <c r="G252" s="6">
        <v>0</v>
      </c>
      <c r="H252" s="6">
        <v>0</v>
      </c>
      <c r="I252" s="5">
        <v>0</v>
      </c>
      <c r="J252" s="6">
        <v>0</v>
      </c>
      <c r="K252" s="5"/>
      <c r="L252" s="7">
        <v>43051</v>
      </c>
      <c r="M252" s="6">
        <v>0</v>
      </c>
      <c r="N252" s="6">
        <f>IF(E252="כן",0,IF(I252&gt;3,0,F252))</f>
        <v>4000</v>
      </c>
      <c r="O252" s="6">
        <f>IF(E252="כן", 0, SUM(G252+H252+J252+M252))</f>
        <v>0</v>
      </c>
      <c r="P252" s="6">
        <f t="shared" si="28"/>
        <v>4000</v>
      </c>
      <c r="Q252" s="5" t="s">
        <v>552</v>
      </c>
    </row>
    <row r="253" spans="1:17" ht="71.25" customHeight="1" x14ac:dyDescent="0.2">
      <c r="A253" s="5" t="s">
        <v>478</v>
      </c>
      <c r="B253" s="5" t="s">
        <v>553</v>
      </c>
      <c r="C253" s="5" t="s">
        <v>24</v>
      </c>
      <c r="D253" s="5" t="s">
        <v>20</v>
      </c>
      <c r="E253" s="5"/>
      <c r="F253" s="6">
        <v>8075</v>
      </c>
      <c r="G253" s="6">
        <v>0</v>
      </c>
      <c r="H253" s="6">
        <v>0</v>
      </c>
      <c r="I253" s="5">
        <v>0</v>
      </c>
      <c r="J253" s="6">
        <v>0</v>
      </c>
      <c r="K253" s="5"/>
      <c r="L253" s="7">
        <v>42661</v>
      </c>
      <c r="M253" s="6">
        <v>29708.2264957265</v>
      </c>
      <c r="N253" s="6">
        <f>IF(E253="כן",0,IF(I253&gt;3,0,F253))</f>
        <v>8075</v>
      </c>
      <c r="O253" s="6">
        <f>IF(E253="כן", 0, SUM(G253+H253+J253+M253))</f>
        <v>29708.2264957265</v>
      </c>
      <c r="P253" s="6">
        <f t="shared" si="28"/>
        <v>37783.2264957265</v>
      </c>
      <c r="Q253" s="5" t="s">
        <v>554</v>
      </c>
    </row>
    <row r="254" spans="1:17" ht="71.25" customHeight="1" x14ac:dyDescent="0.2">
      <c r="A254" s="5" t="s">
        <v>478</v>
      </c>
      <c r="B254" s="5" t="s">
        <v>555</v>
      </c>
      <c r="C254" s="5" t="s">
        <v>24</v>
      </c>
      <c r="D254" s="5" t="s">
        <v>20</v>
      </c>
      <c r="E254" s="5"/>
      <c r="F254" s="6">
        <v>8500</v>
      </c>
      <c r="G254" s="6">
        <v>0</v>
      </c>
      <c r="H254" s="6">
        <v>0</v>
      </c>
      <c r="I254" s="5">
        <v>0</v>
      </c>
      <c r="J254" s="6">
        <v>0</v>
      </c>
      <c r="K254" s="5"/>
      <c r="L254" s="7">
        <v>42275</v>
      </c>
      <c r="M254" s="6"/>
      <c r="N254" s="6"/>
      <c r="O254" s="6">
        <f>IF(E254="כן", 0, SUM(G254+H254+J254+M254))</f>
        <v>0</v>
      </c>
      <c r="P254" s="6">
        <f t="shared" si="28"/>
        <v>0</v>
      </c>
      <c r="Q254" s="5" t="s">
        <v>556</v>
      </c>
    </row>
    <row r="255" spans="1:17" ht="71.25" customHeight="1" x14ac:dyDescent="0.2">
      <c r="A255" s="5" t="s">
        <v>478</v>
      </c>
      <c r="B255" s="5" t="s">
        <v>557</v>
      </c>
      <c r="C255" s="5" t="s">
        <v>24</v>
      </c>
      <c r="D255" s="5" t="s">
        <v>57</v>
      </c>
      <c r="E255" s="5"/>
      <c r="F255" s="6">
        <v>0</v>
      </c>
      <c r="G255" s="6">
        <v>0</v>
      </c>
      <c r="H255" s="6">
        <v>0</v>
      </c>
      <c r="I255" s="5">
        <v>0</v>
      </c>
      <c r="J255" s="6">
        <v>0</v>
      </c>
      <c r="K255" s="5"/>
      <c r="L255" s="5"/>
      <c r="M255" s="6"/>
      <c r="N255" s="6">
        <f t="shared" ref="N255:N261" si="29">IF(E255="כן",0,IF(I255&gt;3,0,F255))</f>
        <v>0</v>
      </c>
      <c r="O255" s="6">
        <f>IF(E255="כן", 0, SUM(G255+H255+J255+M255))</f>
        <v>0</v>
      </c>
      <c r="P255" s="6">
        <f t="shared" si="28"/>
        <v>0</v>
      </c>
      <c r="Q255" s="5" t="s">
        <v>558</v>
      </c>
    </row>
    <row r="256" spans="1:17" ht="71.25" customHeight="1" x14ac:dyDescent="0.2">
      <c r="A256" s="5" t="s">
        <v>478</v>
      </c>
      <c r="B256" s="5" t="s">
        <v>559</v>
      </c>
      <c r="C256" s="5" t="s">
        <v>24</v>
      </c>
      <c r="D256" s="5" t="s">
        <v>20</v>
      </c>
      <c r="E256" s="5"/>
      <c r="F256" s="6">
        <v>6500</v>
      </c>
      <c r="G256" s="6">
        <v>0</v>
      </c>
      <c r="H256" s="6">
        <v>0</v>
      </c>
      <c r="I256" s="5">
        <v>0</v>
      </c>
      <c r="J256" s="6">
        <v>0</v>
      </c>
      <c r="K256" s="5"/>
      <c r="L256" s="7">
        <v>42748</v>
      </c>
      <c r="M256" s="6">
        <v>0</v>
      </c>
      <c r="N256" s="6">
        <f t="shared" si="29"/>
        <v>6500</v>
      </c>
      <c r="O256" s="6">
        <f>IF(E256="כן", 0, SUM(G256+H256+J256+M256))</f>
        <v>0</v>
      </c>
      <c r="P256" s="6">
        <f t="shared" si="28"/>
        <v>6500</v>
      </c>
      <c r="Q256" s="5" t="s">
        <v>560</v>
      </c>
    </row>
    <row r="257" spans="1:17" ht="71.25" customHeight="1" x14ac:dyDescent="0.2">
      <c r="A257" s="5" t="s">
        <v>478</v>
      </c>
      <c r="B257" s="5" t="s">
        <v>561</v>
      </c>
      <c r="C257" s="5" t="s">
        <v>24</v>
      </c>
      <c r="D257" s="5" t="s">
        <v>20</v>
      </c>
      <c r="E257" s="5"/>
      <c r="F257" s="6">
        <v>8000</v>
      </c>
      <c r="G257" s="6">
        <v>12824</v>
      </c>
      <c r="H257" s="6">
        <v>68</v>
      </c>
      <c r="I257" s="5">
        <v>5</v>
      </c>
      <c r="J257" s="6">
        <v>40000</v>
      </c>
      <c r="K257" s="5" t="s">
        <v>562</v>
      </c>
      <c r="L257" s="7">
        <v>42944</v>
      </c>
      <c r="M257" s="6"/>
      <c r="N257" s="6">
        <f t="shared" si="29"/>
        <v>0</v>
      </c>
      <c r="O257" s="6"/>
      <c r="P257" s="6">
        <f t="shared" si="28"/>
        <v>0</v>
      </c>
      <c r="Q257" s="5" t="s">
        <v>563</v>
      </c>
    </row>
    <row r="258" spans="1:17" ht="71.25" customHeight="1" x14ac:dyDescent="0.2">
      <c r="A258" s="5" t="s">
        <v>478</v>
      </c>
      <c r="B258" s="5" t="s">
        <v>564</v>
      </c>
      <c r="C258" s="5" t="s">
        <v>24</v>
      </c>
      <c r="D258" s="5" t="s">
        <v>20</v>
      </c>
      <c r="E258" s="5"/>
      <c r="F258" s="6">
        <v>7182</v>
      </c>
      <c r="G258" s="6">
        <v>0</v>
      </c>
      <c r="H258" s="6">
        <v>0</v>
      </c>
      <c r="I258" s="5">
        <v>0</v>
      </c>
      <c r="J258" s="6">
        <v>0</v>
      </c>
      <c r="K258" s="5"/>
      <c r="L258" s="7">
        <v>42735</v>
      </c>
      <c r="M258" s="6">
        <v>0</v>
      </c>
      <c r="N258" s="6">
        <f t="shared" si="29"/>
        <v>7182</v>
      </c>
      <c r="O258" s="6">
        <f>IF(E258="כן", 0, SUM(G258+H258+J258+M258))</f>
        <v>0</v>
      </c>
      <c r="P258" s="6">
        <f t="shared" si="28"/>
        <v>7182</v>
      </c>
      <c r="Q258" s="5" t="s">
        <v>565</v>
      </c>
    </row>
    <row r="259" spans="1:17" ht="71.25" customHeight="1" x14ac:dyDescent="0.2">
      <c r="A259" s="5" t="s">
        <v>478</v>
      </c>
      <c r="B259" s="5" t="s">
        <v>566</v>
      </c>
      <c r="C259" s="5" t="s">
        <v>24</v>
      </c>
      <c r="D259" s="5" t="s">
        <v>20</v>
      </c>
      <c r="E259" s="5"/>
      <c r="F259" s="6">
        <v>6500</v>
      </c>
      <c r="G259" s="6">
        <v>0</v>
      </c>
      <c r="H259" s="6">
        <v>0</v>
      </c>
      <c r="I259" s="5">
        <v>0</v>
      </c>
      <c r="J259" s="6">
        <v>0</v>
      </c>
      <c r="K259" s="5"/>
      <c r="L259" s="7">
        <v>43107</v>
      </c>
      <c r="M259" s="6">
        <v>0</v>
      </c>
      <c r="N259" s="6">
        <f t="shared" si="29"/>
        <v>6500</v>
      </c>
      <c r="O259" s="6">
        <f>IF(E259="כן", 0, SUM(G259+H259+J259+M259))</f>
        <v>0</v>
      </c>
      <c r="P259" s="6">
        <f t="shared" si="28"/>
        <v>6500</v>
      </c>
      <c r="Q259" s="5" t="s">
        <v>567</v>
      </c>
    </row>
    <row r="260" spans="1:17" ht="71.25" customHeight="1" x14ac:dyDescent="0.2">
      <c r="A260" s="5" t="s">
        <v>478</v>
      </c>
      <c r="B260" s="5" t="s">
        <v>568</v>
      </c>
      <c r="C260" s="5" t="s">
        <v>19</v>
      </c>
      <c r="D260" s="5" t="s">
        <v>20</v>
      </c>
      <c r="E260" s="5"/>
      <c r="F260" s="6">
        <v>9000</v>
      </c>
      <c r="G260" s="6">
        <v>0</v>
      </c>
      <c r="H260" s="6">
        <v>0</v>
      </c>
      <c r="I260" s="5">
        <v>0</v>
      </c>
      <c r="J260" s="6">
        <v>0</v>
      </c>
      <c r="K260" s="5"/>
      <c r="L260" s="5"/>
      <c r="M260" s="6"/>
      <c r="N260" s="6">
        <f t="shared" si="29"/>
        <v>9000</v>
      </c>
      <c r="O260" s="6">
        <f>IF(E260="כן", 0, SUM(G260+H260+J260+M260))</f>
        <v>0</v>
      </c>
      <c r="P260" s="6">
        <f t="shared" si="28"/>
        <v>9000</v>
      </c>
      <c r="Q260" s="5" t="s">
        <v>569</v>
      </c>
    </row>
    <row r="261" spans="1:17" ht="71.25" customHeight="1" x14ac:dyDescent="0.2">
      <c r="A261" s="5" t="s">
        <v>478</v>
      </c>
      <c r="B261" s="5" t="s">
        <v>570</v>
      </c>
      <c r="C261" s="5" t="s">
        <v>24</v>
      </c>
      <c r="D261" s="5" t="s">
        <v>20</v>
      </c>
      <c r="E261" s="5"/>
      <c r="F261" s="6">
        <v>12500</v>
      </c>
      <c r="G261" s="6">
        <v>0</v>
      </c>
      <c r="H261" s="6">
        <v>0</v>
      </c>
      <c r="I261" s="5">
        <v>0</v>
      </c>
      <c r="J261" s="6">
        <v>0</v>
      </c>
      <c r="K261" s="5"/>
      <c r="L261" s="7">
        <v>43113</v>
      </c>
      <c r="M261" s="6">
        <v>0</v>
      </c>
      <c r="N261" s="6">
        <f t="shared" si="29"/>
        <v>12500</v>
      </c>
      <c r="O261" s="6">
        <f>IF(E261="כן", 0, SUM(G261+H261+J261+M261))</f>
        <v>0</v>
      </c>
      <c r="P261" s="6">
        <f t="shared" si="28"/>
        <v>12500</v>
      </c>
      <c r="Q261" s="5" t="s">
        <v>571</v>
      </c>
    </row>
    <row r="262" spans="1:17" ht="71.25" customHeight="1" x14ac:dyDescent="0.2">
      <c r="A262" s="8" t="s">
        <v>478</v>
      </c>
      <c r="B262" s="8" t="s">
        <v>572</v>
      </c>
      <c r="C262" s="8"/>
      <c r="D262" s="8"/>
      <c r="E262" s="8"/>
      <c r="F262" s="9">
        <f>SUM(F217:F261)</f>
        <v>351502</v>
      </c>
      <c r="G262" s="9">
        <f>SUM(G217:G261)</f>
        <v>183554</v>
      </c>
      <c r="H262" s="9">
        <f>SUM(H217:H261)</f>
        <v>41479</v>
      </c>
      <c r="I262" s="8"/>
      <c r="J262" s="9">
        <f>SUM(J217:J261)</f>
        <v>566561</v>
      </c>
      <c r="K262" s="8"/>
      <c r="L262" s="8"/>
      <c r="M262" s="9">
        <f>SUM(M217:M261)</f>
        <v>29708.2264957265</v>
      </c>
      <c r="N262" s="9">
        <f>SUM(N217:N261)</f>
        <v>215051</v>
      </c>
      <c r="O262" s="9">
        <f>SUM(O217:O261)</f>
        <v>109562.2264957265</v>
      </c>
      <c r="P262" s="9">
        <f>SUM(P217:P261)</f>
        <v>324613.2264957265</v>
      </c>
      <c r="Q262" s="8"/>
    </row>
    <row r="263" spans="1:17" ht="71.25" customHeight="1" x14ac:dyDescent="0.2">
      <c r="A263" s="5" t="s">
        <v>573</v>
      </c>
      <c r="B263" s="5" t="s">
        <v>574</v>
      </c>
      <c r="C263" s="5" t="s">
        <v>24</v>
      </c>
      <c r="D263" s="5" t="s">
        <v>20</v>
      </c>
      <c r="E263" s="5"/>
      <c r="F263" s="6">
        <v>6650</v>
      </c>
      <c r="G263" s="6">
        <v>0</v>
      </c>
      <c r="H263" s="6">
        <v>0</v>
      </c>
      <c r="I263" s="5">
        <v>1</v>
      </c>
      <c r="J263" s="6">
        <v>6650</v>
      </c>
      <c r="K263" s="5" t="s">
        <v>695</v>
      </c>
      <c r="L263" s="5"/>
      <c r="M263" s="6"/>
      <c r="N263" s="6">
        <f t="shared" ref="N263:N276" si="30">IF(E263="כן",0,IF(I263&gt;3,0,F263))</f>
        <v>6650</v>
      </c>
      <c r="O263" s="6">
        <f t="shared" ref="O263:O276" si="31">IF(E263="כן", 0, SUM(G263+H263+J263+M263))</f>
        <v>6650</v>
      </c>
      <c r="P263" s="6">
        <f t="shared" ref="P263:P276" si="32">SUM(N263+O263)</f>
        <v>13300</v>
      </c>
      <c r="Q263" s="5" t="s">
        <v>575</v>
      </c>
    </row>
    <row r="264" spans="1:17" ht="71.25" customHeight="1" x14ac:dyDescent="0.2">
      <c r="A264" s="5" t="s">
        <v>573</v>
      </c>
      <c r="B264" s="5" t="s">
        <v>576</v>
      </c>
      <c r="C264" s="5" t="s">
        <v>24</v>
      </c>
      <c r="D264" s="5" t="s">
        <v>20</v>
      </c>
      <c r="E264" s="5"/>
      <c r="F264" s="6">
        <v>5500</v>
      </c>
      <c r="G264" s="6">
        <v>0</v>
      </c>
      <c r="H264" s="6">
        <v>0</v>
      </c>
      <c r="I264" s="5">
        <v>0</v>
      </c>
      <c r="J264" s="6">
        <v>0</v>
      </c>
      <c r="K264" s="5"/>
      <c r="L264" s="5"/>
      <c r="M264" s="6"/>
      <c r="N264" s="6">
        <f t="shared" si="30"/>
        <v>5500</v>
      </c>
      <c r="O264" s="6">
        <f t="shared" si="31"/>
        <v>0</v>
      </c>
      <c r="P264" s="6">
        <f t="shared" si="32"/>
        <v>5500</v>
      </c>
      <c r="Q264" s="5" t="s">
        <v>577</v>
      </c>
    </row>
    <row r="265" spans="1:17" ht="71.25" customHeight="1" x14ac:dyDescent="0.2">
      <c r="A265" s="5" t="s">
        <v>573</v>
      </c>
      <c r="B265" s="5" t="s">
        <v>578</v>
      </c>
      <c r="C265" s="5" t="s">
        <v>24</v>
      </c>
      <c r="D265" s="5" t="s">
        <v>20</v>
      </c>
      <c r="E265" s="5"/>
      <c r="F265" s="6">
        <v>4000</v>
      </c>
      <c r="G265" s="6">
        <v>0</v>
      </c>
      <c r="H265" s="6">
        <v>0</v>
      </c>
      <c r="I265" s="5">
        <v>0</v>
      </c>
      <c r="J265" s="6">
        <v>0</v>
      </c>
      <c r="K265" s="5"/>
      <c r="L265" s="5"/>
      <c r="M265" s="6"/>
      <c r="N265" s="6">
        <f t="shared" si="30"/>
        <v>4000</v>
      </c>
      <c r="O265" s="6">
        <f t="shared" si="31"/>
        <v>0</v>
      </c>
      <c r="P265" s="6">
        <f t="shared" si="32"/>
        <v>4000</v>
      </c>
      <c r="Q265" s="5" t="s">
        <v>579</v>
      </c>
    </row>
    <row r="266" spans="1:17" ht="71.25" customHeight="1" x14ac:dyDescent="0.2">
      <c r="A266" s="5" t="s">
        <v>573</v>
      </c>
      <c r="B266" s="5" t="s">
        <v>580</v>
      </c>
      <c r="C266" s="5" t="s">
        <v>24</v>
      </c>
      <c r="D266" s="5" t="s">
        <v>20</v>
      </c>
      <c r="E266" s="5"/>
      <c r="F266" s="6">
        <v>8500</v>
      </c>
      <c r="G266" s="6">
        <v>0</v>
      </c>
      <c r="H266" s="6">
        <v>0</v>
      </c>
      <c r="I266" s="5">
        <v>0</v>
      </c>
      <c r="J266" s="6">
        <v>0</v>
      </c>
      <c r="K266" s="5"/>
      <c r="L266" s="7">
        <v>42915</v>
      </c>
      <c r="M266" s="6">
        <v>0</v>
      </c>
      <c r="N266" s="6">
        <f t="shared" si="30"/>
        <v>8500</v>
      </c>
      <c r="O266" s="6">
        <f t="shared" si="31"/>
        <v>0</v>
      </c>
      <c r="P266" s="6">
        <f t="shared" si="32"/>
        <v>8500</v>
      </c>
      <c r="Q266" s="5" t="s">
        <v>581</v>
      </c>
    </row>
    <row r="267" spans="1:17" ht="71.25" customHeight="1" x14ac:dyDescent="0.2">
      <c r="A267" s="5" t="s">
        <v>573</v>
      </c>
      <c r="B267" s="5" t="s">
        <v>582</v>
      </c>
      <c r="C267" s="5" t="s">
        <v>24</v>
      </c>
      <c r="D267" s="5" t="s">
        <v>20</v>
      </c>
      <c r="E267" s="5"/>
      <c r="F267" s="6">
        <v>5086</v>
      </c>
      <c r="G267" s="6">
        <v>0</v>
      </c>
      <c r="H267" s="6">
        <v>0</v>
      </c>
      <c r="I267" s="5">
        <v>0</v>
      </c>
      <c r="J267" s="6">
        <v>0</v>
      </c>
      <c r="K267" s="5"/>
      <c r="L267" s="5"/>
      <c r="M267" s="6"/>
      <c r="N267" s="6">
        <f t="shared" si="30"/>
        <v>5086</v>
      </c>
      <c r="O267" s="6">
        <f t="shared" si="31"/>
        <v>0</v>
      </c>
      <c r="P267" s="6">
        <f t="shared" si="32"/>
        <v>5086</v>
      </c>
      <c r="Q267" s="5" t="s">
        <v>583</v>
      </c>
    </row>
    <row r="268" spans="1:17" ht="71.25" customHeight="1" x14ac:dyDescent="0.2">
      <c r="A268" s="5" t="s">
        <v>573</v>
      </c>
      <c r="B268" s="5" t="s">
        <v>584</v>
      </c>
      <c r="C268" s="5" t="s">
        <v>24</v>
      </c>
      <c r="D268" s="5" t="s">
        <v>20</v>
      </c>
      <c r="E268" s="5"/>
      <c r="F268" s="6">
        <v>5040</v>
      </c>
      <c r="G268" s="6">
        <v>0</v>
      </c>
      <c r="H268" s="6">
        <v>0</v>
      </c>
      <c r="I268" s="5">
        <v>0</v>
      </c>
      <c r="J268" s="6">
        <v>0</v>
      </c>
      <c r="K268" s="5"/>
      <c r="L268" s="7">
        <v>43055</v>
      </c>
      <c r="M268" s="6">
        <v>0</v>
      </c>
      <c r="N268" s="6">
        <f t="shared" si="30"/>
        <v>5040</v>
      </c>
      <c r="O268" s="6">
        <f t="shared" si="31"/>
        <v>0</v>
      </c>
      <c r="P268" s="6">
        <f t="shared" si="32"/>
        <v>5040</v>
      </c>
      <c r="Q268" s="5" t="s">
        <v>585</v>
      </c>
    </row>
    <row r="269" spans="1:17" ht="71.25" customHeight="1" x14ac:dyDescent="0.2">
      <c r="A269" s="5" t="s">
        <v>573</v>
      </c>
      <c r="B269" s="5" t="s">
        <v>586</v>
      </c>
      <c r="C269" s="5" t="s">
        <v>89</v>
      </c>
      <c r="D269" s="5" t="s">
        <v>20</v>
      </c>
      <c r="E269" s="5"/>
      <c r="F269" s="6">
        <v>8500</v>
      </c>
      <c r="G269" s="6">
        <v>0</v>
      </c>
      <c r="H269" s="6">
        <v>0</v>
      </c>
      <c r="I269" s="5">
        <v>0</v>
      </c>
      <c r="J269" s="6">
        <v>0</v>
      </c>
      <c r="K269" s="5"/>
      <c r="L269" s="7">
        <v>42791</v>
      </c>
      <c r="M269" s="6">
        <v>0</v>
      </c>
      <c r="N269" s="6">
        <f t="shared" si="30"/>
        <v>8500</v>
      </c>
      <c r="O269" s="6">
        <f t="shared" si="31"/>
        <v>0</v>
      </c>
      <c r="P269" s="6">
        <f t="shared" si="32"/>
        <v>8500</v>
      </c>
      <c r="Q269" s="5" t="s">
        <v>587</v>
      </c>
    </row>
    <row r="270" spans="1:17" ht="71.25" customHeight="1" x14ac:dyDescent="0.2">
      <c r="A270" s="5" t="s">
        <v>573</v>
      </c>
      <c r="B270" s="5" t="s">
        <v>588</v>
      </c>
      <c r="C270" s="5" t="s">
        <v>24</v>
      </c>
      <c r="D270" s="5" t="s">
        <v>20</v>
      </c>
      <c r="E270" s="5"/>
      <c r="F270" s="6">
        <v>4000</v>
      </c>
      <c r="G270" s="6">
        <v>0</v>
      </c>
      <c r="H270" s="6">
        <v>0</v>
      </c>
      <c r="I270" s="5">
        <v>0</v>
      </c>
      <c r="J270" s="6">
        <v>0</v>
      </c>
      <c r="K270" s="5"/>
      <c r="L270" s="5"/>
      <c r="M270" s="6"/>
      <c r="N270" s="6">
        <f t="shared" si="30"/>
        <v>4000</v>
      </c>
      <c r="O270" s="6">
        <f t="shared" si="31"/>
        <v>0</v>
      </c>
      <c r="P270" s="6">
        <f t="shared" si="32"/>
        <v>4000</v>
      </c>
      <c r="Q270" s="5" t="s">
        <v>589</v>
      </c>
    </row>
    <row r="271" spans="1:17" ht="71.25" customHeight="1" x14ac:dyDescent="0.2">
      <c r="A271" s="5" t="s">
        <v>573</v>
      </c>
      <c r="B271" s="5" t="s">
        <v>590</v>
      </c>
      <c r="C271" s="5" t="s">
        <v>24</v>
      </c>
      <c r="D271" s="5" t="s">
        <v>192</v>
      </c>
      <c r="E271" s="5"/>
      <c r="F271" s="6">
        <v>7000</v>
      </c>
      <c r="G271" s="6">
        <v>0</v>
      </c>
      <c r="H271" s="6">
        <v>0</v>
      </c>
      <c r="I271" s="5">
        <v>0</v>
      </c>
      <c r="J271" s="6">
        <v>0</v>
      </c>
      <c r="K271" s="5"/>
      <c r="L271" s="5"/>
      <c r="M271" s="6"/>
      <c r="N271" s="6">
        <f t="shared" si="30"/>
        <v>7000</v>
      </c>
      <c r="O271" s="6">
        <f t="shared" si="31"/>
        <v>0</v>
      </c>
      <c r="P271" s="6">
        <f t="shared" si="32"/>
        <v>7000</v>
      </c>
      <c r="Q271" s="5" t="s">
        <v>591</v>
      </c>
    </row>
    <row r="272" spans="1:17" ht="71.25" customHeight="1" x14ac:dyDescent="0.2">
      <c r="A272" s="5" t="s">
        <v>573</v>
      </c>
      <c r="B272" s="5" t="s">
        <v>592</v>
      </c>
      <c r="C272" s="5" t="s">
        <v>24</v>
      </c>
      <c r="D272" s="5" t="s">
        <v>20</v>
      </c>
      <c r="E272" s="5"/>
      <c r="F272" s="6">
        <v>10000</v>
      </c>
      <c r="G272" s="6">
        <v>0</v>
      </c>
      <c r="H272" s="6">
        <v>0</v>
      </c>
      <c r="I272" s="5">
        <v>1</v>
      </c>
      <c r="J272" s="6">
        <v>10000</v>
      </c>
      <c r="K272" s="5"/>
      <c r="L272" s="7">
        <v>42564</v>
      </c>
      <c r="M272" s="6">
        <v>0</v>
      </c>
      <c r="N272" s="6">
        <f t="shared" si="30"/>
        <v>10000</v>
      </c>
      <c r="O272" s="6">
        <f t="shared" si="31"/>
        <v>10000</v>
      </c>
      <c r="P272" s="6">
        <f t="shared" si="32"/>
        <v>20000</v>
      </c>
      <c r="Q272" s="14" t="s">
        <v>593</v>
      </c>
    </row>
    <row r="273" spans="1:17" ht="71.25" customHeight="1" x14ac:dyDescent="0.2">
      <c r="A273" s="5" t="s">
        <v>573</v>
      </c>
      <c r="B273" s="5" t="s">
        <v>594</v>
      </c>
      <c r="C273" s="5" t="s">
        <v>24</v>
      </c>
      <c r="D273" s="5" t="s">
        <v>192</v>
      </c>
      <c r="E273" s="5"/>
      <c r="F273" s="6">
        <v>10000</v>
      </c>
      <c r="G273" s="6">
        <v>0</v>
      </c>
      <c r="H273" s="6">
        <v>0</v>
      </c>
      <c r="I273" s="5">
        <v>0</v>
      </c>
      <c r="J273" s="6">
        <v>0</v>
      </c>
      <c r="K273" s="5"/>
      <c r="L273" s="5"/>
      <c r="M273" s="6"/>
      <c r="N273" s="6">
        <f t="shared" si="30"/>
        <v>10000</v>
      </c>
      <c r="O273" s="6">
        <f t="shared" si="31"/>
        <v>0</v>
      </c>
      <c r="P273" s="6">
        <f t="shared" si="32"/>
        <v>10000</v>
      </c>
      <c r="Q273" s="5" t="s">
        <v>595</v>
      </c>
    </row>
    <row r="274" spans="1:17" ht="71.25" customHeight="1" x14ac:dyDescent="0.2">
      <c r="A274" s="5" t="s">
        <v>573</v>
      </c>
      <c r="B274" s="5" t="s">
        <v>596</v>
      </c>
      <c r="C274" s="5" t="s">
        <v>24</v>
      </c>
      <c r="D274" s="5" t="s">
        <v>57</v>
      </c>
      <c r="E274" s="5"/>
      <c r="F274" s="6">
        <v>0</v>
      </c>
      <c r="G274" s="6">
        <v>0</v>
      </c>
      <c r="H274" s="6">
        <v>0</v>
      </c>
      <c r="I274" s="5">
        <v>0</v>
      </c>
      <c r="J274" s="6">
        <v>0</v>
      </c>
      <c r="K274" s="5"/>
      <c r="L274" s="5"/>
      <c r="M274" s="6"/>
      <c r="N274" s="6">
        <f t="shared" si="30"/>
        <v>0</v>
      </c>
      <c r="O274" s="6">
        <f t="shared" si="31"/>
        <v>0</v>
      </c>
      <c r="P274" s="6">
        <f t="shared" si="32"/>
        <v>0</v>
      </c>
      <c r="Q274" s="5" t="s">
        <v>597</v>
      </c>
    </row>
    <row r="275" spans="1:17" ht="71.25" customHeight="1" x14ac:dyDescent="0.2">
      <c r="A275" s="5" t="s">
        <v>573</v>
      </c>
      <c r="B275" s="5" t="s">
        <v>598</v>
      </c>
      <c r="C275" s="5" t="s">
        <v>24</v>
      </c>
      <c r="D275" s="5" t="s">
        <v>20</v>
      </c>
      <c r="E275" s="5"/>
      <c r="F275" s="6">
        <v>4000</v>
      </c>
      <c r="G275" s="6">
        <v>0</v>
      </c>
      <c r="H275" s="6">
        <v>0</v>
      </c>
      <c r="I275" s="5">
        <v>0</v>
      </c>
      <c r="J275" s="6">
        <v>0</v>
      </c>
      <c r="K275" s="5"/>
      <c r="L275" s="5"/>
      <c r="M275" s="6"/>
      <c r="N275" s="6">
        <f t="shared" si="30"/>
        <v>4000</v>
      </c>
      <c r="O275" s="6">
        <f t="shared" si="31"/>
        <v>0</v>
      </c>
      <c r="P275" s="6">
        <f t="shared" si="32"/>
        <v>4000</v>
      </c>
      <c r="Q275" s="5" t="s">
        <v>599</v>
      </c>
    </row>
    <row r="276" spans="1:17" ht="71.25" customHeight="1" x14ac:dyDescent="0.2">
      <c r="A276" s="5" t="s">
        <v>573</v>
      </c>
      <c r="B276" s="5" t="s">
        <v>600</v>
      </c>
      <c r="C276" s="5" t="s">
        <v>24</v>
      </c>
      <c r="D276" s="5" t="s">
        <v>20</v>
      </c>
      <c r="E276" s="5"/>
      <c r="F276" s="6">
        <v>4000</v>
      </c>
      <c r="G276" s="6">
        <v>0</v>
      </c>
      <c r="H276" s="6">
        <v>0</v>
      </c>
      <c r="I276" s="5">
        <v>0</v>
      </c>
      <c r="J276" s="6">
        <v>0</v>
      </c>
      <c r="K276" s="5"/>
      <c r="L276" s="7">
        <v>42914</v>
      </c>
      <c r="M276" s="6">
        <v>0</v>
      </c>
      <c r="N276" s="6">
        <f t="shared" si="30"/>
        <v>4000</v>
      </c>
      <c r="O276" s="6">
        <f t="shared" si="31"/>
        <v>0</v>
      </c>
      <c r="P276" s="6">
        <f t="shared" si="32"/>
        <v>4000</v>
      </c>
      <c r="Q276" s="5" t="s">
        <v>601</v>
      </c>
    </row>
    <row r="277" spans="1:17" ht="71.25" customHeight="1" x14ac:dyDescent="0.2">
      <c r="A277" s="8" t="s">
        <v>573</v>
      </c>
      <c r="B277" s="8" t="s">
        <v>602</v>
      </c>
      <c r="C277" s="8"/>
      <c r="D277" s="8"/>
      <c r="E277" s="8"/>
      <c r="F277" s="9">
        <f>SUM(F263:F276)</f>
        <v>82276</v>
      </c>
      <c r="G277" s="9">
        <f>SUM(G263:G276)</f>
        <v>0</v>
      </c>
      <c r="H277" s="9">
        <f>SUM(H263:H276)</f>
        <v>0</v>
      </c>
      <c r="I277" s="8"/>
      <c r="J277" s="9">
        <f>SUM(J263:J276)</f>
        <v>16650</v>
      </c>
      <c r="K277" s="8"/>
      <c r="L277" s="8"/>
      <c r="M277" s="9">
        <f>SUM(M263:M276)</f>
        <v>0</v>
      </c>
      <c r="N277" s="9">
        <f>SUM(N263:N276)</f>
        <v>82276</v>
      </c>
      <c r="O277" s="9">
        <f>SUM(O263:O276)</f>
        <v>16650</v>
      </c>
      <c r="P277" s="9">
        <f>SUM(P263:P276)</f>
        <v>98926</v>
      </c>
      <c r="Q277" s="8"/>
    </row>
    <row r="278" spans="1:17" ht="71.25" customHeight="1" x14ac:dyDescent="0.2">
      <c r="A278" s="5" t="s">
        <v>603</v>
      </c>
      <c r="B278" s="5" t="s">
        <v>604</v>
      </c>
      <c r="C278" s="5" t="s">
        <v>24</v>
      </c>
      <c r="D278" s="5" t="s">
        <v>20</v>
      </c>
      <c r="E278" s="5"/>
      <c r="F278" s="6">
        <v>8500</v>
      </c>
      <c r="G278" s="6">
        <v>0</v>
      </c>
      <c r="H278" s="6">
        <v>0</v>
      </c>
      <c r="I278" s="5">
        <v>0</v>
      </c>
      <c r="J278" s="6">
        <v>0</v>
      </c>
      <c r="K278" s="5"/>
      <c r="L278" s="7">
        <v>43181</v>
      </c>
      <c r="M278" s="6">
        <v>0</v>
      </c>
      <c r="N278" s="6">
        <f t="shared" ref="N278:N284" si="33">IF(E278="כן",0,IF(I278&gt;3,0,F278))</f>
        <v>8500</v>
      </c>
      <c r="O278" s="6">
        <f>IF(E278="כן", 0, SUM(G278+H278+J278+M278))</f>
        <v>0</v>
      </c>
      <c r="P278" s="6">
        <f t="shared" ref="P278:P309" si="34">SUM(N278+O278)</f>
        <v>8500</v>
      </c>
      <c r="Q278" s="5" t="s">
        <v>605</v>
      </c>
    </row>
    <row r="279" spans="1:17" ht="71.25" customHeight="1" x14ac:dyDescent="0.2">
      <c r="A279" s="5" t="s">
        <v>603</v>
      </c>
      <c r="B279" s="5" t="s">
        <v>606</v>
      </c>
      <c r="C279" s="5" t="s">
        <v>24</v>
      </c>
      <c r="D279" s="5" t="s">
        <v>20</v>
      </c>
      <c r="E279" s="5"/>
      <c r="F279" s="6">
        <v>6500</v>
      </c>
      <c r="G279" s="6">
        <v>0</v>
      </c>
      <c r="H279" s="6">
        <v>0</v>
      </c>
      <c r="I279" s="5">
        <v>0</v>
      </c>
      <c r="J279" s="6">
        <v>0</v>
      </c>
      <c r="K279" s="5"/>
      <c r="L279" s="5"/>
      <c r="M279" s="6"/>
      <c r="N279" s="6">
        <f t="shared" si="33"/>
        <v>6500</v>
      </c>
      <c r="O279" s="6">
        <f>IF(E279="כן", 0, SUM(G279+H279+J279+M279))</f>
        <v>0</v>
      </c>
      <c r="P279" s="6">
        <f t="shared" si="34"/>
        <v>6500</v>
      </c>
      <c r="Q279" s="5" t="s">
        <v>607</v>
      </c>
    </row>
    <row r="280" spans="1:17" ht="71.25" customHeight="1" x14ac:dyDescent="0.2">
      <c r="A280" s="5" t="s">
        <v>603</v>
      </c>
      <c r="B280" s="5" t="s">
        <v>608</v>
      </c>
      <c r="C280" s="5" t="s">
        <v>89</v>
      </c>
      <c r="D280" s="5" t="s">
        <v>20</v>
      </c>
      <c r="E280" s="5"/>
      <c r="F280" s="6">
        <v>7500</v>
      </c>
      <c r="G280" s="6">
        <v>0</v>
      </c>
      <c r="H280" s="6">
        <v>0</v>
      </c>
      <c r="I280" s="5">
        <v>0</v>
      </c>
      <c r="J280" s="6">
        <v>0</v>
      </c>
      <c r="K280" s="5"/>
      <c r="L280" s="7">
        <v>43104</v>
      </c>
      <c r="M280" s="6">
        <v>0</v>
      </c>
      <c r="N280" s="6">
        <f t="shared" si="33"/>
        <v>7500</v>
      </c>
      <c r="O280" s="6">
        <f>IF(E280="כן", 0, SUM(G280+H280+J280+M280))</f>
        <v>0</v>
      </c>
      <c r="P280" s="6">
        <f t="shared" si="34"/>
        <v>7500</v>
      </c>
      <c r="Q280" s="5" t="s">
        <v>609</v>
      </c>
    </row>
    <row r="281" spans="1:17" ht="71.25" customHeight="1" x14ac:dyDescent="0.2">
      <c r="A281" s="5" t="s">
        <v>603</v>
      </c>
      <c r="B281" s="5" t="s">
        <v>610</v>
      </c>
      <c r="C281" s="5" t="s">
        <v>24</v>
      </c>
      <c r="D281" s="5" t="s">
        <v>20</v>
      </c>
      <c r="E281" s="5"/>
      <c r="F281" s="6">
        <v>8000</v>
      </c>
      <c r="G281" s="6">
        <v>1377</v>
      </c>
      <c r="H281" s="6">
        <v>0</v>
      </c>
      <c r="I281" s="5">
        <v>0</v>
      </c>
      <c r="J281" s="6">
        <v>0</v>
      </c>
      <c r="K281" s="5" t="s">
        <v>611</v>
      </c>
      <c r="L281" s="7">
        <v>42978</v>
      </c>
      <c r="M281" s="6">
        <v>0</v>
      </c>
      <c r="N281" s="6">
        <f t="shared" si="33"/>
        <v>8000</v>
      </c>
      <c r="O281" s="6"/>
      <c r="P281" s="6">
        <f t="shared" si="34"/>
        <v>8000</v>
      </c>
      <c r="Q281" s="5" t="s">
        <v>612</v>
      </c>
    </row>
    <row r="282" spans="1:17" ht="71.25" customHeight="1" x14ac:dyDescent="0.2">
      <c r="A282" s="5" t="s">
        <v>603</v>
      </c>
      <c r="B282" s="5" t="s">
        <v>613</v>
      </c>
      <c r="C282" s="5" t="s">
        <v>24</v>
      </c>
      <c r="D282" s="5" t="s">
        <v>20</v>
      </c>
      <c r="E282" s="5"/>
      <c r="F282" s="6">
        <v>10000</v>
      </c>
      <c r="G282" s="6">
        <v>0</v>
      </c>
      <c r="H282" s="6">
        <v>0</v>
      </c>
      <c r="I282" s="5">
        <v>0</v>
      </c>
      <c r="J282" s="6">
        <v>0</v>
      </c>
      <c r="K282" s="5"/>
      <c r="L282" s="7">
        <v>42956</v>
      </c>
      <c r="M282" s="6">
        <v>0</v>
      </c>
      <c r="N282" s="6">
        <f t="shared" si="33"/>
        <v>10000</v>
      </c>
      <c r="O282" s="6">
        <f>IF(E282="כן", 0, SUM(G282+H282+J282+M282))</f>
        <v>0</v>
      </c>
      <c r="P282" s="6">
        <f t="shared" si="34"/>
        <v>10000</v>
      </c>
      <c r="Q282" s="5" t="s">
        <v>614</v>
      </c>
    </row>
    <row r="283" spans="1:17" ht="71.25" customHeight="1" x14ac:dyDescent="0.2">
      <c r="A283" s="5" t="s">
        <v>603</v>
      </c>
      <c r="B283" s="5" t="s">
        <v>615</v>
      </c>
      <c r="C283" s="5" t="s">
        <v>24</v>
      </c>
      <c r="D283" s="5" t="s">
        <v>20</v>
      </c>
      <c r="E283" s="5"/>
      <c r="F283" s="6">
        <v>12500</v>
      </c>
      <c r="G283" s="6">
        <v>0</v>
      </c>
      <c r="H283" s="6">
        <v>0</v>
      </c>
      <c r="I283" s="5">
        <v>0</v>
      </c>
      <c r="J283" s="6">
        <v>0</v>
      </c>
      <c r="K283" s="5"/>
      <c r="L283" s="7">
        <v>42756</v>
      </c>
      <c r="M283" s="6">
        <v>0</v>
      </c>
      <c r="N283" s="6">
        <f t="shared" si="33"/>
        <v>12500</v>
      </c>
      <c r="O283" s="6">
        <f>IF(E283="כן", 0, SUM(G283+H283+J283+M283))</f>
        <v>0</v>
      </c>
      <c r="P283" s="6">
        <f t="shared" si="34"/>
        <v>12500</v>
      </c>
      <c r="Q283" s="5" t="s">
        <v>616</v>
      </c>
    </row>
    <row r="284" spans="1:17" ht="71.25" customHeight="1" x14ac:dyDescent="0.2">
      <c r="A284" s="5" t="s">
        <v>603</v>
      </c>
      <c r="B284" s="5" t="s">
        <v>617</v>
      </c>
      <c r="C284" s="5" t="s">
        <v>24</v>
      </c>
      <c r="D284" s="5" t="s">
        <v>20</v>
      </c>
      <c r="E284" s="5"/>
      <c r="F284" s="6">
        <v>7000</v>
      </c>
      <c r="G284" s="6">
        <v>0</v>
      </c>
      <c r="H284" s="6">
        <v>0</v>
      </c>
      <c r="I284" s="5">
        <v>0</v>
      </c>
      <c r="J284" s="6">
        <v>0</v>
      </c>
      <c r="K284" s="5"/>
      <c r="L284" s="7">
        <v>42803</v>
      </c>
      <c r="M284" s="6">
        <v>0</v>
      </c>
      <c r="N284" s="6">
        <f t="shared" si="33"/>
        <v>7000</v>
      </c>
      <c r="O284" s="6">
        <f>IF(E284="כן", 0, SUM(G284+H284+J284+M284))</f>
        <v>0</v>
      </c>
      <c r="P284" s="6">
        <f t="shared" si="34"/>
        <v>7000</v>
      </c>
      <c r="Q284" s="5" t="s">
        <v>618</v>
      </c>
    </row>
    <row r="285" spans="1:17" ht="71.25" customHeight="1" x14ac:dyDescent="0.2">
      <c r="A285" s="5" t="s">
        <v>603</v>
      </c>
      <c r="B285" s="5" t="s">
        <v>619</v>
      </c>
      <c r="C285" s="5" t="s">
        <v>19</v>
      </c>
      <c r="D285" s="5" t="s">
        <v>20</v>
      </c>
      <c r="E285" s="5"/>
      <c r="F285" s="6">
        <v>6500</v>
      </c>
      <c r="G285" s="6">
        <v>0</v>
      </c>
      <c r="H285" s="6">
        <v>0</v>
      </c>
      <c r="I285" s="5">
        <v>3</v>
      </c>
      <c r="J285" s="6">
        <v>19500</v>
      </c>
      <c r="K285" s="5" t="s">
        <v>697</v>
      </c>
      <c r="L285" s="7">
        <v>42661</v>
      </c>
      <c r="M285" s="6"/>
      <c r="N285" s="6">
        <v>6500</v>
      </c>
      <c r="O285" s="6">
        <v>19500</v>
      </c>
      <c r="P285" s="6">
        <f t="shared" si="34"/>
        <v>26000</v>
      </c>
      <c r="Q285" s="5" t="s">
        <v>620</v>
      </c>
    </row>
    <row r="286" spans="1:17" ht="71.25" customHeight="1" x14ac:dyDescent="0.2">
      <c r="A286" s="5" t="s">
        <v>603</v>
      </c>
      <c r="B286" s="5" t="s">
        <v>621</v>
      </c>
      <c r="C286" s="5" t="s">
        <v>24</v>
      </c>
      <c r="D286" s="5" t="s">
        <v>20</v>
      </c>
      <c r="E286" s="5"/>
      <c r="F286" s="6">
        <v>8000</v>
      </c>
      <c r="G286" s="6">
        <v>0</v>
      </c>
      <c r="H286" s="6">
        <v>0</v>
      </c>
      <c r="I286" s="5">
        <v>16</v>
      </c>
      <c r="J286" s="6">
        <v>129025</v>
      </c>
      <c r="K286" s="5" t="s">
        <v>696</v>
      </c>
      <c r="L286" s="7">
        <v>42970</v>
      </c>
      <c r="M286" s="6"/>
      <c r="N286" s="6">
        <f>IF(E286="כן",0,IF(I286&gt;3,0,F286))</f>
        <v>0</v>
      </c>
      <c r="O286" s="6">
        <v>36000</v>
      </c>
      <c r="P286" s="6">
        <f t="shared" si="34"/>
        <v>36000</v>
      </c>
      <c r="Q286" s="5" t="s">
        <v>622</v>
      </c>
    </row>
    <row r="287" spans="1:17" ht="71.25" customHeight="1" x14ac:dyDescent="0.2">
      <c r="A287" s="5" t="s">
        <v>603</v>
      </c>
      <c r="B287" s="5" t="s">
        <v>623</v>
      </c>
      <c r="C287" s="5" t="s">
        <v>24</v>
      </c>
      <c r="D287" s="5" t="s">
        <v>20</v>
      </c>
      <c r="E287" s="5"/>
      <c r="F287" s="6">
        <v>9500</v>
      </c>
      <c r="G287" s="6">
        <v>0</v>
      </c>
      <c r="H287" s="6">
        <v>9581</v>
      </c>
      <c r="I287" s="5">
        <v>1</v>
      </c>
      <c r="J287" s="6">
        <v>9581</v>
      </c>
      <c r="K287" s="5" t="s">
        <v>624</v>
      </c>
      <c r="L287" s="7">
        <v>43008</v>
      </c>
      <c r="M287" s="6">
        <v>0</v>
      </c>
      <c r="N287" s="6"/>
      <c r="O287" s="6"/>
      <c r="P287" s="6">
        <f t="shared" si="34"/>
        <v>0</v>
      </c>
      <c r="Q287" s="14" t="s">
        <v>625</v>
      </c>
    </row>
    <row r="288" spans="1:17" ht="71.25" customHeight="1" x14ac:dyDescent="0.2">
      <c r="A288" s="5" t="s">
        <v>603</v>
      </c>
      <c r="B288" s="5" t="s">
        <v>626</v>
      </c>
      <c r="C288" s="5" t="s">
        <v>24</v>
      </c>
      <c r="D288" s="5" t="s">
        <v>20</v>
      </c>
      <c r="E288" s="5"/>
      <c r="F288" s="6">
        <v>10000</v>
      </c>
      <c r="G288" s="6">
        <v>27792</v>
      </c>
      <c r="H288" s="6">
        <v>0</v>
      </c>
      <c r="I288" s="5">
        <v>0</v>
      </c>
      <c r="J288" s="6">
        <v>0</v>
      </c>
      <c r="K288" s="5" t="s">
        <v>238</v>
      </c>
      <c r="L288" s="7">
        <v>43055</v>
      </c>
      <c r="M288" s="6">
        <v>0</v>
      </c>
      <c r="N288" s="6">
        <f>IF(E288="כן",0,IF(I288&gt;3,0,F288))</f>
        <v>10000</v>
      </c>
      <c r="O288" s="6">
        <v>0</v>
      </c>
      <c r="P288" s="6">
        <f t="shared" si="34"/>
        <v>10000</v>
      </c>
      <c r="Q288" s="5" t="s">
        <v>627</v>
      </c>
    </row>
    <row r="289" spans="1:17" ht="71.25" customHeight="1" x14ac:dyDescent="0.2">
      <c r="A289" s="5" t="s">
        <v>603</v>
      </c>
      <c r="B289" s="5" t="s">
        <v>628</v>
      </c>
      <c r="C289" s="5" t="s">
        <v>24</v>
      </c>
      <c r="D289" s="5" t="s">
        <v>20</v>
      </c>
      <c r="E289" s="5"/>
      <c r="F289" s="6">
        <v>8075</v>
      </c>
      <c r="G289" s="6">
        <v>0</v>
      </c>
      <c r="H289" s="6">
        <v>0</v>
      </c>
      <c r="I289" s="5">
        <v>0</v>
      </c>
      <c r="J289" s="6">
        <v>0</v>
      </c>
      <c r="K289" s="5"/>
      <c r="L289" s="7">
        <v>42749</v>
      </c>
      <c r="M289" s="6">
        <v>0</v>
      </c>
      <c r="N289" s="6"/>
      <c r="O289" s="6">
        <f t="shared" ref="O289:O300" si="35">IF(E289="כן", 0, SUM(G289+H289+J289+M289))</f>
        <v>0</v>
      </c>
      <c r="P289" s="6">
        <f t="shared" si="34"/>
        <v>0</v>
      </c>
      <c r="Q289" s="5" t="s">
        <v>629</v>
      </c>
    </row>
    <row r="290" spans="1:17" ht="71.25" customHeight="1" x14ac:dyDescent="0.2">
      <c r="A290" s="5" t="s">
        <v>603</v>
      </c>
      <c r="B290" s="5" t="s">
        <v>630</v>
      </c>
      <c r="C290" s="5" t="s">
        <v>24</v>
      </c>
      <c r="D290" s="5" t="s">
        <v>20</v>
      </c>
      <c r="E290" s="5"/>
      <c r="F290" s="6">
        <v>10000</v>
      </c>
      <c r="G290" s="6">
        <v>0</v>
      </c>
      <c r="H290" s="6">
        <v>0</v>
      </c>
      <c r="I290" s="5">
        <v>0</v>
      </c>
      <c r="J290" s="6">
        <v>0</v>
      </c>
      <c r="K290" s="5"/>
      <c r="L290" s="7">
        <v>42687</v>
      </c>
      <c r="M290" s="6">
        <v>0</v>
      </c>
      <c r="N290" s="6">
        <f t="shared" ref="N290:N300" si="36">IF(E290="כן",0,IF(I290&gt;3,0,F290))</f>
        <v>10000</v>
      </c>
      <c r="O290" s="6">
        <f t="shared" si="35"/>
        <v>0</v>
      </c>
      <c r="P290" s="6">
        <f t="shared" si="34"/>
        <v>10000</v>
      </c>
      <c r="Q290" s="5" t="s">
        <v>631</v>
      </c>
    </row>
    <row r="291" spans="1:17" ht="71.25" customHeight="1" x14ac:dyDescent="0.2">
      <c r="A291" s="5" t="s">
        <v>603</v>
      </c>
      <c r="B291" s="5" t="s">
        <v>632</v>
      </c>
      <c r="C291" s="5" t="s">
        <v>24</v>
      </c>
      <c r="D291" s="5" t="s">
        <v>20</v>
      </c>
      <c r="E291" s="5"/>
      <c r="F291" s="6">
        <v>7000</v>
      </c>
      <c r="G291" s="6">
        <v>0</v>
      </c>
      <c r="H291" s="6">
        <v>0</v>
      </c>
      <c r="I291" s="5">
        <v>0</v>
      </c>
      <c r="J291" s="6">
        <v>0</v>
      </c>
      <c r="K291" s="5"/>
      <c r="L291" s="5"/>
      <c r="M291" s="6"/>
      <c r="N291" s="6">
        <f t="shared" si="36"/>
        <v>7000</v>
      </c>
      <c r="O291" s="6">
        <f t="shared" si="35"/>
        <v>0</v>
      </c>
      <c r="P291" s="6">
        <f t="shared" si="34"/>
        <v>7000</v>
      </c>
      <c r="Q291" s="5" t="s">
        <v>633</v>
      </c>
    </row>
    <row r="292" spans="1:17" ht="71.25" customHeight="1" x14ac:dyDescent="0.2">
      <c r="A292" s="5" t="s">
        <v>603</v>
      </c>
      <c r="B292" s="5" t="s">
        <v>634</v>
      </c>
      <c r="C292" s="5" t="s">
        <v>24</v>
      </c>
      <c r="D292" s="5" t="s">
        <v>20</v>
      </c>
      <c r="E292" s="5"/>
      <c r="F292" s="6">
        <v>6500</v>
      </c>
      <c r="G292" s="6">
        <v>0</v>
      </c>
      <c r="H292" s="6">
        <v>0</v>
      </c>
      <c r="I292" s="5">
        <v>1</v>
      </c>
      <c r="J292" s="6">
        <v>6500</v>
      </c>
      <c r="K292" s="5" t="s">
        <v>695</v>
      </c>
      <c r="L292" s="5"/>
      <c r="M292" s="6"/>
      <c r="N292" s="6">
        <f t="shared" si="36"/>
        <v>6500</v>
      </c>
      <c r="O292" s="6">
        <f t="shared" si="35"/>
        <v>6500</v>
      </c>
      <c r="P292" s="6">
        <f t="shared" si="34"/>
        <v>13000</v>
      </c>
      <c r="Q292" s="5" t="s">
        <v>635</v>
      </c>
    </row>
    <row r="293" spans="1:17" ht="71.25" customHeight="1" x14ac:dyDescent="0.2">
      <c r="A293" s="5" t="s">
        <v>603</v>
      </c>
      <c r="B293" s="5" t="s">
        <v>636</v>
      </c>
      <c r="C293" s="5" t="s">
        <v>24</v>
      </c>
      <c r="D293" s="5" t="s">
        <v>20</v>
      </c>
      <c r="E293" s="5"/>
      <c r="F293" s="6">
        <v>8075</v>
      </c>
      <c r="G293" s="6">
        <v>0</v>
      </c>
      <c r="H293" s="6">
        <v>0</v>
      </c>
      <c r="I293" s="5">
        <v>0</v>
      </c>
      <c r="J293" s="6">
        <v>0</v>
      </c>
      <c r="K293" s="5"/>
      <c r="L293" s="7">
        <v>42813</v>
      </c>
      <c r="M293" s="6">
        <v>0</v>
      </c>
      <c r="N293" s="6">
        <f t="shared" si="36"/>
        <v>8075</v>
      </c>
      <c r="O293" s="6">
        <f t="shared" si="35"/>
        <v>0</v>
      </c>
      <c r="P293" s="6">
        <f t="shared" si="34"/>
        <v>8075</v>
      </c>
      <c r="Q293" s="5" t="s">
        <v>637</v>
      </c>
    </row>
    <row r="294" spans="1:17" ht="71.25" customHeight="1" x14ac:dyDescent="0.2">
      <c r="A294" s="5" t="s">
        <v>603</v>
      </c>
      <c r="B294" s="5" t="s">
        <v>638</v>
      </c>
      <c r="C294" s="5" t="s">
        <v>24</v>
      </c>
      <c r="D294" s="5" t="s">
        <v>20</v>
      </c>
      <c r="E294" s="5"/>
      <c r="F294" s="6">
        <v>4000</v>
      </c>
      <c r="G294" s="6">
        <v>0</v>
      </c>
      <c r="H294" s="6">
        <v>0</v>
      </c>
      <c r="I294" s="5">
        <v>0</v>
      </c>
      <c r="J294" s="6">
        <v>0</v>
      </c>
      <c r="K294" s="5"/>
      <c r="L294" s="7">
        <v>42855</v>
      </c>
      <c r="M294" s="6">
        <v>0</v>
      </c>
      <c r="N294" s="6">
        <f t="shared" si="36"/>
        <v>4000</v>
      </c>
      <c r="O294" s="6">
        <f t="shared" si="35"/>
        <v>0</v>
      </c>
      <c r="P294" s="6">
        <f t="shared" si="34"/>
        <v>4000</v>
      </c>
      <c r="Q294" s="5" t="s">
        <v>639</v>
      </c>
    </row>
    <row r="295" spans="1:17" ht="71.25" customHeight="1" x14ac:dyDescent="0.2">
      <c r="A295" s="5" t="s">
        <v>603</v>
      </c>
      <c r="B295" s="5" t="s">
        <v>640</v>
      </c>
      <c r="C295" s="5" t="s">
        <v>19</v>
      </c>
      <c r="D295" s="5" t="s">
        <v>20</v>
      </c>
      <c r="E295" s="5"/>
      <c r="F295" s="6">
        <v>15385</v>
      </c>
      <c r="G295" s="6">
        <v>0</v>
      </c>
      <c r="H295" s="6">
        <v>0</v>
      </c>
      <c r="I295" s="5">
        <v>0</v>
      </c>
      <c r="J295" s="6">
        <v>0</v>
      </c>
      <c r="K295" s="5"/>
      <c r="L295" s="5"/>
      <c r="M295" s="6"/>
      <c r="N295" s="6">
        <f t="shared" si="36"/>
        <v>15385</v>
      </c>
      <c r="O295" s="6">
        <f t="shared" si="35"/>
        <v>0</v>
      </c>
      <c r="P295" s="6">
        <f t="shared" si="34"/>
        <v>15385</v>
      </c>
      <c r="Q295" s="5" t="s">
        <v>641</v>
      </c>
    </row>
    <row r="296" spans="1:17" ht="71.25" customHeight="1" x14ac:dyDescent="0.2">
      <c r="A296" s="5" t="s">
        <v>603</v>
      </c>
      <c r="B296" s="5" t="s">
        <v>642</v>
      </c>
      <c r="C296" s="5" t="s">
        <v>24</v>
      </c>
      <c r="D296" s="5" t="s">
        <v>20</v>
      </c>
      <c r="E296" s="5"/>
      <c r="F296" s="6">
        <v>8500</v>
      </c>
      <c r="G296" s="6">
        <v>0</v>
      </c>
      <c r="H296" s="6">
        <v>0</v>
      </c>
      <c r="I296" s="5">
        <v>0</v>
      </c>
      <c r="J296" s="6">
        <v>0</v>
      </c>
      <c r="K296" s="5"/>
      <c r="L296" s="7">
        <v>42771</v>
      </c>
      <c r="M296" s="6">
        <v>0</v>
      </c>
      <c r="N296" s="6">
        <f t="shared" si="36"/>
        <v>8500</v>
      </c>
      <c r="O296" s="6">
        <f t="shared" si="35"/>
        <v>0</v>
      </c>
      <c r="P296" s="6">
        <f t="shared" si="34"/>
        <v>8500</v>
      </c>
      <c r="Q296" s="5" t="s">
        <v>643</v>
      </c>
    </row>
    <row r="297" spans="1:17" ht="71.25" customHeight="1" x14ac:dyDescent="0.2">
      <c r="A297" s="5" t="s">
        <v>603</v>
      </c>
      <c r="B297" s="5" t="s">
        <v>644</v>
      </c>
      <c r="C297" s="5" t="s">
        <v>24</v>
      </c>
      <c r="D297" s="5" t="s">
        <v>20</v>
      </c>
      <c r="E297" s="5"/>
      <c r="F297" s="6">
        <v>7000</v>
      </c>
      <c r="G297" s="6">
        <v>0</v>
      </c>
      <c r="H297" s="6">
        <v>0</v>
      </c>
      <c r="I297" s="5">
        <v>0</v>
      </c>
      <c r="J297" s="6">
        <v>0</v>
      </c>
      <c r="K297" s="5"/>
      <c r="L297" s="7">
        <v>42789</v>
      </c>
      <c r="M297" s="6">
        <v>0</v>
      </c>
      <c r="N297" s="6">
        <f t="shared" si="36"/>
        <v>7000</v>
      </c>
      <c r="O297" s="6">
        <f t="shared" si="35"/>
        <v>0</v>
      </c>
      <c r="P297" s="6">
        <f t="shared" si="34"/>
        <v>7000</v>
      </c>
      <c r="Q297" s="5" t="s">
        <v>645</v>
      </c>
    </row>
    <row r="298" spans="1:17" ht="71.25" customHeight="1" x14ac:dyDescent="0.2">
      <c r="A298" s="5" t="s">
        <v>603</v>
      </c>
      <c r="B298" s="5" t="s">
        <v>646</v>
      </c>
      <c r="C298" s="5" t="s">
        <v>19</v>
      </c>
      <c r="D298" s="5" t="s">
        <v>20</v>
      </c>
      <c r="E298" s="5"/>
      <c r="F298" s="6">
        <v>9500</v>
      </c>
      <c r="G298" s="6">
        <v>0</v>
      </c>
      <c r="H298" s="6">
        <v>0</v>
      </c>
      <c r="I298" s="5">
        <v>0</v>
      </c>
      <c r="J298" s="6">
        <v>0</v>
      </c>
      <c r="K298" s="5"/>
      <c r="L298" s="7">
        <v>42611</v>
      </c>
      <c r="M298" s="6">
        <v>0</v>
      </c>
      <c r="N298" s="6">
        <f t="shared" si="36"/>
        <v>9500</v>
      </c>
      <c r="O298" s="6">
        <f t="shared" si="35"/>
        <v>0</v>
      </c>
      <c r="P298" s="6">
        <f t="shared" si="34"/>
        <v>9500</v>
      </c>
      <c r="Q298" s="5" t="s">
        <v>647</v>
      </c>
    </row>
    <row r="299" spans="1:17" ht="71.25" customHeight="1" x14ac:dyDescent="0.2">
      <c r="A299" s="5" t="s">
        <v>603</v>
      </c>
      <c r="B299" s="5" t="s">
        <v>648</v>
      </c>
      <c r="C299" s="5" t="s">
        <v>24</v>
      </c>
      <c r="D299" s="5" t="s">
        <v>20</v>
      </c>
      <c r="E299" s="5"/>
      <c r="F299" s="6">
        <v>5000</v>
      </c>
      <c r="G299" s="6">
        <v>0</v>
      </c>
      <c r="H299" s="6">
        <v>0</v>
      </c>
      <c r="I299" s="5">
        <v>0</v>
      </c>
      <c r="J299" s="6">
        <v>0</v>
      </c>
      <c r="K299" s="5"/>
      <c r="L299" s="7">
        <v>42732</v>
      </c>
      <c r="M299" s="6">
        <v>0</v>
      </c>
      <c r="N299" s="6">
        <f t="shared" si="36"/>
        <v>5000</v>
      </c>
      <c r="O299" s="6">
        <f t="shared" si="35"/>
        <v>0</v>
      </c>
      <c r="P299" s="6">
        <f t="shared" si="34"/>
        <v>5000</v>
      </c>
      <c r="Q299" s="5" t="s">
        <v>649</v>
      </c>
    </row>
    <row r="300" spans="1:17" ht="71.25" customHeight="1" x14ac:dyDescent="0.2">
      <c r="A300" s="5" t="s">
        <v>603</v>
      </c>
      <c r="B300" s="5" t="s">
        <v>650</v>
      </c>
      <c r="C300" s="5" t="s">
        <v>24</v>
      </c>
      <c r="D300" s="5" t="s">
        <v>20</v>
      </c>
      <c r="E300" s="5"/>
      <c r="F300" s="6">
        <v>8075</v>
      </c>
      <c r="G300" s="6">
        <v>0</v>
      </c>
      <c r="H300" s="6">
        <v>741</v>
      </c>
      <c r="I300" s="5">
        <v>0</v>
      </c>
      <c r="J300" s="6">
        <v>0</v>
      </c>
      <c r="K300" s="5" t="s">
        <v>21</v>
      </c>
      <c r="L300" s="7">
        <v>43112</v>
      </c>
      <c r="M300" s="6">
        <v>0</v>
      </c>
      <c r="N300" s="6">
        <f t="shared" si="36"/>
        <v>8075</v>
      </c>
      <c r="O300" s="6">
        <f t="shared" si="35"/>
        <v>741</v>
      </c>
      <c r="P300" s="6">
        <f t="shared" si="34"/>
        <v>8816</v>
      </c>
      <c r="Q300" s="5" t="s">
        <v>651</v>
      </c>
    </row>
    <row r="301" spans="1:17" ht="71.25" customHeight="1" x14ac:dyDescent="0.2">
      <c r="A301" s="5" t="s">
        <v>603</v>
      </c>
      <c r="B301" s="5" t="s">
        <v>652</v>
      </c>
      <c r="C301" s="5" t="s">
        <v>24</v>
      </c>
      <c r="D301" s="5" t="s">
        <v>20</v>
      </c>
      <c r="E301" s="5"/>
      <c r="F301" s="6">
        <v>6000</v>
      </c>
      <c r="G301" s="6">
        <v>16372</v>
      </c>
      <c r="H301" s="6">
        <v>0</v>
      </c>
      <c r="I301" s="5">
        <v>3</v>
      </c>
      <c r="J301" s="6">
        <v>18153</v>
      </c>
      <c r="K301" s="5" t="s">
        <v>238</v>
      </c>
      <c r="L301" s="5"/>
      <c r="M301" s="6"/>
      <c r="N301" s="6">
        <v>0</v>
      </c>
      <c r="O301" s="6">
        <v>0</v>
      </c>
      <c r="P301" s="6">
        <f t="shared" si="34"/>
        <v>0</v>
      </c>
      <c r="Q301" s="5" t="s">
        <v>653</v>
      </c>
    </row>
    <row r="302" spans="1:17" ht="71.25" customHeight="1" x14ac:dyDescent="0.2">
      <c r="A302" s="5" t="s">
        <v>603</v>
      </c>
      <c r="B302" s="5" t="s">
        <v>654</v>
      </c>
      <c r="C302" s="5" t="s">
        <v>19</v>
      </c>
      <c r="D302" s="5" t="s">
        <v>20</v>
      </c>
      <c r="E302" s="5"/>
      <c r="F302" s="6">
        <v>5500</v>
      </c>
      <c r="G302" s="6">
        <v>0</v>
      </c>
      <c r="H302" s="6">
        <v>0</v>
      </c>
      <c r="I302" s="5">
        <v>1</v>
      </c>
      <c r="J302" s="6">
        <v>5500</v>
      </c>
      <c r="K302" s="5"/>
      <c r="L302" s="5"/>
      <c r="M302" s="6"/>
      <c r="N302" s="6">
        <f t="shared" ref="N302:N308" si="37">IF(E302="כן",0,IF(I302&gt;3,0,F302))</f>
        <v>5500</v>
      </c>
      <c r="O302" s="6">
        <f t="shared" ref="O302:O308" si="38">IF(E302="כן", 0, SUM(G302+H302+J302+M302))</f>
        <v>5500</v>
      </c>
      <c r="P302" s="6">
        <f t="shared" si="34"/>
        <v>11000</v>
      </c>
      <c r="Q302" s="14" t="s">
        <v>655</v>
      </c>
    </row>
    <row r="303" spans="1:17" ht="71.25" customHeight="1" x14ac:dyDescent="0.2">
      <c r="A303" s="5" t="s">
        <v>603</v>
      </c>
      <c r="B303" s="5" t="s">
        <v>656</v>
      </c>
      <c r="C303" s="5" t="s">
        <v>24</v>
      </c>
      <c r="D303" s="5" t="s">
        <v>20</v>
      </c>
      <c r="E303" s="5"/>
      <c r="F303" s="6">
        <v>8000</v>
      </c>
      <c r="G303" s="6">
        <v>0</v>
      </c>
      <c r="H303" s="6">
        <v>0</v>
      </c>
      <c r="I303" s="5">
        <v>0</v>
      </c>
      <c r="J303" s="6">
        <v>0</v>
      </c>
      <c r="K303" s="5"/>
      <c r="L303" s="7">
        <v>43110</v>
      </c>
      <c r="M303" s="6">
        <v>0</v>
      </c>
      <c r="N303" s="6">
        <f t="shared" si="37"/>
        <v>8000</v>
      </c>
      <c r="O303" s="6">
        <f t="shared" si="38"/>
        <v>0</v>
      </c>
      <c r="P303" s="6">
        <f t="shared" si="34"/>
        <v>8000</v>
      </c>
      <c r="Q303" s="5" t="s">
        <v>657</v>
      </c>
    </row>
    <row r="304" spans="1:17" ht="71.25" customHeight="1" x14ac:dyDescent="0.2">
      <c r="A304" s="5" t="s">
        <v>603</v>
      </c>
      <c r="B304" s="5" t="s">
        <v>658</v>
      </c>
      <c r="C304" s="5" t="s">
        <v>24</v>
      </c>
      <c r="D304" s="5" t="s">
        <v>20</v>
      </c>
      <c r="E304" s="5"/>
      <c r="F304" s="6">
        <v>8075</v>
      </c>
      <c r="G304" s="6">
        <v>0</v>
      </c>
      <c r="H304" s="6">
        <v>0</v>
      </c>
      <c r="I304" s="5">
        <v>0</v>
      </c>
      <c r="J304" s="6">
        <v>0</v>
      </c>
      <c r="K304" s="5"/>
      <c r="L304" s="7">
        <v>42782</v>
      </c>
      <c r="M304" s="6">
        <v>84897.970085470093</v>
      </c>
      <c r="N304" s="6">
        <f t="shared" si="37"/>
        <v>8075</v>
      </c>
      <c r="O304" s="6">
        <f t="shared" si="38"/>
        <v>84897.970085470093</v>
      </c>
      <c r="P304" s="6">
        <f t="shared" si="34"/>
        <v>92972.970085470093</v>
      </c>
      <c r="Q304" s="5" t="s">
        <v>659</v>
      </c>
    </row>
    <row r="305" spans="1:17" ht="71.25" customHeight="1" x14ac:dyDescent="0.2">
      <c r="A305" s="5" t="s">
        <v>603</v>
      </c>
      <c r="B305" s="5" t="s">
        <v>660</v>
      </c>
      <c r="C305" s="5" t="s">
        <v>24</v>
      </c>
      <c r="D305" s="5" t="s">
        <v>20</v>
      </c>
      <c r="E305" s="5"/>
      <c r="F305" s="6">
        <v>10000</v>
      </c>
      <c r="G305" s="6">
        <v>0</v>
      </c>
      <c r="H305" s="6">
        <v>0</v>
      </c>
      <c r="I305" s="5">
        <v>0</v>
      </c>
      <c r="J305" s="6">
        <v>0</v>
      </c>
      <c r="K305" s="5"/>
      <c r="L305" s="7">
        <v>43004</v>
      </c>
      <c r="M305" s="6">
        <v>0</v>
      </c>
      <c r="N305" s="6">
        <f t="shared" si="37"/>
        <v>10000</v>
      </c>
      <c r="O305" s="6">
        <f t="shared" si="38"/>
        <v>0</v>
      </c>
      <c r="P305" s="6">
        <f t="shared" si="34"/>
        <v>10000</v>
      </c>
      <c r="Q305" s="5" t="s">
        <v>661</v>
      </c>
    </row>
    <row r="306" spans="1:17" ht="71.25" customHeight="1" x14ac:dyDescent="0.2">
      <c r="A306" s="5" t="s">
        <v>603</v>
      </c>
      <c r="B306" s="5" t="s">
        <v>662</v>
      </c>
      <c r="C306" s="5" t="s">
        <v>24</v>
      </c>
      <c r="D306" s="5" t="s">
        <v>20</v>
      </c>
      <c r="E306" s="5"/>
      <c r="F306" s="6">
        <v>5250</v>
      </c>
      <c r="G306" s="6">
        <v>0</v>
      </c>
      <c r="H306" s="6">
        <v>0</v>
      </c>
      <c r="I306" s="5">
        <v>0</v>
      </c>
      <c r="J306" s="6">
        <v>0</v>
      </c>
      <c r="K306" s="5"/>
      <c r="L306" s="7">
        <v>42801</v>
      </c>
      <c r="M306" s="6">
        <v>0</v>
      </c>
      <c r="N306" s="6">
        <f t="shared" si="37"/>
        <v>5250</v>
      </c>
      <c r="O306" s="6">
        <f t="shared" si="38"/>
        <v>0</v>
      </c>
      <c r="P306" s="6">
        <f t="shared" si="34"/>
        <v>5250</v>
      </c>
      <c r="Q306" s="5" t="s">
        <v>663</v>
      </c>
    </row>
    <row r="307" spans="1:17" ht="71.25" customHeight="1" x14ac:dyDescent="0.2">
      <c r="A307" s="5" t="s">
        <v>603</v>
      </c>
      <c r="B307" s="5" t="s">
        <v>664</v>
      </c>
      <c r="C307" s="5" t="s">
        <v>24</v>
      </c>
      <c r="D307" s="5" t="s">
        <v>20</v>
      </c>
      <c r="E307" s="5"/>
      <c r="F307" s="6">
        <v>8075</v>
      </c>
      <c r="G307" s="6">
        <v>0</v>
      </c>
      <c r="H307" s="6">
        <v>0</v>
      </c>
      <c r="I307" s="5">
        <v>0</v>
      </c>
      <c r="J307" s="6">
        <v>0</v>
      </c>
      <c r="K307" s="5"/>
      <c r="L307" s="7">
        <v>42943</v>
      </c>
      <c r="M307" s="6">
        <v>0</v>
      </c>
      <c r="N307" s="6">
        <f t="shared" si="37"/>
        <v>8075</v>
      </c>
      <c r="O307" s="6">
        <f t="shared" si="38"/>
        <v>0</v>
      </c>
      <c r="P307" s="6">
        <f t="shared" si="34"/>
        <v>8075</v>
      </c>
      <c r="Q307" s="5" t="s">
        <v>665</v>
      </c>
    </row>
    <row r="308" spans="1:17" ht="71.25" customHeight="1" x14ac:dyDescent="0.2">
      <c r="A308" s="5" t="s">
        <v>603</v>
      </c>
      <c r="B308" s="5" t="s">
        <v>666</v>
      </c>
      <c r="C308" s="5" t="s">
        <v>24</v>
      </c>
      <c r="D308" s="5" t="s">
        <v>20</v>
      </c>
      <c r="E308" s="5"/>
      <c r="F308" s="6">
        <v>6500</v>
      </c>
      <c r="G308" s="6">
        <v>0</v>
      </c>
      <c r="H308" s="6">
        <v>0</v>
      </c>
      <c r="I308" s="5">
        <v>0</v>
      </c>
      <c r="J308" s="6">
        <v>0</v>
      </c>
      <c r="K308" s="5"/>
      <c r="L308" s="7">
        <v>42603</v>
      </c>
      <c r="M308" s="6">
        <v>93000</v>
      </c>
      <c r="N308" s="6">
        <f t="shared" si="37"/>
        <v>6500</v>
      </c>
      <c r="O308" s="6">
        <f t="shared" si="38"/>
        <v>93000</v>
      </c>
      <c r="P308" s="6">
        <f t="shared" si="34"/>
        <v>99500</v>
      </c>
      <c r="Q308" s="5" t="s">
        <v>667</v>
      </c>
    </row>
    <row r="309" spans="1:17" ht="71.25" customHeight="1" x14ac:dyDescent="0.2">
      <c r="A309" s="5" t="s">
        <v>603</v>
      </c>
      <c r="B309" s="5" t="s">
        <v>668</v>
      </c>
      <c r="C309" s="5" t="s">
        <v>24</v>
      </c>
      <c r="D309" s="5" t="s">
        <v>20</v>
      </c>
      <c r="E309" s="5"/>
      <c r="F309" s="6">
        <v>7500</v>
      </c>
      <c r="G309" s="6">
        <v>0</v>
      </c>
      <c r="H309" s="6">
        <v>0</v>
      </c>
      <c r="I309" s="5">
        <v>3</v>
      </c>
      <c r="J309" s="6">
        <v>22500</v>
      </c>
      <c r="K309" s="5"/>
      <c r="L309" s="7">
        <v>43007</v>
      </c>
      <c r="M309" s="6">
        <v>0</v>
      </c>
      <c r="N309" s="6"/>
      <c r="O309" s="6"/>
      <c r="P309" s="6">
        <f t="shared" si="34"/>
        <v>0</v>
      </c>
      <c r="Q309" s="5" t="s">
        <v>669</v>
      </c>
    </row>
    <row r="310" spans="1:17" ht="47.25" x14ac:dyDescent="0.2">
      <c r="A310" s="8" t="s">
        <v>603</v>
      </c>
      <c r="B310" s="8" t="s">
        <v>670</v>
      </c>
      <c r="C310" s="8"/>
      <c r="D310" s="8"/>
      <c r="E310" s="8"/>
      <c r="F310" s="9">
        <f>SUM(F278:F309)</f>
        <v>256010</v>
      </c>
      <c r="G310" s="9">
        <f>SUM(G278:G309)</f>
        <v>45541</v>
      </c>
      <c r="H310" s="9">
        <f>SUM(H278:H309)</f>
        <v>10322</v>
      </c>
      <c r="I310" s="8"/>
      <c r="J310" s="9">
        <f>SUM(J278:J309)</f>
        <v>210759</v>
      </c>
      <c r="K310" s="8"/>
      <c r="L310" s="8"/>
      <c r="M310" s="9">
        <f>SUM(M278:M309)</f>
        <v>177897.97008547009</v>
      </c>
      <c r="N310" s="9">
        <f>SUM(N278:N309)</f>
        <v>216935</v>
      </c>
      <c r="O310" s="9">
        <f>SUM(O278:O309)</f>
        <v>246138.97008547009</v>
      </c>
      <c r="P310" s="9">
        <f>SUM(P278:P309)</f>
        <v>463073.97008547012</v>
      </c>
      <c r="Q310" s="8"/>
    </row>
    <row r="311" spans="1:17" ht="47.25" x14ac:dyDescent="0.2">
      <c r="A311" s="8"/>
      <c r="B311" s="8" t="s">
        <v>671</v>
      </c>
      <c r="C311" s="8"/>
      <c r="D311" s="8"/>
      <c r="E311" s="8"/>
      <c r="F311" s="9">
        <f>F47+F108+F150+F191+F212+F216+F262+F277+F310</f>
        <v>2123588</v>
      </c>
      <c r="G311" s="9">
        <f>G47+G108+G150+G191+G212+G216+G262+G277+G310</f>
        <v>1244994</v>
      </c>
      <c r="H311" s="9">
        <f>H47+H108+H150+H191+H212+H216+H262+H277+H310</f>
        <v>500685</v>
      </c>
      <c r="I311" s="8"/>
      <c r="J311" s="9">
        <f>J47+J108+J150+J191+J212+J216+J262+J277+J310</f>
        <v>2777599</v>
      </c>
      <c r="K311" s="8"/>
      <c r="L311" s="8"/>
      <c r="M311" s="9">
        <f>M47+M108+M150+M191+M212+M216+M262+M277+M310</f>
        <v>824890.99465811974</v>
      </c>
      <c r="N311" s="9">
        <f>N47+N108+N150+N191+N212+N216+N262+N277+N310</f>
        <v>1608305</v>
      </c>
      <c r="O311" s="9">
        <f>O47+O108+O150+O191+O212+O216+O262+O277+O310</f>
        <v>1473621.9946581195</v>
      </c>
      <c r="P311" s="9">
        <f>P47+P108+P150+P191+P212+P216+P262+P277+P310</f>
        <v>3081926.9946581195</v>
      </c>
      <c r="Q311" s="8"/>
    </row>
  </sheetData>
  <autoFilter ref="A1:Q311"/>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rightToLeft="1" workbookViewId="0">
      <pane ySplit="1" topLeftCell="A2" activePane="bottomLeft" state="frozen"/>
      <selection pane="bottomLeft"/>
    </sheetView>
  </sheetViews>
  <sheetFormatPr defaultColWidth="11" defaultRowHeight="14.25" x14ac:dyDescent="0.2"/>
  <sheetData>
    <row r="1" spans="1:15" ht="63" x14ac:dyDescent="0.2">
      <c r="A1" s="1" t="s">
        <v>0</v>
      </c>
      <c r="B1" s="1" t="s">
        <v>1</v>
      </c>
      <c r="C1" s="1" t="s">
        <v>2</v>
      </c>
      <c r="D1" s="1" t="s">
        <v>3</v>
      </c>
      <c r="E1" s="1" t="s">
        <v>4</v>
      </c>
      <c r="F1" s="1" t="s">
        <v>5</v>
      </c>
      <c r="G1" s="1" t="s">
        <v>6</v>
      </c>
      <c r="H1" s="1" t="s">
        <v>7</v>
      </c>
      <c r="I1" s="1" t="s">
        <v>8</v>
      </c>
      <c r="J1" s="1" t="s">
        <v>9</v>
      </c>
      <c r="K1" s="1" t="s">
        <v>10</v>
      </c>
      <c r="L1" s="1" t="s">
        <v>13</v>
      </c>
      <c r="M1" s="1" t="s">
        <v>14</v>
      </c>
      <c r="N1" s="1" t="s">
        <v>15</v>
      </c>
      <c r="O1" s="1" t="s">
        <v>16</v>
      </c>
    </row>
    <row r="2" spans="1:15" ht="30" x14ac:dyDescent="0.2">
      <c r="A2" s="2"/>
      <c r="B2" s="2" t="s">
        <v>672</v>
      </c>
      <c r="C2" s="2" t="s">
        <v>24</v>
      </c>
      <c r="D2" s="2" t="s">
        <v>20</v>
      </c>
      <c r="E2" s="2"/>
      <c r="F2" s="2">
        <v>6500</v>
      </c>
      <c r="G2" s="2">
        <v>0</v>
      </c>
      <c r="H2" s="2">
        <v>0</v>
      </c>
      <c r="I2" s="2">
        <v>0</v>
      </c>
      <c r="J2" s="2">
        <v>0</v>
      </c>
      <c r="K2" s="2"/>
      <c r="L2" s="2">
        <f t="shared" ref="L2:L13" si="0">IF(E2="כן",0,IF(I2&gt;3,0,F2))</f>
        <v>6500</v>
      </c>
      <c r="M2" s="2">
        <f t="shared" ref="M2:M13" si="1">IF(E2="כן", 0, SUM(G2+H2+J2))</f>
        <v>0</v>
      </c>
      <c r="N2" s="2">
        <f t="shared" ref="N2:N13" si="2">SUM(M2+L2)</f>
        <v>6500</v>
      </c>
      <c r="O2" s="2"/>
    </row>
    <row r="3" spans="1:15" ht="30" x14ac:dyDescent="0.2">
      <c r="A3" s="2"/>
      <c r="B3" s="2" t="s">
        <v>673</v>
      </c>
      <c r="C3" s="2" t="s">
        <v>24</v>
      </c>
      <c r="D3" s="2" t="s">
        <v>20</v>
      </c>
      <c r="E3" s="2"/>
      <c r="F3" s="2">
        <v>2000</v>
      </c>
      <c r="G3" s="2">
        <v>0</v>
      </c>
      <c r="H3" s="2">
        <v>0</v>
      </c>
      <c r="I3" s="2">
        <v>0</v>
      </c>
      <c r="J3" s="2">
        <v>0</v>
      </c>
      <c r="K3" s="2"/>
      <c r="L3" s="2">
        <f t="shared" si="0"/>
        <v>2000</v>
      </c>
      <c r="M3" s="2">
        <f t="shared" si="1"/>
        <v>0</v>
      </c>
      <c r="N3" s="2">
        <f t="shared" si="2"/>
        <v>2000</v>
      </c>
      <c r="O3" s="2"/>
    </row>
    <row r="4" spans="1:15" ht="30" x14ac:dyDescent="0.2">
      <c r="A4" s="2"/>
      <c r="B4" s="2" t="s">
        <v>674</v>
      </c>
      <c r="C4" s="2" t="s">
        <v>24</v>
      </c>
      <c r="D4" s="2" t="s">
        <v>20</v>
      </c>
      <c r="E4" s="2"/>
      <c r="F4" s="2">
        <v>7000</v>
      </c>
      <c r="G4" s="2">
        <v>0</v>
      </c>
      <c r="H4" s="2">
        <v>0</v>
      </c>
      <c r="I4" s="2">
        <v>0</v>
      </c>
      <c r="J4" s="2">
        <v>0</v>
      </c>
      <c r="K4" s="2"/>
      <c r="L4" s="2">
        <f t="shared" si="0"/>
        <v>7000</v>
      </c>
      <c r="M4" s="2">
        <f t="shared" si="1"/>
        <v>0</v>
      </c>
      <c r="N4" s="2">
        <f t="shared" si="2"/>
        <v>7000</v>
      </c>
      <c r="O4" s="2"/>
    </row>
    <row r="5" spans="1:15" ht="45" x14ac:dyDescent="0.2">
      <c r="A5" s="2"/>
      <c r="B5" s="2" t="s">
        <v>675</v>
      </c>
      <c r="C5" s="2" t="s">
        <v>19</v>
      </c>
      <c r="D5" s="2" t="s">
        <v>20</v>
      </c>
      <c r="E5" s="2"/>
      <c r="F5" s="2">
        <v>12800</v>
      </c>
      <c r="G5" s="2">
        <v>0</v>
      </c>
      <c r="H5" s="2">
        <v>0</v>
      </c>
      <c r="I5" s="2">
        <v>0</v>
      </c>
      <c r="J5" s="2">
        <v>0</v>
      </c>
      <c r="K5" s="2"/>
      <c r="L5" s="2">
        <f t="shared" si="0"/>
        <v>12800</v>
      </c>
      <c r="M5" s="2">
        <f t="shared" si="1"/>
        <v>0</v>
      </c>
      <c r="N5" s="2">
        <f t="shared" si="2"/>
        <v>12800</v>
      </c>
      <c r="O5" s="2"/>
    </row>
    <row r="6" spans="1:15" ht="15" x14ac:dyDescent="0.2">
      <c r="A6" s="2"/>
      <c r="B6" s="2" t="s">
        <v>676</v>
      </c>
      <c r="C6" s="2" t="s">
        <v>24</v>
      </c>
      <c r="D6" s="2" t="s">
        <v>20</v>
      </c>
      <c r="E6" s="2"/>
      <c r="F6" s="2">
        <v>8000</v>
      </c>
      <c r="G6" s="2">
        <v>0</v>
      </c>
      <c r="H6" s="2">
        <v>0</v>
      </c>
      <c r="I6" s="2">
        <v>0</v>
      </c>
      <c r="J6" s="2">
        <v>0</v>
      </c>
      <c r="K6" s="2"/>
      <c r="L6" s="2">
        <f t="shared" si="0"/>
        <v>8000</v>
      </c>
      <c r="M6" s="2">
        <f t="shared" si="1"/>
        <v>0</v>
      </c>
      <c r="N6" s="2">
        <f t="shared" si="2"/>
        <v>8000</v>
      </c>
      <c r="O6" s="2"/>
    </row>
    <row r="7" spans="1:15" ht="45" x14ac:dyDescent="0.2">
      <c r="A7" s="2"/>
      <c r="B7" s="2" t="s">
        <v>677</v>
      </c>
      <c r="C7" s="2" t="s">
        <v>24</v>
      </c>
      <c r="D7" s="2" t="s">
        <v>20</v>
      </c>
      <c r="E7" s="2"/>
      <c r="F7" s="2">
        <v>10000</v>
      </c>
      <c r="G7" s="2">
        <v>0</v>
      </c>
      <c r="H7" s="2">
        <v>0</v>
      </c>
      <c r="I7" s="2">
        <v>0</v>
      </c>
      <c r="J7" s="2">
        <v>0</v>
      </c>
      <c r="K7" s="2"/>
      <c r="L7" s="2">
        <f t="shared" si="0"/>
        <v>10000</v>
      </c>
      <c r="M7" s="2">
        <f t="shared" si="1"/>
        <v>0</v>
      </c>
      <c r="N7" s="2">
        <f t="shared" si="2"/>
        <v>10000</v>
      </c>
      <c r="O7" s="2"/>
    </row>
    <row r="8" spans="1:15" ht="15" x14ac:dyDescent="0.2">
      <c r="A8" s="2"/>
      <c r="B8" s="2" t="s">
        <v>678</v>
      </c>
      <c r="C8" s="2" t="s">
        <v>24</v>
      </c>
      <c r="D8" s="2" t="s">
        <v>20</v>
      </c>
      <c r="E8" s="2"/>
      <c r="F8" s="2">
        <v>0</v>
      </c>
      <c r="G8" s="2">
        <v>0</v>
      </c>
      <c r="H8" s="2">
        <v>0</v>
      </c>
      <c r="I8" s="2">
        <v>0</v>
      </c>
      <c r="J8" s="2">
        <v>0</v>
      </c>
      <c r="K8" s="2"/>
      <c r="L8" s="2">
        <f t="shared" si="0"/>
        <v>0</v>
      </c>
      <c r="M8" s="2">
        <f t="shared" si="1"/>
        <v>0</v>
      </c>
      <c r="N8" s="2">
        <f t="shared" si="2"/>
        <v>0</v>
      </c>
      <c r="O8" s="2"/>
    </row>
    <row r="9" spans="1:15" ht="30" x14ac:dyDescent="0.2">
      <c r="A9" s="2"/>
      <c r="B9" s="2" t="s">
        <v>679</v>
      </c>
      <c r="C9" s="2" t="s">
        <v>24</v>
      </c>
      <c r="D9" s="2" t="s">
        <v>20</v>
      </c>
      <c r="E9" s="2"/>
      <c r="F9" s="2">
        <v>7000</v>
      </c>
      <c r="G9" s="2">
        <v>0</v>
      </c>
      <c r="H9" s="2">
        <v>0</v>
      </c>
      <c r="I9" s="2">
        <v>0</v>
      </c>
      <c r="J9" s="2">
        <v>0</v>
      </c>
      <c r="K9" s="2"/>
      <c r="L9" s="2">
        <f t="shared" si="0"/>
        <v>7000</v>
      </c>
      <c r="M9" s="2">
        <f t="shared" si="1"/>
        <v>0</v>
      </c>
      <c r="N9" s="2">
        <f t="shared" si="2"/>
        <v>7000</v>
      </c>
      <c r="O9" s="2"/>
    </row>
    <row r="10" spans="1:15" ht="60" x14ac:dyDescent="0.2">
      <c r="A10" s="2"/>
      <c r="B10" s="2" t="s">
        <v>680</v>
      </c>
      <c r="C10" s="2" t="s">
        <v>24</v>
      </c>
      <c r="D10" s="2" t="s">
        <v>20</v>
      </c>
      <c r="E10" s="2"/>
      <c r="F10" s="2">
        <v>12500</v>
      </c>
      <c r="G10" s="2">
        <v>0</v>
      </c>
      <c r="H10" s="2">
        <v>0</v>
      </c>
      <c r="I10" s="2">
        <v>0</v>
      </c>
      <c r="J10" s="2">
        <v>0</v>
      </c>
      <c r="K10" s="2"/>
      <c r="L10" s="2">
        <f t="shared" si="0"/>
        <v>12500</v>
      </c>
      <c r="M10" s="2">
        <f t="shared" si="1"/>
        <v>0</v>
      </c>
      <c r="N10" s="2">
        <f t="shared" si="2"/>
        <v>12500</v>
      </c>
      <c r="O10" s="2"/>
    </row>
    <row r="11" spans="1:15" ht="30" x14ac:dyDescent="0.2">
      <c r="A11" s="2"/>
      <c r="B11" s="2" t="s">
        <v>681</v>
      </c>
      <c r="C11" s="2" t="s">
        <v>24</v>
      </c>
      <c r="D11" s="2" t="s">
        <v>20</v>
      </c>
      <c r="E11" s="2"/>
      <c r="F11" s="2">
        <v>6175</v>
      </c>
      <c r="G11" s="2">
        <v>0</v>
      </c>
      <c r="H11" s="2">
        <v>0</v>
      </c>
      <c r="I11" s="2">
        <v>0</v>
      </c>
      <c r="J11" s="2">
        <v>0</v>
      </c>
      <c r="K11" s="2"/>
      <c r="L11" s="2">
        <f t="shared" si="0"/>
        <v>6175</v>
      </c>
      <c r="M11" s="2">
        <f t="shared" si="1"/>
        <v>0</v>
      </c>
      <c r="N11" s="2">
        <f t="shared" si="2"/>
        <v>6175</v>
      </c>
      <c r="O11" s="2"/>
    </row>
    <row r="12" spans="1:15" ht="60" x14ac:dyDescent="0.2">
      <c r="A12" s="2"/>
      <c r="B12" s="2" t="s">
        <v>682</v>
      </c>
      <c r="C12" s="2" t="s">
        <v>41</v>
      </c>
      <c r="D12" s="2" t="s">
        <v>192</v>
      </c>
      <c r="E12" s="2"/>
      <c r="F12" s="2">
        <v>5000</v>
      </c>
      <c r="G12" s="2">
        <v>0</v>
      </c>
      <c r="H12" s="2">
        <v>0</v>
      </c>
      <c r="I12" s="2">
        <v>0</v>
      </c>
      <c r="J12" s="2">
        <v>0</v>
      </c>
      <c r="K12" s="2"/>
      <c r="L12" s="2">
        <f t="shared" si="0"/>
        <v>5000</v>
      </c>
      <c r="M12" s="2">
        <f t="shared" si="1"/>
        <v>0</v>
      </c>
      <c r="N12" s="2">
        <f t="shared" si="2"/>
        <v>5000</v>
      </c>
      <c r="O12" s="2"/>
    </row>
    <row r="13" spans="1:15" ht="90" x14ac:dyDescent="0.2">
      <c r="A13" s="2"/>
      <c r="B13" s="2" t="s">
        <v>683</v>
      </c>
      <c r="C13" s="2" t="s">
        <v>24</v>
      </c>
      <c r="D13" s="2" t="s">
        <v>20</v>
      </c>
      <c r="E13" s="2"/>
      <c r="F13" s="2">
        <v>8500</v>
      </c>
      <c r="G13" s="2">
        <v>0</v>
      </c>
      <c r="H13" s="2">
        <v>0</v>
      </c>
      <c r="I13" s="2">
        <v>0</v>
      </c>
      <c r="J13" s="2">
        <v>0</v>
      </c>
      <c r="K13" s="2"/>
      <c r="L13" s="2">
        <f t="shared" si="0"/>
        <v>8500</v>
      </c>
      <c r="M13" s="2">
        <f t="shared" si="1"/>
        <v>0</v>
      </c>
      <c r="N13" s="2">
        <f t="shared" si="2"/>
        <v>8500</v>
      </c>
      <c r="O13" s="2"/>
    </row>
    <row r="14" spans="1:15" ht="31.5" x14ac:dyDescent="0.2">
      <c r="A14" s="3"/>
      <c r="B14" s="3" t="s">
        <v>684</v>
      </c>
      <c r="C14" s="3"/>
      <c r="D14" s="3"/>
      <c r="E14" s="3"/>
      <c r="F14" s="3">
        <f>SUM(F2:F13)</f>
        <v>85475</v>
      </c>
      <c r="G14" s="3">
        <f>SUM(G2:G13)</f>
        <v>0</v>
      </c>
      <c r="H14" s="3">
        <f>SUM(H2:H13)</f>
        <v>0</v>
      </c>
      <c r="I14" s="3"/>
      <c r="J14" s="3">
        <f>SUM(J2:J13)</f>
        <v>0</v>
      </c>
      <c r="K14" s="3"/>
      <c r="L14" s="3">
        <f>SUM(L2:L13)</f>
        <v>85475</v>
      </c>
      <c r="M14" s="3">
        <f>SUM(M2:M13)</f>
        <v>0</v>
      </c>
      <c r="N14" s="3">
        <f>SUM(N2:N13)</f>
        <v>85475</v>
      </c>
      <c r="O14" s="3"/>
    </row>
    <row r="15" spans="1:15" ht="31.5" x14ac:dyDescent="0.2">
      <c r="A15" s="3"/>
      <c r="B15" s="3" t="s">
        <v>671</v>
      </c>
      <c r="C15" s="3"/>
      <c r="D15" s="3"/>
      <c r="E15" s="3"/>
      <c r="F15" s="3">
        <f>F14</f>
        <v>85475</v>
      </c>
      <c r="G15" s="3">
        <f>G14</f>
        <v>0</v>
      </c>
      <c r="H15" s="3">
        <f>H14</f>
        <v>0</v>
      </c>
      <c r="I15" s="3"/>
      <c r="J15" s="3">
        <f>J14</f>
        <v>0</v>
      </c>
      <c r="K15" s="3"/>
      <c r="L15" s="3">
        <f>L14</f>
        <v>85475</v>
      </c>
      <c r="M15" s="3">
        <f>M14</f>
        <v>0</v>
      </c>
      <c r="N15" s="3">
        <f>N14</f>
        <v>85475</v>
      </c>
      <c r="O15"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דוח גביה חודשי- לקוחות פעילים</vt:lpstr>
      <vt:lpstr>גביה חודשי- לקוחות לא פעילים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יקי נחמן</cp:lastModifiedBy>
  <cp:revision/>
  <dcterms:created xsi:type="dcterms:W3CDTF">2016-09-05T16:24:51Z</dcterms:created>
  <dcterms:modified xsi:type="dcterms:W3CDTF">2016-09-11T07:04:14Z</dcterms:modified>
  <dc:identifier/>
  <dc:language/>
  <cp:version/>
</cp:coreProperties>
</file>