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50" yWindow="615" windowWidth="20100" windowHeight="7305"/>
  </bookViews>
  <sheets>
    <sheet name="דוח גביה חודשי- לקוחות פעילים" sheetId="1" r:id="rId1"/>
    <sheet name="גביה חודשי- לקוחות לא פעילים" sheetId="2" r:id="rId2"/>
  </sheets>
  <definedNames>
    <definedName name="_xlnm._FilterDatabase" localSheetId="0" hidden="1">'דוח גביה חודשי- לקוחות פעילים'!$A$1:$Q$312</definedName>
  </definedNames>
  <calcPr calcId="145621"/>
</workbook>
</file>

<file path=xl/calcChain.xml><?xml version="1.0" encoding="utf-8"?>
<calcChain xmlns="http://schemas.openxmlformats.org/spreadsheetml/2006/main">
  <c r="O155" i="1" l="1"/>
  <c r="O111" i="1" l="1"/>
  <c r="N145" i="1" l="1"/>
  <c r="J145" i="1"/>
  <c r="H311" i="1" l="1"/>
  <c r="P308" i="1"/>
  <c r="O70" i="1" l="1"/>
  <c r="O6" i="1"/>
  <c r="O91" i="1"/>
  <c r="H15" i="2" l="1"/>
  <c r="F15" i="2"/>
  <c r="J14" i="2"/>
  <c r="J15" i="2" s="1"/>
  <c r="H14" i="2"/>
  <c r="G14" i="2"/>
  <c r="G15" i="2" s="1"/>
  <c r="F14" i="2"/>
  <c r="M13" i="2"/>
  <c r="L13" i="2"/>
  <c r="N13" i="2" s="1"/>
  <c r="M12" i="2"/>
  <c r="N12" i="2" s="1"/>
  <c r="L12" i="2"/>
  <c r="M11" i="2"/>
  <c r="L11" i="2"/>
  <c r="N11" i="2" s="1"/>
  <c r="M10" i="2"/>
  <c r="N10" i="2" s="1"/>
  <c r="L10" i="2"/>
  <c r="N9" i="2"/>
  <c r="M9" i="2"/>
  <c r="L9" i="2"/>
  <c r="M8" i="2"/>
  <c r="N8" i="2" s="1"/>
  <c r="L8" i="2"/>
  <c r="N7" i="2"/>
  <c r="M7" i="2"/>
  <c r="L7" i="2"/>
  <c r="M6" i="2"/>
  <c r="N6" i="2" s="1"/>
  <c r="L6" i="2"/>
  <c r="M5" i="2"/>
  <c r="L5" i="2"/>
  <c r="N5" i="2" s="1"/>
  <c r="M4" i="2"/>
  <c r="N4" i="2" s="1"/>
  <c r="L4" i="2"/>
  <c r="M3" i="2"/>
  <c r="L3" i="2"/>
  <c r="N3" i="2" s="1"/>
  <c r="M2" i="2"/>
  <c r="N2" i="2" s="1"/>
  <c r="L2" i="2"/>
  <c r="M311" i="1"/>
  <c r="J311" i="1"/>
  <c r="G311" i="1"/>
  <c r="F311" i="1"/>
  <c r="O309" i="1"/>
  <c r="N309" i="1"/>
  <c r="O307" i="1"/>
  <c r="N307" i="1"/>
  <c r="O306" i="1"/>
  <c r="N306" i="1"/>
  <c r="O305" i="1"/>
  <c r="N305" i="1"/>
  <c r="O304" i="1"/>
  <c r="N304" i="1"/>
  <c r="O303" i="1"/>
  <c r="N303" i="1"/>
  <c r="O302" i="1"/>
  <c r="N302" i="1"/>
  <c r="O300" i="1"/>
  <c r="N300" i="1"/>
  <c r="O299" i="1"/>
  <c r="N299" i="1"/>
  <c r="O298" i="1"/>
  <c r="N298" i="1"/>
  <c r="O297" i="1"/>
  <c r="N297" i="1"/>
  <c r="O296" i="1"/>
  <c r="N296" i="1"/>
  <c r="O295" i="1"/>
  <c r="N295" i="1"/>
  <c r="O294" i="1"/>
  <c r="N294" i="1"/>
  <c r="O293" i="1"/>
  <c r="N293" i="1"/>
  <c r="O292" i="1"/>
  <c r="N292" i="1"/>
  <c r="O291" i="1"/>
  <c r="N291" i="1"/>
  <c r="O290" i="1"/>
  <c r="N290" i="1"/>
  <c r="O289" i="1"/>
  <c r="N288" i="1"/>
  <c r="N286" i="1"/>
  <c r="O284" i="1"/>
  <c r="N284" i="1"/>
  <c r="O283" i="1"/>
  <c r="N283" i="1"/>
  <c r="O282" i="1"/>
  <c r="N282" i="1"/>
  <c r="N281" i="1"/>
  <c r="O280" i="1"/>
  <c r="N280" i="1"/>
  <c r="O279" i="1"/>
  <c r="N279" i="1"/>
  <c r="O278" i="1"/>
  <c r="N278" i="1"/>
  <c r="M277" i="1"/>
  <c r="J277" i="1"/>
  <c r="H277" i="1"/>
  <c r="G277" i="1"/>
  <c r="F277" i="1"/>
  <c r="O276" i="1"/>
  <c r="N276" i="1"/>
  <c r="O275" i="1"/>
  <c r="N275" i="1"/>
  <c r="O274" i="1"/>
  <c r="N274" i="1"/>
  <c r="O273" i="1"/>
  <c r="N273" i="1"/>
  <c r="O272" i="1"/>
  <c r="N272" i="1"/>
  <c r="O271" i="1"/>
  <c r="N271" i="1"/>
  <c r="O270" i="1"/>
  <c r="N270" i="1"/>
  <c r="O269" i="1"/>
  <c r="N269" i="1"/>
  <c r="O268" i="1"/>
  <c r="N268" i="1"/>
  <c r="O267" i="1"/>
  <c r="N267" i="1"/>
  <c r="O266" i="1"/>
  <c r="N266" i="1"/>
  <c r="O265" i="1"/>
  <c r="N265" i="1"/>
  <c r="O264" i="1"/>
  <c r="N264" i="1"/>
  <c r="O263" i="1"/>
  <c r="N263" i="1"/>
  <c r="M262" i="1"/>
  <c r="J262" i="1"/>
  <c r="H262" i="1"/>
  <c r="G262" i="1"/>
  <c r="F262" i="1"/>
  <c r="O261" i="1"/>
  <c r="N261" i="1"/>
  <c r="O260" i="1"/>
  <c r="N260" i="1"/>
  <c r="O259" i="1"/>
  <c r="N259" i="1"/>
  <c r="O258" i="1"/>
  <c r="N258" i="1"/>
  <c r="N257" i="1"/>
  <c r="O256" i="1"/>
  <c r="N256" i="1"/>
  <c r="O255" i="1"/>
  <c r="N255" i="1"/>
  <c r="O254" i="1"/>
  <c r="O253" i="1"/>
  <c r="N253" i="1"/>
  <c r="O252" i="1"/>
  <c r="N252" i="1"/>
  <c r="N251" i="1"/>
  <c r="N250" i="1"/>
  <c r="O248" i="1"/>
  <c r="N248" i="1"/>
  <c r="O247" i="1"/>
  <c r="N247" i="1"/>
  <c r="O245" i="1"/>
  <c r="O243" i="1"/>
  <c r="O242" i="1"/>
  <c r="N242" i="1"/>
  <c r="N241" i="1"/>
  <c r="O240" i="1"/>
  <c r="N240" i="1"/>
  <c r="O239" i="1"/>
  <c r="N239" i="1"/>
  <c r="O238" i="1"/>
  <c r="N238" i="1"/>
  <c r="O236" i="1"/>
  <c r="N236" i="1"/>
  <c r="O235" i="1"/>
  <c r="O234" i="1"/>
  <c r="N234" i="1"/>
  <c r="O233" i="1"/>
  <c r="N233" i="1"/>
  <c r="O232" i="1"/>
  <c r="N232" i="1"/>
  <c r="O230" i="1"/>
  <c r="N230" i="1"/>
  <c r="O229" i="1"/>
  <c r="N229" i="1"/>
  <c r="N228" i="1"/>
  <c r="O226" i="1"/>
  <c r="O225" i="1"/>
  <c r="N225" i="1"/>
  <c r="O224" i="1"/>
  <c r="N224" i="1"/>
  <c r="O223" i="1"/>
  <c r="N223" i="1"/>
  <c r="N222" i="1"/>
  <c r="O221" i="1"/>
  <c r="N221" i="1"/>
  <c r="O220" i="1"/>
  <c r="N220" i="1"/>
  <c r="O219" i="1"/>
  <c r="N219" i="1"/>
  <c r="O218" i="1"/>
  <c r="N218" i="1"/>
  <c r="N217" i="1"/>
  <c r="M216" i="1"/>
  <c r="J216" i="1"/>
  <c r="H216" i="1"/>
  <c r="G216" i="1"/>
  <c r="F216" i="1"/>
  <c r="O215" i="1"/>
  <c r="N215" i="1"/>
  <c r="O214" i="1"/>
  <c r="N214" i="1"/>
  <c r="O213" i="1"/>
  <c r="N213" i="1"/>
  <c r="M212" i="1"/>
  <c r="J212" i="1"/>
  <c r="H212" i="1"/>
  <c r="G212" i="1"/>
  <c r="F212" i="1"/>
  <c r="O211" i="1"/>
  <c r="N211" i="1"/>
  <c r="O210" i="1"/>
  <c r="N210" i="1"/>
  <c r="O209" i="1"/>
  <c r="N209" i="1"/>
  <c r="O208" i="1"/>
  <c r="N208" i="1"/>
  <c r="N207" i="1"/>
  <c r="O206" i="1"/>
  <c r="N206" i="1"/>
  <c r="O205" i="1"/>
  <c r="N205" i="1"/>
  <c r="O203" i="1"/>
  <c r="N203" i="1"/>
  <c r="O202" i="1"/>
  <c r="N202" i="1"/>
  <c r="O201" i="1"/>
  <c r="N201" i="1"/>
  <c r="O200" i="1"/>
  <c r="N200" i="1"/>
  <c r="N199" i="1"/>
  <c r="O198" i="1"/>
  <c r="N198" i="1"/>
  <c r="N197" i="1"/>
  <c r="O196" i="1"/>
  <c r="N196" i="1"/>
  <c r="O195" i="1"/>
  <c r="N195" i="1"/>
  <c r="O194" i="1"/>
  <c r="N194" i="1"/>
  <c r="O193" i="1"/>
  <c r="N193" i="1"/>
  <c r="O192" i="1"/>
  <c r="N192" i="1"/>
  <c r="M191" i="1"/>
  <c r="J191" i="1"/>
  <c r="H191" i="1"/>
  <c r="G191" i="1"/>
  <c r="F191" i="1"/>
  <c r="O189" i="1"/>
  <c r="N189" i="1"/>
  <c r="O187" i="1"/>
  <c r="N187" i="1"/>
  <c r="O186" i="1"/>
  <c r="N186" i="1"/>
  <c r="O185" i="1"/>
  <c r="N185" i="1"/>
  <c r="O184" i="1"/>
  <c r="N184" i="1"/>
  <c r="O183" i="1"/>
  <c r="N183" i="1"/>
  <c r="O182" i="1"/>
  <c r="N182" i="1"/>
  <c r="O181" i="1"/>
  <c r="N181" i="1"/>
  <c r="O180" i="1"/>
  <c r="O179" i="1"/>
  <c r="N179" i="1"/>
  <c r="O178" i="1"/>
  <c r="N178" i="1"/>
  <c r="O177" i="1"/>
  <c r="N177" i="1"/>
  <c r="O176" i="1"/>
  <c r="N176" i="1"/>
  <c r="O174" i="1"/>
  <c r="N174" i="1"/>
  <c r="O173" i="1"/>
  <c r="N173" i="1"/>
  <c r="O172" i="1"/>
  <c r="N172" i="1"/>
  <c r="O171" i="1"/>
  <c r="N171" i="1"/>
  <c r="O170" i="1"/>
  <c r="N170" i="1"/>
  <c r="N169" i="1"/>
  <c r="O168" i="1"/>
  <c r="N168" i="1"/>
  <c r="O166" i="1"/>
  <c r="O165" i="1"/>
  <c r="N165" i="1"/>
  <c r="O164" i="1"/>
  <c r="N164" i="1"/>
  <c r="O163" i="1"/>
  <c r="N163" i="1"/>
  <c r="O161" i="1"/>
  <c r="N161" i="1"/>
  <c r="O160" i="1"/>
  <c r="N160" i="1"/>
  <c r="O159" i="1"/>
  <c r="N159" i="1"/>
  <c r="O158" i="1"/>
  <c r="N158" i="1"/>
  <c r="N157" i="1"/>
  <c r="O156" i="1"/>
  <c r="N156" i="1"/>
  <c r="N155" i="1"/>
  <c r="O154" i="1"/>
  <c r="N154" i="1"/>
  <c r="O153" i="1"/>
  <c r="N153" i="1"/>
  <c r="N152" i="1"/>
  <c r="O151" i="1"/>
  <c r="N151" i="1"/>
  <c r="M150" i="1"/>
  <c r="J150" i="1"/>
  <c r="H150" i="1"/>
  <c r="G150" i="1"/>
  <c r="F150" i="1"/>
  <c r="O149" i="1"/>
  <c r="N149" i="1"/>
  <c r="O148" i="1"/>
  <c r="N148" i="1"/>
  <c r="O147" i="1"/>
  <c r="N147" i="1"/>
  <c r="O146" i="1"/>
  <c r="N146" i="1"/>
  <c r="O145" i="1"/>
  <c r="O144" i="1"/>
  <c r="N144" i="1"/>
  <c r="O143" i="1"/>
  <c r="N143" i="1"/>
  <c r="O142" i="1"/>
  <c r="N142" i="1"/>
  <c r="O141" i="1"/>
  <c r="N141" i="1"/>
  <c r="O140" i="1"/>
  <c r="N140" i="1"/>
  <c r="O139" i="1"/>
  <c r="N139" i="1"/>
  <c r="O138" i="1"/>
  <c r="N138" i="1"/>
  <c r="O137" i="1"/>
  <c r="N137" i="1"/>
  <c r="O136" i="1"/>
  <c r="N136" i="1"/>
  <c r="O135" i="1"/>
  <c r="N135" i="1"/>
  <c r="O134" i="1"/>
  <c r="N134" i="1"/>
  <c r="O133" i="1"/>
  <c r="O132" i="1"/>
  <c r="N132" i="1"/>
  <c r="N130" i="1"/>
  <c r="O129" i="1"/>
  <c r="N129" i="1"/>
  <c r="O128" i="1"/>
  <c r="O127" i="1"/>
  <c r="N127" i="1"/>
  <c r="O126" i="1"/>
  <c r="N126" i="1"/>
  <c r="O125" i="1"/>
  <c r="N125" i="1"/>
  <c r="O124" i="1"/>
  <c r="N124" i="1"/>
  <c r="O123" i="1"/>
  <c r="N123" i="1"/>
  <c r="O122" i="1"/>
  <c r="N122" i="1"/>
  <c r="O121" i="1"/>
  <c r="N121" i="1"/>
  <c r="O120" i="1"/>
  <c r="N120" i="1"/>
  <c r="O119" i="1"/>
  <c r="N119" i="1"/>
  <c r="O118" i="1"/>
  <c r="N118" i="1"/>
  <c r="O117" i="1"/>
  <c r="N117" i="1"/>
  <c r="O116" i="1"/>
  <c r="N116" i="1"/>
  <c r="O115" i="1"/>
  <c r="N115" i="1"/>
  <c r="O114" i="1"/>
  <c r="N114" i="1"/>
  <c r="O113" i="1"/>
  <c r="N113" i="1"/>
  <c r="O112" i="1"/>
  <c r="N112" i="1"/>
  <c r="O110" i="1"/>
  <c r="N110" i="1"/>
  <c r="O109" i="1"/>
  <c r="N109" i="1"/>
  <c r="M108" i="1"/>
  <c r="J108" i="1"/>
  <c r="H108" i="1"/>
  <c r="G108" i="1"/>
  <c r="F108" i="1"/>
  <c r="O107" i="1"/>
  <c r="N107" i="1"/>
  <c r="O106" i="1"/>
  <c r="N106" i="1"/>
  <c r="O104" i="1"/>
  <c r="N104" i="1"/>
  <c r="O103" i="1"/>
  <c r="N103" i="1"/>
  <c r="O102" i="1"/>
  <c r="N102" i="1"/>
  <c r="O100" i="1"/>
  <c r="N100" i="1"/>
  <c r="O99" i="1"/>
  <c r="N99" i="1"/>
  <c r="O98" i="1"/>
  <c r="N98" i="1"/>
  <c r="O97" i="1"/>
  <c r="N97" i="1"/>
  <c r="O96" i="1"/>
  <c r="N96" i="1"/>
  <c r="O95" i="1"/>
  <c r="N95" i="1"/>
  <c r="O94" i="1"/>
  <c r="N94" i="1"/>
  <c r="O93" i="1"/>
  <c r="N93" i="1"/>
  <c r="O92" i="1"/>
  <c r="N92" i="1"/>
  <c r="N91" i="1"/>
  <c r="O90" i="1"/>
  <c r="N90" i="1"/>
  <c r="O89" i="1"/>
  <c r="N89" i="1"/>
  <c r="O87" i="1"/>
  <c r="N87" i="1"/>
  <c r="O85" i="1"/>
  <c r="N85" i="1"/>
  <c r="O84" i="1"/>
  <c r="N84" i="1"/>
  <c r="O83" i="1"/>
  <c r="N83" i="1"/>
  <c r="O82" i="1"/>
  <c r="N82" i="1"/>
  <c r="N81" i="1"/>
  <c r="O80" i="1"/>
  <c r="O79" i="1"/>
  <c r="N79" i="1"/>
  <c r="N78" i="1"/>
  <c r="O77" i="1"/>
  <c r="N77" i="1"/>
  <c r="N76" i="1"/>
  <c r="O75" i="1"/>
  <c r="N75" i="1"/>
  <c r="O74" i="1"/>
  <c r="O73" i="1"/>
  <c r="N73" i="1"/>
  <c r="O72" i="1"/>
  <c r="N72" i="1"/>
  <c r="N71" i="1"/>
  <c r="N70" i="1"/>
  <c r="N69" i="1"/>
  <c r="O68" i="1"/>
  <c r="N68" i="1"/>
  <c r="O67" i="1"/>
  <c r="N67" i="1"/>
  <c r="O66" i="1"/>
  <c r="N66" i="1"/>
  <c r="O65" i="1"/>
  <c r="N65" i="1"/>
  <c r="O64" i="1"/>
  <c r="N64" i="1"/>
  <c r="O63" i="1"/>
  <c r="N63" i="1"/>
  <c r="O62" i="1"/>
  <c r="N62" i="1"/>
  <c r="O61" i="1"/>
  <c r="N61" i="1"/>
  <c r="O60" i="1"/>
  <c r="N60" i="1"/>
  <c r="N58" i="1"/>
  <c r="O57" i="1"/>
  <c r="O56" i="1"/>
  <c r="N56" i="1"/>
  <c r="N55" i="1"/>
  <c r="O54" i="1"/>
  <c r="N54" i="1"/>
  <c r="O53" i="1"/>
  <c r="N53" i="1"/>
  <c r="O52" i="1"/>
  <c r="N52" i="1"/>
  <c r="O51" i="1"/>
  <c r="N51" i="1"/>
  <c r="O50" i="1"/>
  <c r="N50" i="1"/>
  <c r="O49" i="1"/>
  <c r="N49" i="1"/>
  <c r="O48" i="1"/>
  <c r="N48" i="1"/>
  <c r="M47" i="1"/>
  <c r="J47" i="1"/>
  <c r="H47" i="1"/>
  <c r="G47" i="1"/>
  <c r="F47" i="1"/>
  <c r="O46" i="1"/>
  <c r="N46" i="1"/>
  <c r="O45" i="1"/>
  <c r="N45" i="1"/>
  <c r="O44" i="1"/>
  <c r="N44" i="1"/>
  <c r="N43" i="1"/>
  <c r="O42" i="1"/>
  <c r="N42" i="1"/>
  <c r="O41" i="1"/>
  <c r="N41" i="1"/>
  <c r="O40" i="1"/>
  <c r="N40" i="1"/>
  <c r="N39" i="1"/>
  <c r="O38" i="1"/>
  <c r="N38" i="1"/>
  <c r="O37" i="1"/>
  <c r="N37" i="1"/>
  <c r="N36" i="1"/>
  <c r="O35" i="1"/>
  <c r="N35" i="1"/>
  <c r="O34" i="1"/>
  <c r="N34" i="1"/>
  <c r="O33" i="1"/>
  <c r="N33" i="1"/>
  <c r="O31" i="1"/>
  <c r="N31" i="1"/>
  <c r="N30" i="1"/>
  <c r="O29" i="1"/>
  <c r="N29" i="1"/>
  <c r="O28" i="1"/>
  <c r="N28" i="1"/>
  <c r="O27" i="1"/>
  <c r="N27" i="1"/>
  <c r="O26" i="1"/>
  <c r="N26" i="1"/>
  <c r="O25" i="1"/>
  <c r="N25" i="1"/>
  <c r="O24" i="1"/>
  <c r="N24" i="1"/>
  <c r="O23" i="1"/>
  <c r="N23" i="1"/>
  <c r="O22" i="1"/>
  <c r="N22" i="1"/>
  <c r="O21" i="1"/>
  <c r="O20" i="1"/>
  <c r="O19" i="1"/>
  <c r="N19" i="1"/>
  <c r="O18" i="1"/>
  <c r="N18" i="1"/>
  <c r="O17" i="1"/>
  <c r="N17" i="1"/>
  <c r="O16" i="1"/>
  <c r="N16" i="1"/>
  <c r="O15" i="1"/>
  <c r="N15" i="1"/>
  <c r="O14" i="1"/>
  <c r="N14" i="1"/>
  <c r="O13" i="1"/>
  <c r="N13" i="1"/>
  <c r="O12" i="1"/>
  <c r="N12" i="1"/>
  <c r="O11" i="1"/>
  <c r="N11" i="1"/>
  <c r="O10" i="1"/>
  <c r="N10" i="1"/>
  <c r="O9" i="1"/>
  <c r="N9" i="1"/>
  <c r="O8" i="1"/>
  <c r="N8" i="1"/>
  <c r="O7" i="1"/>
  <c r="N7" i="1"/>
  <c r="O5" i="1"/>
  <c r="N5" i="1"/>
  <c r="O4" i="1"/>
  <c r="N4" i="1"/>
  <c r="N3" i="1"/>
  <c r="O2" i="1"/>
  <c r="N2" i="1"/>
  <c r="P54" i="1" l="1"/>
  <c r="P86" i="1"/>
  <c r="P9" i="1"/>
  <c r="P17" i="1"/>
  <c r="P21" i="1"/>
  <c r="P23" i="1"/>
  <c r="P180" i="1"/>
  <c r="P193" i="1"/>
  <c r="P199" i="1"/>
  <c r="P201" i="1"/>
  <c r="P207" i="1"/>
  <c r="P208" i="1"/>
  <c r="P264" i="1"/>
  <c r="P283" i="1"/>
  <c r="P285" i="1"/>
  <c r="P287" i="1"/>
  <c r="P289" i="1"/>
  <c r="P291" i="1"/>
  <c r="P293" i="1"/>
  <c r="P295" i="1"/>
  <c r="P297" i="1"/>
  <c r="P4" i="1"/>
  <c r="P8" i="1"/>
  <c r="P10" i="1"/>
  <c r="P12" i="1"/>
  <c r="P18" i="1"/>
  <c r="P20" i="1"/>
  <c r="P137" i="1"/>
  <c r="P223" i="1"/>
  <c r="P229" i="1"/>
  <c r="P231" i="1"/>
  <c r="P237" i="1"/>
  <c r="P239" i="1"/>
  <c r="P255" i="1"/>
  <c r="P261" i="1"/>
  <c r="P286" i="1"/>
  <c r="P294" i="1"/>
  <c r="P112" i="1"/>
  <c r="P116" i="1"/>
  <c r="P120" i="1"/>
  <c r="P124" i="1"/>
  <c r="P128" i="1"/>
  <c r="P132" i="1"/>
  <c r="P136" i="1"/>
  <c r="P156" i="1"/>
  <c r="P158" i="1"/>
  <c r="P164" i="1"/>
  <c r="P166" i="1"/>
  <c r="P182" i="1"/>
  <c r="P188" i="1"/>
  <c r="P190" i="1"/>
  <c r="P215" i="1"/>
  <c r="P245" i="1"/>
  <c r="P266" i="1"/>
  <c r="P272" i="1"/>
  <c r="P274" i="1"/>
  <c r="P78" i="1"/>
  <c r="P100" i="1"/>
  <c r="P111" i="1"/>
  <c r="P113" i="1"/>
  <c r="P115" i="1"/>
  <c r="P117" i="1"/>
  <c r="P119" i="1"/>
  <c r="P121" i="1"/>
  <c r="P125" i="1"/>
  <c r="P127" i="1"/>
  <c r="P129" i="1"/>
  <c r="P131" i="1"/>
  <c r="P133" i="1"/>
  <c r="P135" i="1"/>
  <c r="P214" i="1"/>
  <c r="P220" i="1"/>
  <c r="P240" i="1"/>
  <c r="P244" i="1"/>
  <c r="P248" i="1"/>
  <c r="P281" i="1"/>
  <c r="P7" i="1"/>
  <c r="P15" i="1"/>
  <c r="P25" i="1"/>
  <c r="P27" i="1"/>
  <c r="P29" i="1"/>
  <c r="P31" i="1"/>
  <c r="P35" i="1"/>
  <c r="P37" i="1"/>
  <c r="P39" i="1"/>
  <c r="P41" i="1"/>
  <c r="P43" i="1"/>
  <c r="P45" i="1"/>
  <c r="F312" i="1"/>
  <c r="M312" i="1"/>
  <c r="P92" i="1"/>
  <c r="P94" i="1"/>
  <c r="P102" i="1"/>
  <c r="P140" i="1"/>
  <c r="P144" i="1"/>
  <c r="P148" i="1"/>
  <c r="P172" i="1"/>
  <c r="P174" i="1"/>
  <c r="P247" i="1"/>
  <c r="P253" i="1"/>
  <c r="P302" i="1"/>
  <c r="P38" i="1"/>
  <c r="P42" i="1"/>
  <c r="P46" i="1"/>
  <c r="H312" i="1"/>
  <c r="P60" i="1"/>
  <c r="P62" i="1"/>
  <c r="P70" i="1"/>
  <c r="P76" i="1"/>
  <c r="P123" i="1"/>
  <c r="P139" i="1"/>
  <c r="P141" i="1"/>
  <c r="P143" i="1"/>
  <c r="P145" i="1"/>
  <c r="P147" i="1"/>
  <c r="P149" i="1"/>
  <c r="P204" i="1"/>
  <c r="P221" i="1"/>
  <c r="P224" i="1"/>
  <c r="P228" i="1"/>
  <c r="P232" i="1"/>
  <c r="P236" i="1"/>
  <c r="P278" i="1"/>
  <c r="P299" i="1"/>
  <c r="P301" i="1"/>
  <c r="P303" i="1"/>
  <c r="P305" i="1"/>
  <c r="P307" i="1"/>
  <c r="P310" i="1"/>
  <c r="P16" i="1"/>
  <c r="P33" i="1"/>
  <c r="P68" i="1"/>
  <c r="O108" i="1"/>
  <c r="N47" i="1"/>
  <c r="P52" i="1"/>
  <c r="P84" i="1"/>
  <c r="N150" i="1"/>
  <c r="O47" i="1"/>
  <c r="P6" i="1"/>
  <c r="P11" i="1"/>
  <c r="P13" i="1"/>
  <c r="P22" i="1"/>
  <c r="P34" i="1"/>
  <c r="N108" i="1"/>
  <c r="P50" i="1"/>
  <c r="P55" i="1"/>
  <c r="P59" i="1"/>
  <c r="P64" i="1"/>
  <c r="P66" i="1"/>
  <c r="P71" i="1"/>
  <c r="P75" i="1"/>
  <c r="P80" i="1"/>
  <c r="P82" i="1"/>
  <c r="P87" i="1"/>
  <c r="P91" i="1"/>
  <c r="P96" i="1"/>
  <c r="P98" i="1"/>
  <c r="P103" i="1"/>
  <c r="P107" i="1"/>
  <c r="G312" i="1"/>
  <c r="P155" i="1"/>
  <c r="P160" i="1"/>
  <c r="P162" i="1"/>
  <c r="P167" i="1"/>
  <c r="P171" i="1"/>
  <c r="P176" i="1"/>
  <c r="P178" i="1"/>
  <c r="P183" i="1"/>
  <c r="P187" i="1"/>
  <c r="P194" i="1"/>
  <c r="P198" i="1"/>
  <c r="P203" i="1"/>
  <c r="P205" i="1"/>
  <c r="N262" i="1"/>
  <c r="P219" i="1"/>
  <c r="P233" i="1"/>
  <c r="P235" i="1"/>
  <c r="P249" i="1"/>
  <c r="P251" i="1"/>
  <c r="P256" i="1"/>
  <c r="P260" i="1"/>
  <c r="P267" i="1"/>
  <c r="P271" i="1"/>
  <c r="P276" i="1"/>
  <c r="P280" i="1"/>
  <c r="P282" i="1"/>
  <c r="P298" i="1"/>
  <c r="N311" i="1"/>
  <c r="P3" i="1"/>
  <c r="P5" i="1"/>
  <c r="P14" i="1"/>
  <c r="P19" i="1"/>
  <c r="P26" i="1"/>
  <c r="P30" i="1"/>
  <c r="P51" i="1"/>
  <c r="P56" i="1"/>
  <c r="P58" i="1"/>
  <c r="P63" i="1"/>
  <c r="P67" i="1"/>
  <c r="P72" i="1"/>
  <c r="P74" i="1"/>
  <c r="P79" i="1"/>
  <c r="P83" i="1"/>
  <c r="P88" i="1"/>
  <c r="P90" i="1"/>
  <c r="P95" i="1"/>
  <c r="P99" i="1"/>
  <c r="P104" i="1"/>
  <c r="P106" i="1"/>
  <c r="J312" i="1"/>
  <c r="N191" i="1"/>
  <c r="P154" i="1"/>
  <c r="P159" i="1"/>
  <c r="P163" i="1"/>
  <c r="P168" i="1"/>
  <c r="P170" i="1"/>
  <c r="P175" i="1"/>
  <c r="P179" i="1"/>
  <c r="P184" i="1"/>
  <c r="P186" i="1"/>
  <c r="N212" i="1"/>
  <c r="P197" i="1"/>
  <c r="P200" i="1"/>
  <c r="P202" i="1"/>
  <c r="P206" i="1"/>
  <c r="P209" i="1"/>
  <c r="P211" i="1"/>
  <c r="O216" i="1"/>
  <c r="P225" i="1"/>
  <c r="P227" i="1"/>
  <c r="P241" i="1"/>
  <c r="P243" i="1"/>
  <c r="P252" i="1"/>
  <c r="P257" i="1"/>
  <c r="P259" i="1"/>
  <c r="P263" i="1"/>
  <c r="N277" i="1"/>
  <c r="P270" i="1"/>
  <c r="P275" i="1"/>
  <c r="P284" i="1"/>
  <c r="P288" i="1"/>
  <c r="P290" i="1"/>
  <c r="P306" i="1"/>
  <c r="P2" i="1"/>
  <c r="P48" i="1"/>
  <c r="P109" i="1"/>
  <c r="P152" i="1"/>
  <c r="O212" i="1"/>
  <c r="P195" i="1"/>
  <c r="P217" i="1"/>
  <c r="P268" i="1"/>
  <c r="P279" i="1"/>
  <c r="N14" i="2"/>
  <c r="N15" i="2" s="1"/>
  <c r="P28" i="1"/>
  <c r="P36" i="1"/>
  <c r="P44" i="1"/>
  <c r="P49" i="1"/>
  <c r="P57" i="1"/>
  <c r="P65" i="1"/>
  <c r="P73" i="1"/>
  <c r="P81" i="1"/>
  <c r="P89" i="1"/>
  <c r="P97" i="1"/>
  <c r="P105" i="1"/>
  <c r="P110" i="1"/>
  <c r="P118" i="1"/>
  <c r="P126" i="1"/>
  <c r="P134" i="1"/>
  <c r="P142" i="1"/>
  <c r="O191" i="1"/>
  <c r="P151" i="1"/>
  <c r="P153" i="1"/>
  <c r="P161" i="1"/>
  <c r="P169" i="1"/>
  <c r="P177" i="1"/>
  <c r="P185" i="1"/>
  <c r="P196" i="1"/>
  <c r="P210" i="1"/>
  <c r="N216" i="1"/>
  <c r="P218" i="1"/>
  <c r="P226" i="1"/>
  <c r="P234" i="1"/>
  <c r="P242" i="1"/>
  <c r="P250" i="1"/>
  <c r="P258" i="1"/>
  <c r="P269" i="1"/>
  <c r="O311" i="1"/>
  <c r="P296" i="1"/>
  <c r="P304" i="1"/>
  <c r="M14" i="2"/>
  <c r="M15" i="2" s="1"/>
  <c r="P24" i="1"/>
  <c r="P32" i="1"/>
  <c r="P40" i="1"/>
  <c r="P53" i="1"/>
  <c r="P61" i="1"/>
  <c r="P69" i="1"/>
  <c r="P77" i="1"/>
  <c r="P85" i="1"/>
  <c r="P93" i="1"/>
  <c r="P101" i="1"/>
  <c r="O150" i="1"/>
  <c r="P114" i="1"/>
  <c r="P122" i="1"/>
  <c r="P130" i="1"/>
  <c r="P138" i="1"/>
  <c r="P146" i="1"/>
  <c r="P157" i="1"/>
  <c r="P165" i="1"/>
  <c r="P173" i="1"/>
  <c r="P181" i="1"/>
  <c r="P189" i="1"/>
  <c r="P192" i="1"/>
  <c r="O262" i="1"/>
  <c r="P222" i="1"/>
  <c r="P230" i="1"/>
  <c r="P238" i="1"/>
  <c r="P246" i="1"/>
  <c r="P254" i="1"/>
  <c r="O277" i="1"/>
  <c r="P265" i="1"/>
  <c r="P273" i="1"/>
  <c r="P292" i="1"/>
  <c r="P300" i="1"/>
  <c r="P309" i="1"/>
  <c r="L14" i="2"/>
  <c r="L15" i="2" s="1"/>
  <c r="P213" i="1"/>
  <c r="P216" i="1" l="1"/>
  <c r="N312" i="1"/>
  <c r="P277" i="1"/>
  <c r="O312" i="1"/>
  <c r="P108" i="1"/>
  <c r="P212" i="1"/>
  <c r="P311" i="1"/>
  <c r="P47" i="1"/>
  <c r="P191" i="1"/>
  <c r="P262" i="1"/>
  <c r="P150" i="1"/>
  <c r="P312" i="1" l="1"/>
</calcChain>
</file>

<file path=xl/sharedStrings.xml><?xml version="1.0" encoding="utf-8"?>
<sst xmlns="http://schemas.openxmlformats.org/spreadsheetml/2006/main" count="1682" uniqueCount="720">
  <si>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</si>
  <si>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</si>
  <si>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</si>
  <si>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</si>
  <si>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</si>
  <si>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</si>
  <si>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</si>
  <si>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</si>
  <si>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</si>
  <si>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</si>
  <si>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</si>
  <si>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תאריך נקודת הביקורת לבונוס</t>
  </si>
  <si>
    <t>סכום הבונוס</t>
  </si>
  <si>
    <t>צפי לחודש</t>
  </si>
  <si>
    <t>תשלומים נוספים בחודש</t>
  </si>
  <si>
    <t>צפי מאוחד</t>
  </si>
  <si>
    <t>הערות מגיליון הגביה</t>
  </si>
  <si>
    <t>אודם</t>
  </si>
  <si>
    <t>מועצה מקומית גדרה</t>
  </si>
  <si>
    <t>מסב</t>
  </si>
  <si>
    <t>ES-יעוץ</t>
  </si>
  <si>
    <t xml:space="preserve"> תקשורת סלולארית</t>
  </si>
  <si>
    <t>25/08/2016 - חני : איליה מה נסגר בפגישה לא עדכנת עדיין_x000D_
28/08/2016 - חני : איליה לא זכר את חן זיכוי לדבר עם הלקוח - להתעדכן מול רועי מה לעשות האם להתקשר או לחכות_x000D_
30/08/2016 - חני : רועי -אני אתפנה לטפל בזה רק במהלך חודש ספטמבר</t>
  </si>
  <si>
    <t>צוות 3 ניהול והשקעות 1997 בעמ</t>
  </si>
  <si>
    <t>צקים</t>
  </si>
  <si>
    <t>15/08/2016 - חני : רועי מתקן את החן נמסרה לסבב לאישור_x000D_
25/08/2016 - חני : יקי-1.	סוכם עם רוני על קידום הגבייה דרכך ובמידה והלקוח יתנגד אז רוני / רועי יתקנו את המצב - רוני תסגור עם חני הכל_x000D_
31/08/2016 - חני : יקי-לא קיבלתי את התיקון אני רוצה שתגבו את הכסף</t>
  </si>
  <si>
    <t>ביפר תקשורת ישראל בעמ</t>
  </si>
  <si>
    <t>11/08/2016 - חני : ייעוץ חודשי - שיקים יוני 2015 עד נובמבר 2016 כנגד שיק בטחון_x000D_
27/06/2015 - חני : ללא ניהול חוזים</t>
  </si>
  <si>
    <t>המכללה האקדמית ספיר (ער)</t>
  </si>
  <si>
    <t>הוראת קבע</t>
  </si>
  <si>
    <t>21/08/2016 - חני : ייעוץ חודשי - כולל ניהול חוזים - הוראת קבע</t>
  </si>
  <si>
    <t>תפוז כתום שווק אופנה</t>
  </si>
  <si>
    <t>24/08/2016 - חני : נאוה - פגישה היום_x000D_
24/08/2016 - חני : נאוה-אריק לא יספיק להגיע.אמר שטס מחר.ביקש שאצור איתו קשר ב06.09._x000D_
שמתי תזכורת._x000D_
27/08/2016 - חני : יקי לרועי-בחודש יולי היית צריך להפיק בונוס לתפוז_x000D_
אני יודע שתה מתנהל מולו אבל צריך להיות חשבון בונוס בסטטוס גם אם הוא לא נשלח ללקוח או מתוקן בהמשך היות והלקוח דחה את הפגישה אני מבקש להפיק עד למחר חשבון בונוס ללקוח ולא לשלוח אותו ללקוח_x000D_
תזכור להפיק על חודש יולי</t>
  </si>
  <si>
    <t>אופק מ.ב. חברה לניהול ואחזקה מעמ</t>
  </si>
  <si>
    <t>29/08/2016 - חני : נורית- עדיין לא חזרו מחול מקוה מחר מחרתיים השיקים אצלם_x000D_
30/08/2016 - חני : נורית - רועי שוחח איתה מפתח משרד אין לה השיקים שם חוזרים יום חמישי השיקים מוכנים אם תמצא מחר מפתח תעדכן את רועי לבוא אם לא יחכה ליום חמשי - רועי מטפל יאסוף ביום חמישי את השיקים_x000D_
31/08/2016 - חני : רועי- נורית - מחר כבר יהיו בבוקר במשרד._x000D_
אז מחר אפשר. מתנצלת</t>
  </si>
  <si>
    <t>מטיילי ירון בר בעמ</t>
  </si>
  <si>
    <t>01/12/2015 - חני :  ייעוץ חודשי - שיקים נובמבר 2015 עד אוקטובר 2016 שוטף 90_x000D_
10/08/2016 - חני : להוציא חן עתידית_x000D_
28/08/2016 - חני : חישוב  מדד נמסר לולדי להוציא</t>
  </si>
  <si>
    <t>רפי את רפי בעמ</t>
  </si>
  <si>
    <t>03/03/2016 - אורטל : ייעוץ חודשי שיקים מפברואר 2016 עד יולי 2017 כנגד ערבות בנקאית</t>
  </si>
  <si>
    <t>עירית אריאל</t>
  </si>
  <si>
    <t>העברה בנקאית</t>
  </si>
  <si>
    <t>09/08/2016 - חני : העברות בנקאיות - לוודא תמיד מול נאטשה שיש חן לתשלום</t>
  </si>
  <si>
    <t>מזוז אליהו ובנו</t>
  </si>
  <si>
    <t>06/07/2016 - חני : שיקים מאי 2016 עד אוקטובר 2017 - ערבות בנקאית עס 153000 ליום 30.9.17_x000D_
06/07/2016 - חני : התשלום אושר ושולם_x000D_
06/07/2016 - חני : ללקוח יש פריומיום ללא חיוב</t>
  </si>
  <si>
    <t>יניב מאבטחים בעמ</t>
  </si>
  <si>
    <t>25/06/2016 - חני : ייעוץ חודשי שיקים מיולי 2016 עד דצמבר 2017 כנגד ערבות בנקאית עס 180000 שח   עד ליום 9.11.17 - נספח א נוסח לקוח נמסר ללקוח_x000D_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</si>
  <si>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אסותא מרכזים רפואיים בעמ</t>
  </si>
  <si>
    <t>16/08/2016 - חני : שולם_x000D_
05/09/2016 - חני : תשלום חודשי שולם עבור חן אוגוסט_x000D_
05/09/2016 - חני : לשלוח חן עסקה ספטמבר במייל</t>
  </si>
  <si>
    <t>סי. אם קומפוזיט מטיריאלס בעמ</t>
  </si>
  <si>
    <t>28/07/2016 - חני : אסף מביא יום ראשון את השיקים_x000D_
31/07/2016 - חני : אסף לא הביא- יום שלישי יביא איליה יחשב 1.8 באישור נתן_x000D_
02/08/2016 - חני : הגיעו 5 שיקים יולי עד נובמבר - תבצע השלמה לאחר שיחליטו באם עוברים בנק או לא</t>
  </si>
  <si>
    <t>אחזקות משמר הנגב אגשח בעמ</t>
  </si>
  <si>
    <t xml:space="preserve"> בונוס, זיכוי מחברת כחול לבן</t>
  </si>
  <si>
    <t xml:space="preserve">01/09/2016 - חני : חן 37300 עס 463 שח חן זיכוי חברת כחול לבן ישב עם אבי יסביר לגביה למה רוצה לבטל 5.9.16
01/09/2016 - שגיא מדינה : בדיקה ליקי
01/09/2016 - חני : תשובה מחני לבדיקה ליקי
</t>
  </si>
  <si>
    <t>סוכנויות ים מאוגדות אמא בעמ</t>
  </si>
  <si>
    <t>25/08/2016 - חני : ייעוץ חודשי - לשלוח חן עסקה כל חודש למלי</t>
  </si>
  <si>
    <t>קטיף חרושת מתכת בעמ</t>
  </si>
  <si>
    <t>ES - בסיס הצלחה</t>
  </si>
  <si>
    <t>24/04/2016 - אורטל :  רועי ינסה לחדש עם הלקוח פעילות ייעוץ רגיל</t>
  </si>
  <si>
    <t>איטריידר בעמ - אניאופשן ישראל בעמ</t>
  </si>
  <si>
    <t>01/09/2016 - חני : תשובה מחני לבדיקה ליקי
_x000D_
01/09/2016 - חני : רועי-להחזיר לשווק_x000D_
01/09/2016 - חני : יקי האם לסגור את הלקוח?</t>
  </si>
  <si>
    <t>אגרוטופ בעמ</t>
  </si>
  <si>
    <t>23/11/2015 - אורטל : רועי-הנספח לא נשלח .הוצאנו לו סיכום פגישה שמעודכן בסם_x000D_
09/08/2016 - חני : הגיע מכתב סיום התקשרות הועבר לכולם_x000D_
11/08/2016 - חני : רועי-טופל _x000D_
שוחחתי עם רון בן חיים המנכל  יש לנו פגישה בסוף החודש 31.8אעדכן אחריה</t>
  </si>
  <si>
    <t>קינג מיסבי מנוע (יצור ושווק)בעמ</t>
  </si>
  <si>
    <t>07/03/2016 - אורטל : יקי-ראה את סיכום הפגישה שנערך עם הלקוח ביולי 15 ביחד עם אבי _x000D_
יש תשלום עד חודש אפריל כולל נקודת הבדיקה תהיה רק בתום 24 חודשים קרי לא לפני 31.08.16 _x000D_
מחודש מאי ועד אוגוסט כולל יורד מיעדי הגביה של הצוות _x000D_
בתנאי שנעמוד בהסכם יושלם התשלום כפי שסיכמנו עמו וייתן גם צקים קדימה לשנה הנותרת עד תום ההסכם_x000D_
20/03/2016 - אורטל : עד ה1.9 אין גביה -ר סיכום אבי ויורם שמקושר_x000D_
23/06/2016 - חני : 1.9 נקודת בקורת לבדיקת עמידה בחסכון  כרגע אין גביה</t>
  </si>
  <si>
    <t>המכללה האקדמית לחינוך עש קיי בעמ</t>
  </si>
  <si>
    <t>05/07/2016 - חני : ייעוץ חודשים - שיקים פברואר 2016 עד ינואר 2017</t>
  </si>
  <si>
    <t>ניצנים סוכנויות לביטוח בעמ</t>
  </si>
  <si>
    <t>23/08/2016 - חני : רועי ישב עם אבי ב31.8_x000D_
31/08/2016 - חני : רועי פגישה עם אבי 5.9.16_x000D_
05/09/2016 - חני : לבטל שיק בטחון ב2.10.16 - טיפול חני</t>
  </si>
  <si>
    <t>ארט יודאיקה בעמ</t>
  </si>
  <si>
    <t>15/08/2016 - חני : נמסר לרועי שימסור לאתי את חן מס עבור 2 חן של סים לשתלום_x000D_
16/08/2016 - חני : שולם ייעטץ - חן סים נמסרו לגבי להתקשר לאתי שבוע הבא_x000D_
29/08/2016 - חני : אתי לא עונה להתקשר מחר - נשלח מייל</t>
  </si>
  <si>
    <t>בר - נש שירותי כח אדם בנגב בעמ</t>
  </si>
  <si>
    <t>25/08/2016 - חני : שירלי-עדכנתי בסם בשורות של רוני יודפס לשוטף שלו עם אבי ביום שני_x000D_
31/08/2016 - חני : רועי-ישיבה עם אבי 5.9.16_x000D_
05/09/2016 - חני : חני לבטל שיק בטחון בתאריך 7.10.16</t>
  </si>
  <si>
    <t>סינרגי כבלים בעמ</t>
  </si>
  <si>
    <t>08/08/2016 - חני : 21/11/2015 - חני :  ייעוץ חודשי נובמבר 2015 עד אפריל 2017  פלוס  שיק בטחון</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</si>
  <si>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</si>
  <si>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</si>
  <si>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</si>
  <si>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</si>
  <si>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עשות אשקלון תעשיות בעמ</t>
  </si>
  <si>
    <t>25/08/2016 - חני : איליה העביר לנתן - ערן מעשות לא מוכן לתת שיקים כנגד ערבות לטענתו סעיף 4 בערבות המתייחס לתאריך שממנו ניתן לחלט ערבות לא תואם לסעיף בהסכם המדבר על חילוט ערבות עי הלקוח במידה ופתרונות מחליטים לסיים את ההתקשרות כמו כן סעיף ף5 בערבות המתייחס לנספח א לא מקובל עליו מכיוון שהוא טוען שאנחנו לא נסכים לחתום עליו במידה והוא יחליט לחלט אותו_x000D_
29/08/2016 - חני : יקי ונתן מטפלים יעדכנו_x000D_
30/08/2016 - חני : משנים את הערבות בטיפול חתימה אצל נתן - מחר איליה יביא את השקים</t>
  </si>
  <si>
    <t>אדירם תעשיות מתכת בעמ</t>
  </si>
  <si>
    <t>06/07/2016 - חני : רועי-ננסה לגייס מחדש עד 31.08.16_x000D_
01/09/2016 - חני : רועי - להחזיר לשיווק_x000D_
01/09/2016 - חני : יקי - האם לסגור את הלקוח ?</t>
  </si>
  <si>
    <t>עיריית בת ים</t>
  </si>
  <si>
    <t xml:space="preserve"> חן בונוס - תגבה בחודש ספטמבר רועי צריך לתקן את החשבונית</t>
  </si>
  <si>
    <t>25/08/2016 - חני : מה נסגר עם הלקוח לגבי חן הבונוס היית אמור לתקן את החן_x000D_
31/08/2016 - חני : מה עם תיקון חן הבונוס האם בוצע?_x000D_
01/09/2016 - חני : רועי-אבדוק אם תוקנה</t>
  </si>
  <si>
    <t>גולדשטיין שרותי תברואה בעמ</t>
  </si>
  <si>
    <t>25/07/2016 - חני :  ייעוץ חדושי נובמבר2015 עד מרץ 2017 - חודש חינם אפריל 2015</t>
  </si>
  <si>
    <t>אופטיקה הלפרין בעמ</t>
  </si>
  <si>
    <t>כרטיס אשראי</t>
  </si>
  <si>
    <t>15/08/2016 - חני : מה קורה עם הנחיתה?_x000D_
16/08/2016 - חני : רועי-אני אנחת שם עד סוף השבוע_x000D_
23/08/2016 - חני : רועי-צהריים טובים  בצעתי היום נחיתה באופטיקה הלפרין פגשתי את יענקלה המנכל ורועי סמנכל הכספים _x000D_
קבעתי פגישה עם רועי ל 08.09.16 בשעה 14:00 בנושא המשך ההתקשרות _x000D_
רוני – אני זקוק לעזרתך בגיבוש הצעה חדשה ללקוח כמובן שאשמח שתהיה נוכח יחד איתי</t>
  </si>
  <si>
    <t>נובה מכשירי מדידה בעמ</t>
  </si>
  <si>
    <t>04/08/2016 - חני : התשלום אושר ושולם_x000D_
23/08/2016 - חני : נאוה-פגישה ב-08.09 לאבי_x000D_
01/09/2016 - חני : פגישה אבי 11.9.16</t>
  </si>
  <si>
    <t>קו צינור אילת אשקלון בעמ</t>
  </si>
  <si>
    <t>30/08/2016 - חני : התשלום אושר_x000D_
01/09/2016 - חני : אנה - הועבר אתמול אחהצ התשלום נראה מחר_x000D_
04/09/2016 - חני : שולם</t>
  </si>
  <si>
    <t>י.ג. ביגוד בעמ מרכז הלבשה</t>
  </si>
  <si>
    <t>14/08/2016 - חני : איליה-חני שלום_x000D_
דיברתי עם הלקוח. הוא מבקש פגישה לפני שמעביר את שאר השקים._x000D_
אני קובע אתו פגישה כדי להבין על מה מדובר ולנסות לקבל את השקים. במקביל חן שלחה לו מייל המרכז את כל התהליכים וחסכונות שהושגו עד כה._x000D_
ברגע שאקבע את הפגישה אשלח לך זימון._x000D_
14/08/2016 - חני : נקבעה פגישה 6.9_x000D_
01/09/2016 - חני : נדחתה הפגישה ל20.9</t>
  </si>
  <si>
    <t>עיריית קרית גת</t>
  </si>
  <si>
    <t>15/08/2016 - חני : רועי-איליה יצור קשר  בטיפול שלו_x000D_
15/08/2016 - חני : אילייה רועי העביר לטיפולך - עדכונך איך ממשיכים_x000D_
16/08/2016 - חני : יקי - לא להתקשר לחכות עד סוף החודש לראות באם יכנס תשלום עד 31.8</t>
  </si>
  <si>
    <t>המכללה הטכנולוגית באר- שבע  (ער)</t>
  </si>
  <si>
    <t xml:space="preserve"> ינטרנט+כ.אשראי, הפרשי מדד, חודשים יוני 20106 ואילך - 18 חודשים</t>
  </si>
  <si>
    <t>04/08/2016 - חני : חן 37137-1 לעדכן  לגבי תשלומהלאחר אישור ההסכם_x000D_
09/08/2016 - חני : רועי-בצעתי נחיתה על הלקוח יעקב המשנה למנכל בחול עד ה 22 לחודש_x000D_
אני אתאם מולו מיד כשיחזור_x000D_
31/08/2016 - חני : מה עם תיאום הפגישה?</t>
  </si>
  <si>
    <t>תעשיות לכיש</t>
  </si>
  <si>
    <t>30/08/2016 - חני : רועי-הלקוח שלח לנו מכתב סיום התקשרות אתמול לא יהיה תשלום החודש  - חני בקשה את המכתב סיום התקשרות_x000D_
30/08/2016 - חני : רועי שלח מייל סיום התקשרות קושר בסם_x000D_
31/08/2016 - חני : אבי-רוני לתאם מיידית פגישת שימור</t>
  </si>
  <si>
    <t>ברנד תעשיות בעמ</t>
  </si>
  <si>
    <t xml:space="preserve"> בונוס</t>
  </si>
  <si>
    <t>05/06/2016 - חני : טיפול יקי_x000D_
04/07/2016 - חני : יקי - מחכה לחומר מרועי ומעביר לטיפול של אייל גורן_x000D_
25/07/2016 - חני : יקי-החומר עבר לאייל גורן – מחכה לשיחה איתו  בהתאם לדרישתו</t>
  </si>
  <si>
    <t>בריטמן אלמגור זהר ושות</t>
  </si>
  <si>
    <t>31/08/2016 - חני : חן סים לגביה חן 1111-609_x000D_
31/08/2016 - חני : סים לגביה 531 שח_x000D_
05/09/2016 - חני : נשלחה חן אוגוסט פריומיום 5109 לגביה יחד עם הריכוז לבל ומיכל מטפלים - לוודא עוד כמה ימים  מול לריסה שקיבלה את החשבונית לתשלום</t>
  </si>
  <si>
    <t>שלמה זבידה אחזקות בעמ</t>
  </si>
  <si>
    <t>05/09/2016 - חני : ייעוץ חדושי - שיקים אוגוסט 2016 עד ינואר 2018 - כולל ניהול חוזים_x000D_
05/09/2016 - חני : שיק בטחון לבטל ב16.9.16 חני בבנק_x000D_
05/09/2016 - חני : בטיפול חני לבטל שיק בטחון</t>
  </si>
  <si>
    <t>לוצאטו את לוצאטו עורכי פטנטים</t>
  </si>
  <si>
    <t>04/06/2016 - חני :  ייעוץ חודשי - שיקים אפריל 2016 עד מרץ 2017</t>
  </si>
  <si>
    <t>קידמה ציוד לתובלה 1971 בעמ</t>
  </si>
  <si>
    <t>30/08/2016 - חני : רועי-אני לא יודע לטפל בו הלאה מעבר למה שבצעתי_x000D_
30/08/2016 - חני : נשלח מייל ליקי ואבי באם יש מה לעשות או לסגור את הלקוח או רעיון לרועי_x000D_
31/08/2016 - חני : אבי-רוני תתאם פגישת שימור עם הלקוח_x000D_
חייבים להחזיר אותו</t>
  </si>
  <si>
    <t>המסלול האקדמי המכללה למינהל מיסודה של הסתדרות הפקידים בעמ</t>
  </si>
  <si>
    <t>15/08/2016 - חני : ייעוץ חודשי- שיקים יוני 2015 עד אפריל 2017_x000D_
15/08/2016 - חני : סיכום אבי מול אסתי - בהמשך לשיחות בינינו  ובינך לבין מנכל המסלול האקדמי המכללה למנהל  (להלן המסלול האקדמי ואו הלקוח)  רני יעקובי וההבנות אליהם הגעתם להלן הסיכום בין המסלול האקדמי  לבין פתרונות אפקטיביים בעמ לסיום ההסכם וכנספח להסכם שנחתם ביום 26.5.15: _x000D_
על סמך החיסכון שבוצע עד כה  תקבל חברת פתרונות אפקטיביים בעמ את יתרת התשלומים השוטפים המשלימה ל- 18 חודש.ובנוסף 6 חודשים שוטפים נוספים.במקביל תמשיך חברת פתרונות אפקטיביים בעמ לתת שירותים בבחינת נושא הניקיון במכללה בלבד וזאת ללא כל תמורה נוספת גם באם או באשר יימצא חיסכון נוסף בתחום הניקיון.התמורה הכוללת מתחילת ההתקשרות לסופה תסתכם ל- 24 שקים של 15500 אלף ₪ לחודש בתוספת מעמ (ובניכוי 5% ההנחה שניתנה על 18 השקים שניתנו מראש)  ללא כל בונוס נוסף או כל תמורה נוספת._x000D_
15/08/2016 - חני : השקים הגיעו ועודכנו בסם - שולמו כל התשלומים 24 תשלומים</t>
  </si>
  <si>
    <t>ALUMCON C.L LTD</t>
  </si>
  <si>
    <t>22/06/2016 - חני : ייעוץ חודשי שיקים ממאי 2016 עד אוקטובר 2017 כנגד ערבות בנקאית עד ליום 9.11.17 - נספח א  נמסר ללקוח_x000D_
25/07/2016 - חני : גלי - יוסי הודיע על סיום פרימיום גלי תדבר במידה ויהיה שינוי תעדכן בינתיים נסגר ההסכם 20.7.16</t>
  </si>
  <si>
    <t>א.ל. אלקטרוניקה - שירותי הנדסה ויצור בעמ</t>
  </si>
  <si>
    <t>04/08/2016 - חני : נשלח חשבונית לקרינה לגביה_x000D_
04/08/2016 - חני : התשלום אושר ישולם 5.8_x000D_
09/08/2016 - חני : שולם</t>
  </si>
  <si>
    <t>סיכום לצוות אודם</t>
  </si>
  <si>
    <t>אלמוג</t>
  </si>
  <si>
    <t>קרית הישיבה בית אל</t>
  </si>
  <si>
    <t>19/07/2016 - חני : ייעוץ חודשי - 18 שיקים יולי 016 עד דצמבר 2017</t>
  </si>
  <si>
    <t>בית לפליטות</t>
  </si>
  <si>
    <t>14/07/2016 - חני : נשלח לבנק שינוי בערבות_x000D_
24/07/2016 - חני : הארכת הערבות מחר צבי ימסור_x000D_
04/08/2016 - חני : נמסרה הארכת הערבות</t>
  </si>
  <si>
    <t>ראבד מגריזו בנקל ושות עורכי דין ונוטריונים</t>
  </si>
  <si>
    <t>28/07/2015 - חני : 21/06/15 - חני : ייעוץ חודשי - 18 שיקים יוני 2015 עד נובמבר2016_x000D_
28/08/2016 - חני : חידוש לא אוטומטי - נשלח מייל לצבי</t>
  </si>
  <si>
    <t>שיא פרוייקטים בעמ</t>
  </si>
  <si>
    <t>24/12/15 - חני :  ייעוץ חודשי - שיקים דצמבר 2015 עד מאי 2017 כנגד שיק בטחון</t>
  </si>
  <si>
    <t>טובול חומרי בנין (1990) בעמ</t>
  </si>
  <si>
    <t>13/06/2016 - חני : ערבות היא לתאריך 31.3.18 אבל יכול לפדות אותה בכל רגע מ1.9.16 ערבות בנוסח ישן_x000D_
28/06/2016 - חני : לשנות את המדד ב1.9.16_x000D_
03/07/2016 - חני : עקב חילופי אישיים בטובות ההסכם התעכב להלן השינויים ._x000D_
_x000D_
1.	עלות – ירדה ל 6000 ₪ במקום 10000 ₪ _x000D_
2.	ערבות בנקאית 50%_x000D_
3.	תחילת עבודה 1.9.16_x000D_
4.	איש הקשר – במקום עמיר שבתאי מונה למנהל הכספים – שאול ( צבי אתם מכירים אותו )_x000D_
5.	הלקוח העביר כבר תשלומים_x000D_
_x000D_
בכל מקרה לפני יצירת קשר עם הלקוח – נא לעדכן אותי</t>
  </si>
  <si>
    <t>אקרם סביתאני ובניו בעמ</t>
  </si>
  <si>
    <t>15/08/2016 - חני :  ייעוץ חודשי - שיקים אפריל 2015 עד מרץ 2017 - ללא מערכת חוזים_x000D_
חן סים הלקוח משלם כ.אשראי - סים 18 הוחזר _x000D_
25/07/2016 - חני : חן 1111-596 לתשלום 10.8 שולם _x000D_
14/08/2016 - חני : חן 1111-618 עס 1047 שח לתשלום 10.9</t>
  </si>
  <si>
    <t>ימית א. בטחון (1998) בעמ</t>
  </si>
  <si>
    <t>25/08/2016 - חני : ייעוץ חדושי - ה.קבע</t>
  </si>
  <si>
    <t>פרוטרי שיווק בעמ</t>
  </si>
  <si>
    <t xml:space="preserve"> חן בונוס</t>
  </si>
  <si>
    <t>14/08/2016 - חני : צבי-אני ממתין שתהיה הסכמה על הסעיף האחרון לפני התיאום_x000D_
17/08/2016 - חני : פגישה נדחתה ליום שלישי 30.8_x000D_
31/08/2016 - חני : צבי-התקיימה פגישה. מעדכנים חישובי חיסכון. עובד בנושא מול יקי</t>
  </si>
  <si>
    <t>החוויה הישראלית שירותי תיירות חינוכית בעמ</t>
  </si>
  <si>
    <t>04/06/2016 - חני : כ.אשראי_x000D_
04/06/2016 - חני : שולמו שיקים הנחה 5% - ינואר 2015 עד דצמבר 2016 - במקום כ.אשראי</t>
  </si>
  <si>
    <t>מרכז חינוכי הזית</t>
  </si>
  <si>
    <t>23/08/2016 - חני : נאור-נקבע פגישה ליקי צבי ושאול ב5/9_x000D_
05/09/2016 - חני : יקי- היום יקבלו תשובה סופית אבל יכין שיקים לדברי יקי_x000D_
05/09/2016 - חני : יקי יעדכן סופי עד מחר באם יהיו שיקים</t>
  </si>
  <si>
    <t>חברת רמת תמיר בעמ</t>
  </si>
  <si>
    <t xml:space="preserve"> חן בונוס- צבי יתקן את חן ויבוטל</t>
  </si>
  <si>
    <t>30/08/2016 - חני : ייעוץ חודשי - שיקים אפריל 2016 עד יולי 2017_x000D_
30/08/2016 - חני : חן בונוס 32908 עס 16231 ₪ בטיפול צבי  - יקי - צבי יוציא ביטול מסודר</t>
  </si>
  <si>
    <t>הובלות עם שחר ח.מ. (1999) בעמ</t>
  </si>
  <si>
    <t xml:space="preserve"> בונוס - נמסרה לאבי לפגישה שלו 22.9.16</t>
  </si>
  <si>
    <t>30/08/2016 - חני : ייעוץ חודשי - כ.אשראי_x000D_
30/08/2016 - חני : הסכם הסתיים נקבעה פגישה 22.9.16_x000D_
30/08/2016 - חני : חן בונוס 32981 עס 69982 שח הועברה לאבי לפגישה שלו בתאריך 22.9.16</t>
  </si>
  <si>
    <t>אחים ברדריאן בעמ</t>
  </si>
  <si>
    <t>מ.ש. אלומיניום בעמ</t>
  </si>
  <si>
    <t>31/07/2016 - חני : ייעוץ חודשי - שיקים יולי 2016 עד דצמבר 2017 כנגד ערבות בנקאית עס 153000 שח ליום 5.1.18</t>
  </si>
  <si>
    <t>סנפיר יציקות אלומיניום בעמ</t>
  </si>
  <si>
    <t>29/06/2016 - חני :  ייעוץ חודשי - 18 שיקים יוני 2016 עד נובמבר 2017</t>
  </si>
  <si>
    <t>קפה יוסף רימון בעמ</t>
  </si>
  <si>
    <t>03/03/2016 - אורטל : ייעוץ חודשי שיקים מפברואר 2016 עד ינואר 2017 כנגד ערבות בנקאית</t>
  </si>
  <si>
    <t>מצות יהודה משה לודמיר ובניו בעמ</t>
  </si>
  <si>
    <t>30/03/2016 - אורטל : 04/01/16 - אורטל : ייעוץ חודשי ינואר 2016 עד דצמבר 2016 שיקים כנגד ערבות בנקאית</t>
  </si>
  <si>
    <t>אור שלום למען ילדים ונוער בסיכון (חלצ)</t>
  </si>
  <si>
    <t>24/04/2016 - אורטל : 20/03/2016 - אורטל : ייעוץ חודשי שיקים מאפריל 2016 עד מרץ 2017</t>
  </si>
  <si>
    <t>ידידים בישראל של נפש בנפש (ער)</t>
  </si>
  <si>
    <t>07/07/2016 - חני : יעוץ חודשי  פלוס  ניהול חוזים -העברות בנקאיות - להעביר חן עסקה סימה הנהח_x000D_
07/07/2016 - חני : התשלום אושר ושולם_x000D_
04/08/2016 - חני : התשלום אושר ושולם</t>
  </si>
  <si>
    <t>סופר דיל מוצרי מזון (94) בעמ</t>
  </si>
  <si>
    <t>24/12/15 - חני : 8.12.15 - אורטל : ייעוץ חודשי מדצבר 2015 עד מאי 2017 כנגד ערבות בנקאית_x000D_
24/12/15 - חני : אורטל לוודא קישור בסם של מכתב קבלת ערבות לא מקושר_x000D_
17/01/2016 - אורטל : קושר</t>
  </si>
  <si>
    <t>ע.ר.ד הובלות דוד בעמ</t>
  </si>
  <si>
    <t>25/08/2016 - חני : מתי אתה יושב עם השכר לפגישה ומה עם הדוח האם ממתינים עם התיקון - עדכונך צבי_x000D_
25/08/2016 - חני : צבי-אעבור על הנושא עם קובי ביום א להבין מה השינויים והתיקונים שיש לעשות בדוח הפעילות_x000D_
28/08/2016 - חני : צבי-בבדיקה מול קובי בהתאם לטענות של עילאי - היום ישב עם קובי</t>
  </si>
  <si>
    <t>עיריית רהט</t>
  </si>
  <si>
    <t xml:space="preserve"> בונוס תשלום שני ישולם פברואר 2017+תשלום שלישי פברואר 2018</t>
  </si>
  <si>
    <t>24/04/2016 - אורטל : יקי-עד לסוף מאי צבי סוגר את נושא הבונוס וריטיינר_x000D_
04/05/2016 - אורטל : הגיע שיק עס 9171 בחלק מתשלום בונוס_x000D_
05/05/2016 - אורטל : בשיחה עם צביקה סוכם כי התשלום יחולק ל 3 פעימות שוות בסך 9171 ₪ _x000D_
מדובר בתשלום ראשון מתוך שלושה ששולם.פב 2017 יצא תשלום שני_x000D_
ובפב 2018 יצא התש השלישי_x000D_
התשלום אושר ושולם ה.בנקאית</t>
  </si>
  <si>
    <t>עיריית אופקים</t>
  </si>
  <si>
    <t>01/09/2016 - חני : זמירה - לא קיבלה חשבונית מיאיר לתשלום_x000D_
01/09/2016 - חני : יאיר- נשלח אליו ווצאפ לא עונה במשרד שיאשר לזמירה את 2 התשלומים_x000D_
05/09/2016 - חני : יאיר לא עונה- שיחה עם זמירה הנהח הועברו אליה 3 חשבוניות יולי אוגוסט ספטמבר תנסה לעזור תעביר את החשבוניות לאישור תשלום</t>
  </si>
  <si>
    <t>א.ברזני הסעות בעמ</t>
  </si>
  <si>
    <t>25/08/2016 - חני : צבי-נקבעה פגישה ליום ראשון הקרוב לדיון בלקוח_x000D_
28/08/2016 - חני : צבי-התקיימה ישיבה עם רוני ואלון לגבי הפוטנציאל. רוני יעלה בישיבה שלו עם אבי ויתקבלו החלטות_x000D_
29/08/2016 - חני : רוני-נשלח מייל באם ישב מול אבי באם יש החלטה</t>
  </si>
  <si>
    <t>מרכז להכשרה מקצועית תיכונית ותורנית מיסודה של הסתדרות הנוער הדתי העובד בישראל</t>
  </si>
  <si>
    <t>16/06/2016 - חני : ייעוץ חודשי - שיקים נובמבר 2015 עד אפריל 2017_x000D_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</si>
  <si>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אסטרונאוטיקס ק.א בעמ</t>
  </si>
  <si>
    <t>10/08/2016 - חני : חן סים 570 פלוס 582 פלוס 594 נשלחו במייל למאיר וחדוה לתשלום ממתינה לתשובה_x000D_
15/08/2016 - חני : מאיר בחופש להתקשר מחר שוב לחדוה_x000D_
16/08/2016 - חני : חדוה - תשתדל לשלם עד סוף החודש אוספת את החן</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</si>
  <si>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</si>
  <si>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</si>
  <si>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אביזר סנטר סחר 2002 בעמ</t>
  </si>
  <si>
    <t>23/08/2016 - חני : נאור-שוחחתי עם יוני - אמר שלא יצא לא עדין לשבת עם הבעלים כי כולם בחופשות אמר שכנראה שבוע הבא הוא יהיה שם ולדבר איתו בשבוע הבא_x000D_
28/08/2016 - חני : צבי-המשך לשיחת הטלפון עם יוני התכתבתי עמו ותזכרתי אותו לגבי הנספח החתום_x000D_
31/08/2016 - חני : צבי-ממתין לנספח חתום</t>
  </si>
  <si>
    <t>א.ד. טכנולוגיות סינון בעמ</t>
  </si>
  <si>
    <t>25/08/2016 - חני : צבי-יקי הציע לאלי- יעביר לו בכתב לתגובתו_x000D_
25/08/2016 - חני : יקי לאלי-אלי שלום_x000D_
_x000D_
בהמשך לשיחתנו ובמטרה כנה לשרת אותך כלקוח אני מוכן לבוא לקראתך ולבצע בקרת שכר ביחד עם ניתוח של שלושה עד ארבעה ספקים._x000D_
_x000D_
על מנת לבצע זאת אני חייב לקבל ממך את הרשום במסמך המצב לגבי השכר._x000D_
_x000D_
כמו כן אני מבקש שתשלח אלי קובץ אקסל של כלל הספקים שלך וההוצאות שנתיות שלהם._x000D_
_x000D_
אני אבחר שלושה עד ארבעה ספקים מקומיים ועליהם אני אבצע את הניתוח עבורך._x000D_
_x000D_
לאחר שאסיים את העבודה אני אתאם איתך פגישה ואציג לך את הנתונים._x000D_
_x000D_
אני מאמין כי נדע למצוא את הדרך להמשיך ולשרת אותך נאמנה ונקבע ביחד מה יהיו התנאים להתקשרות._x000D_
_x000D_
היות והבטחתי לתת לך אופציה נוספת אני מציין כי במידה ולא תרצה להמשיך תשלם לנו 4000 ₪ לפני מעמ תמורת העבודה ונפרד כידידים._x000D_
_x000D_
מחכה לתשובתך_x000D_
29/08/2016 - חני : יקי-נשלח לו מייל והוא צריך לתת תשובה בקרוב</t>
  </si>
  <si>
    <t>הסוכנות היהודית לארץ ישראל</t>
  </si>
  <si>
    <t>המועצה הדתית תא</t>
  </si>
  <si>
    <t>15/08/2016 - חני : יקי-דיברו איתי ואמרו לי לתאם לך פגישה הם רוצים את המנכל אמרתי להם שהם יפגשו איתי ואנחנו נקבע פגישה_x000D_
15/08/2016 - חני : שירלי-רוני-להגיע להסגר עם הלקוח על תשלום שחסר לנו או על חידוש העבודה_x000D_
15/08/2016 - חני : שירלי-יקי שלח מייל לצבי ורוני לתאם ישיבת הכנה ותיאמתי ולצבי להגיש חומר הכנה ליקי לכן כתבתי טופל. כי מתוך ישיבה זו תיקבע פגישה עם הלקוח_x000D_
יקי- אתה כבר יכול לקבוע את הפגישה שלך עם הלקוח לכיון תחילת ספטמבר_x000D_
כי הישיבת הכנה שלכם ב30.8</t>
  </si>
  <si>
    <t>כנס אינטרנשיונל אירגון קונגרסים בעמ</t>
  </si>
  <si>
    <t>03/01/16 - אורטל : תשלום 1 לחודש -הלקוחה הנל מעבירה כל ראשון לחודש באישור נתן התשלומים מחוייבים לפי חודש נוכחי לא אחורה_x000D_
09/08/2016 - חני : שי שלח מייל ב21.7 על סיום התקשרות לצבי - צבי צריך לקבוע פגישה נשלח מייל לצבי מה קורה עם הפגישה_x000D_
04/09/2016 - חני : שולם</t>
  </si>
  <si>
    <t>מרכז מעשה</t>
  </si>
  <si>
    <t>23/08/2016 - חני : רוני-בהמשך לפגישה של אבי עם הלקוח אתמול עם הלקוח_x000D_
ובהמשך  לישיבה  שלי עם אבי לאחר הפגישה עם הלקוח  הוחלט כי:_x000D_
1.	כרגע להמשיך לגבות רגיל מהלקוח _x000D_
2.	אבי יזומן לפגישת הנהלה של העמותה על מנת להציג את הפעילות ואותנו._x000D_
3.	בנוסף סוכם כי הצוות יכין סיכומי פעילות על הנושאים שטיפלנו בין אם במישרין או בין אם בעקיפין (אך לא נשלח אותם ללקוח – פנימי בלבד)_x000D_
4.	להמתין עד יום חמישי הבא לגבי תיאם הפגישה (הם אמורים לפנות אלינו – האם נכון אבי ?)_x000D_
5.	להמשיך לבצע נוהל שירות רגיל ללקוח (שיחות טלפון  פגישות וכו)_x000D_
חן עתידית לבדוק באם להוציא_x000D_
23/08/2016 - חני : רוני-בהמשך לפגישה של אבי עם הלקוח אתמול עם הלקוח_x000D_
ובהמשך  לישיבה  שלי עם אבי לאחר הפגישה עם הלקוח  הוחלט כי:_x000D_
1.	כרגע להמשיך לגבות רגיל מהלקוח _x000D_
2.	אבי יזומן לפגישת הנהלה של העמותה על מנת להציג את הפעילות ואותנו._x000D_
3.	בנוסף סוכם כי הצוות יכין סיכומי פעילות על הנושאים שטיפלנו בין אם במישרין או בין אם בעקיפין (אך לא נשלח אותם ללקוח – פנימי בלבד)_x000D_
4.	להמתין עד יום חמישי הבא לגבי תיאם הפגישה (הם אמורים לפנות אלינו – האם נכון אבי ?)_x000D_
5.	להמשיך לבצע נוהל שירות רגיל ללקוח (שיחות טלפון  פגישות וכו)_x000D_
חן עתידית לבדוק באם להוציא_x000D_
28/08/2016 - חני : חישוב מדד נמסר לולדי להכנה</t>
  </si>
  <si>
    <t>עיריית מעלה אדומים</t>
  </si>
  <si>
    <t>פרוייקטלי</t>
  </si>
  <si>
    <t>08/08/2016 - חני : צבי-יצא כנראה החודש. תזכרתי אותם מה קורה עם זה... ברגע שיענו- אעדכן אותך._x000D_
14/08/2016 - חני : צבי-העירייה בחופשה מרוכזת עד ה- 22 לחודש. המכרז יצא כנראה רק בספטמבר_x000D_
28/08/2016 - חני : צבי-השבוע אנו מוציאים את הנוסח הסופי</t>
  </si>
  <si>
    <t>ישיבת אש התורה</t>
  </si>
  <si>
    <t>31/08/2016 - חני : שלחו מייל שלא יכולים להכין שיקים עד סוף השנה חני בודקת_x000D_
31/08/2016 - חני : ריבקי-בתחילת השנה הכנו סידרה של 12 שקים עד לסוף השנה. אין לנו אפשרות להכין כרגע שקים לשנה הבאה.נוכל לעשות זאת לקראת סוף השנה הנוכחית._x000D_
05/09/2016 - חני : צבי דיבר עם גימי והסביר לו לגבי השיקים ידאג להכין חני להיות מול ריבקי בשנית</t>
  </si>
  <si>
    <t>מכללה ירושלים (ער)</t>
  </si>
  <si>
    <t>25/08/2016 - חני : צבי- בחופשה_x000D_
25/08/2016 - חני : עד מתי הם בחופשה?_x000D_
25/08/2016 - חני : חוזרים ביום 4.9.16</t>
  </si>
  <si>
    <t>מכללת בית רבקה</t>
  </si>
  <si>
    <t>14/08/2016 - חני : צבי-הלקוח בחופש עד ראש חודש אלול- תתואם פגישה כשהו חוזר לעבודה._x000D_
15/08/2016 - חני : תחילת ספטמבר_x000D_
28/08/2016 - חני : נמסר חן עסקה חישוב מדד להכנה לולדי הנהח</t>
  </si>
  <si>
    <t>ריינהולד כהן ושותפיו עורכי פטנטים</t>
  </si>
  <si>
    <t>28/08/2016 - חני : צבי-בספטמבר אני נפגש עם גיל על חידוש ההתקשרות עדיין לא נקבע פגישה_x000D_
30/08/2016 - חני : צבי - פגישה 8.9.16_x000D_
31/08/2016 - חני : חן 1111-615 עס 214 שח נשארה לתשלום - חן 586 פלוס 603 שןלמו</t>
  </si>
  <si>
    <t>אמקול  בעמ</t>
  </si>
  <si>
    <t>23/08/2016 - חני : נאור-צריך לחזור אליו השבוע_x000D_
25/08/2016 - חני : יקי-עד לסוף שבוע הבא יהיו ללקוח תשובות_x000D_
01/09/2016 - חני : יקי- הגיע מכתב משפטי הועבר לטיפול - שירלי צריכה לקשר במשפטי</t>
  </si>
  <si>
    <t>הקיבוץ הדתי אגודה שיתופית מרכזית בעמ</t>
  </si>
  <si>
    <t>24/12/15 - חני : ייעוץ חודשי ינואר 2016 עד דצמבר 2016 הנחה 5%  פלוס  חודש אחרון חינם בשל סוף שנה - כולל מערכת חוזים ללא חיוב_x000D_
12/07/2016 - חני : יקי-את הבונוס לא נוציא החודש צבי יוציא את הבונוס בסוף ההסכם_x000D_
אין צורך להוציא חשבונית בונוס</t>
  </si>
  <si>
    <t>בית יתומים ציון - בלומנטל</t>
  </si>
  <si>
    <t>25/08/2016 - חני : יקי-לקבוע את הפגישה עם הלקוח_x000D_
28/08/2016 - חני : רוני-שירלי.אבקש לתאם לי פגישה עם הלקוח  לדעתי שמו יוסי._x000D_
אני אלך עם צבי במטרה להוציא מהלקוח לפחות עוד שני תשלומים _x000D_
יקי וחני לידיעתכם_x000D_
28/08/2016 - חני : צבי-מנסים לתאם ליקי פגישה</t>
  </si>
  <si>
    <t>קיבוץ רוחמה</t>
  </si>
  <si>
    <t xml:space="preserve"> בונוס- נדחה לחודש אוקטובר לגביה עד אז יבצעו יישומים באישור יקי 18.7.16</t>
  </si>
  <si>
    <t>18/07/2016 - חני : ב1.10.16 לוודא לגבי חן בונוס_x000D_
18/07/2016 - חני : חני רשמה תזכורת ביומן ל1.10.16 לגבי חן בונוס_x000D_
14/08/2016 - חני : צבי-בביקור בקיבוץ בשבוע שעבר נאסף חומר של פז- ננתח ונפיק משמעויות</t>
  </si>
  <si>
    <t>ישיבת הר עציון (ער) גוש עציון</t>
  </si>
  <si>
    <t>30/06/2016 - חני : ייעוץ חודשי - יול 2016 עד נובמבר 2017</t>
  </si>
  <si>
    <t>מועצה מקומית שגב שלום</t>
  </si>
  <si>
    <t xml:space="preserve"> זיכוי מדור אלון, תשלום בונוס -ישולם 1.5.17חלק שלוש מבונוס ראשון, תשלום בונוס -ישולם 1.5.17חלק שלוש מבונוס שני</t>
  </si>
  <si>
    <t>28/08/2016 - חני : צבי-עודה לא ענה לי_x000D_
31/08/2016 - חני : צבי-עודה לא עונה_x000D_
31/08/2016 - חני : חני בקשה מצבי שישלח מייל מסודר עם קבלת אישור לגבי החן זיכוי לעודה מאחר ולא עונה לו כבר כמה ימים כנראה בחופשה</t>
  </si>
  <si>
    <t>איי פי סי ירושלים בעמ</t>
  </si>
  <si>
    <t>25/08/2016 - חני : ייעוץ חודשי - שיקים יולי 2016 עד דצמבר 2017 כנגד ערבות בנקאית עס 180000 שח ליום 31.1.18  פלוס  ניהול חוזים ללא תשלום</t>
  </si>
  <si>
    <t>בני יעקב מלאייב למסחר בעמ</t>
  </si>
  <si>
    <t>31/08/2016 - חני : ייעוץ חודשי - 18 שיקים יוני 2016 עד נובמבר 2017 כנגד ערבות בנקאית עס 153000 שח ליום 28.2.18_x000D_
01/09/2016 - חני : ללקוח נספח לערבות ללא נספח א</t>
  </si>
  <si>
    <t>עמיתי מלון הרצל ירושלים שותפות מוגבלת ירושלים</t>
  </si>
  <si>
    <t>27/03/2016 - אורטל : יעוץ חודשי  ממרץ 2016 עד אוגוסט 2017 שולם בכרטיס אשראי בתשלום אחד כנגד ערבות בנקאית</t>
  </si>
  <si>
    <t>אורות ערכים תורה ומסורת (ער)</t>
  </si>
  <si>
    <t>05/06/2016 - חני :  ייעוץ חודשי שיקים ממרץ 2016 עד אוגוסט 2017 כנגד ערבות בנקאית</t>
  </si>
  <si>
    <t>ישרלייזר רעים 2000 אגודה חקלאית בעמ</t>
  </si>
  <si>
    <t>25/08/2015 - חני : נספח א לוודא באם חתמוו_x000D_
08/10/2015 - חני : בטיפול חני_x000D_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</si>
  <si>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</si>
  <si>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</si>
  <si>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אירוקה אינטרנשיונל בעמ</t>
  </si>
  <si>
    <t xml:space="preserve"> מיכון משרדי + תקשורת סלולארית</t>
  </si>
  <si>
    <t>09/08/2016 - חני : פגישה 14.8_x000D_
15/08/2016 - חני : נשלח מייל לרוני מה נגמר בפגישה_x000D_
15/08/2016 - חני : רוני- 6 שיקים יהיו בתחילת ספטמבר</t>
  </si>
  <si>
    <t>היי - טק מכניקה בעמ</t>
  </si>
  <si>
    <t>31/01/16 - אורטל : 13/01/16 - אורטל : ייעוץ חודשי 18 שיקים כנגד ערבות בנקאית ינואר 2016 עד יוני 2017</t>
  </si>
  <si>
    <t>מוסדות ויזניץ בארץ הקודש</t>
  </si>
  <si>
    <t>16/02/2016 - חני : ייעוץ חודשי - יולי 2015 עד דצמבר 2016  פלוס  ערבות בנקאית עס 106875 שח ליום 25.12.16   פלוס  ניהול חוזים_x000D_
29/08/2015 - חני : נספח א לא נמסר ללקוח</t>
  </si>
  <si>
    <t>אלירם שיווק ושירותים בעמ</t>
  </si>
  <si>
    <t>23/08/2016 - חני : רוני-התקשרתי למשה מור יוסף סמנכל הכספים.הוא בחופשה עד ליום ראשון ה28 לאוגוסט .יש זימון על זה ביומן_x000D_
28/08/2016 - חני : צבי-וני מנסה לדבר עם משה ולסגור עמו הבנות. באם לא יצליח השבוע לדעתי יש להעביר למשפטי_x000D_
29/08/2016 - חני : רוני-העביר ליום שלישי</t>
  </si>
  <si>
    <t>אם החיטה בעמ</t>
  </si>
  <si>
    <t xml:space="preserve"> שכ"ט בונוס</t>
  </si>
  <si>
    <t>28/02/16 - חני : ייעוץ חודשי שיקים מפברואר 2016 עד ינואר 2017_x000D_
05/09/2016 - חני : חן בונוס חן 32983 עס 5844 שח</t>
  </si>
  <si>
    <t>קבוצת יבנה קבוצת הפועל המזרחי להתיישבות שיתופית בעמ</t>
  </si>
  <si>
    <t>06/07/2016 - חני : התשלום אושר_x000D_
10/07/2016 - חני : שולם_x000D_
08/08/2016 - חני : התשלום אושר ושולם</t>
  </si>
  <si>
    <t>שוקולד בר (מ.ב.) הרצליה בעמ</t>
  </si>
  <si>
    <t>15/08/2016 - חני : ייעוץ חודשי - כ.אשראי  פלוס  ניהול חוזים ללא תשלום_x000D_
15/08/2016 - חני : התשלום אושר ושולם_x000D_
23/08/2016 - חני : שירלי- פגישה רוני 24.8</t>
  </si>
  <si>
    <t>נאנאוניקס אימג'ינג בעמ</t>
  </si>
  <si>
    <t>15/08/2016 - חני : יקי-תביא אותו לפגישה אצלנו_x000D_
17/08/2016 - חני : יקי-שוחחתי עם עופר אביטל  מנהל הרכש בהנחייתו של ערן_x000D_
סוכם שבשבוע הבא הוא יעדכן אותי מתי נוכל להיפגש אצלנו או אצלם_x000D_
טלפון של עופר – 054-4349424_x000D_
24/08/2016 - חני : יקי-פגישה עם עופר מחברת נאנאוניקס אימגינג בעמ - 5.9</t>
  </si>
  <si>
    <t>אחזקות עין הנציב</t>
  </si>
  <si>
    <t>14/07/2016 - חני : ייעוץ חודשי ה.קבע  פלוס  ניהול חוזים - מפוצל קיבוץ ה.קבע - מפעל ה.בנקאית_x000D_
14/07/2016 - חני : התשלום אושר_x000D_
28/08/2016 - חני : לשלוח חן 5109 ליוני לתשלום</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</si>
  <si>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</si>
  <si>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</si>
  <si>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  שיק חזר 5017814 - הוראת ביטול</t>
  </si>
  <si>
    <t>07/08/2016 - חני : יקי- מעביר למשפטי_x000D_
17/08/2016 - חני : 		16.8.16 החזרת שיק עס 7670 שח כולל מעמ סיבת החזרה: נ.ה.ב - נתקבלה הוראת ביטול_x000D_
24/08/2016 - חני : יקי-שוחחתי עם איתמר – עורך הדין של אשדוד וחרסה_x000D_
היה לו מוזר שפניתי אבל הוא בודק מול הלקוחות שלו ויחזור אלי</t>
  </si>
  <si>
    <t>סיכום לצוות אלמוג</t>
  </si>
  <si>
    <t>ברקת</t>
  </si>
  <si>
    <t>קונברגיס פתרונות בעמ</t>
  </si>
  <si>
    <t>10/07/2016 - חני : מיכל-שוחחתי עם ניצן היו שינויים והם נרכשו  עי חברה אמריקאית אחרת_x000D_
השם של החברה שונה ל netcrackerתיאמנו פגישה ל 12/7_x000D_
נראה מה תניבאעדכן_x000D_
13/07/2016 - חני : נשלח מייל למיכל לעדכון_x000D_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רלוונטי_x000D_
על פניו חברת הייטק קטנה סוכם שאשלח לו את רשימת הנושאים שאנו מטפלים_x000D_
עם הסכם ריטיינר לדוגמא יש לקחת בחשבון שתהליך כזה צריך לעלות לבורד ברוסיה.אעדכן אם תהיה התקדמות</t>
  </si>
  <si>
    <t>גומי תל-אביב בעמ</t>
  </si>
  <si>
    <t>28/02/16 - חני :  ייעוץ חודשי שיקים מפברואר 2016 עד ינואר 2017</t>
  </si>
  <si>
    <t>ספוט אופשן בעמ</t>
  </si>
  <si>
    <t>04/08/2016 - חני : יקי- הציע ללקוח פתרונות לא הסכים - אבי אמר - קח ממנו תשלום ותפרדו_x000D_
07/08/2016 - חני : יקי- צריך לסגור מול הלקוח את התשלום לפחות 3000 שח בונוס ועוד תשלום חודשי אחד היום ידבר עם הלקוח יעדכן_x000D_
10/08/2016 - חני : יקי-שוחחתי עם רון ונתתי לו הצעה ראשונית על בונוס של 3000  פלוס  6 תשלומים_x000D_
הוא יחשוב על זה וייתן תשובה אחרי אוגוסט כי הוא יוצא לחופשה בחול</t>
  </si>
  <si>
    <t>אוניקובסקי מעוז בעמ</t>
  </si>
  <si>
    <t>27/01/16 - אורטל : ייעוץ חודשי 12 שיקים פברואר 2016 עד ינואר 2017 כנגד שיק בטחון_x000D_
10/07/2016 - חני : מגיע לו 1000 דולר זיכוי – מענק הצטרפות לחבילת נופש - בטיפול נאוה_x000D_
17/08/2016 - חני : נאוה טיפלה הלקוח הוציא חשבונית ונתן מבצע העברה בנקאית חשבונית הועברה במייל לולדימיר</t>
  </si>
  <si>
    <t>הכשרה חברה לביטוח</t>
  </si>
  <si>
    <t>20/06/2016 - חני : ייעוץ חודשי - משיקים דצמבר 2015 עד נובמבר 2016 כנגד ערבות בנקאית</t>
  </si>
  <si>
    <t>נתיב החסד - סופר חסד בעמ</t>
  </si>
  <si>
    <t>12/06/2016 - חני : ייעוץ חודשי שיקים מדצמבר 2015 עד נובמבר 2016 כנגד שיק בטחון._x000D_
25/06/2016 - חני : יניב-אפשר לשקול לבקש מהלקוח לאור החיסכון שהשגנו כל כך מהר. יניב נעלה זאת בפגישה הקרובה._x000D_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</si>
  <si>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</si>
  <si>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_x000D_
26/12/2015 - חני : 1.	סכום העברה חדשית : 11583 שח. _x000D_
2.	מועד חיוב חדשי : ביום האחרון של כל חודש _x000D_
3.	תחילת החיוב – ב 31/1/2016 _x000D_
סיום החיוב – ב  31/3/2017      (סהכ 15 תשלומים )</t>
  </si>
  <si>
    <t>מלון קוסמופוליטן תל אביב רנסנס תל - אביב</t>
  </si>
  <si>
    <t>25/08/2016 - חני : ייעוץ חודשי - מסב_x000D_
25/08/2016 - חני : פגישה מקדימה 6.9 - לוודא פתיחת ספק_x000D_
25/08/2016 - חני : ללקוח מגיע מענק חתימה טלפון או מכשיר אחר לבחירתו</t>
  </si>
  <si>
    <t>בריל תעשיות נעלים בעמ</t>
  </si>
  <si>
    <t>20/04/2016 - אורטל : ייעוץ חודשי - שיקים מאי 2016 עד אפריל 2017 ללא מערכת חוזים_x000D_
20/04/2016 - אורטל : לבדוק לגבי הבונוס שיקי ונתן מאשרים לדחות עקב ההקדמת תשלומים_x000D_
02/05/2016 - אורטל : חן בונוס בוטלה עברה סבב חתימות אופסה בסטטוס</t>
  </si>
  <si>
    <t>המרכז לטניס בישראל</t>
  </si>
  <si>
    <t>09/08/2016 - חני :  ייעוץ חודשי - אוקטובר 2015 עד מרץ 2017</t>
  </si>
  <si>
    <t>שידורי קשת בעמ</t>
  </si>
  <si>
    <t>30/08/2016 - חני : ייעוץ חודשי - העברות  להעביר חן עסקה לנורית הנהח_x000D_
30/08/2016 - חני : נוסף פריומיום ללקוח ב17.8.16</t>
  </si>
  <si>
    <t>בנק ירושלים בעמ</t>
  </si>
  <si>
    <t xml:space="preserve"> שיק 107469 ליום 31.12.15 נמשך ממשמרת, שק 107470 ליום 31.1.16 נמשך ממשמרת</t>
  </si>
  <si>
    <t>12/06/2016 - חני : ערבות פג התוקף - בטיפול יקי תתי הרשאב לעורכי הדין להגיעה לפשרה_x000D_
12/06/2016 - חני : הלקוח שלח דרישה ב6.1 לחלט את הערבות שהיתה לתאריך 15.1.16 - בינתיים פג התאריך ויקי נתן הרשאה לעוד להגיע לפשרה_x000D_
06/08/2016 - חני : עבר למשפטי</t>
  </si>
  <si>
    <t>מעין אוברסיז בעמ</t>
  </si>
  <si>
    <t>12/07/2016 - חני : התשלום אושר_x000D_
15/08/2016 - חני : ולדי - יחייב עוד כמה ימים מסגרת אשראי_x000D_
17/08/2016 - חני : התשלום אושר ושולם</t>
  </si>
  <si>
    <t>י. שפירא ושות' עורכי דין</t>
  </si>
  <si>
    <t>15/08/2016 - חני : ייעוץ חודשי - כרטיס אשראי  פלוס  ניהול חוזים ללא תשלום_x000D_
15/08/2016 - חני : התשלום אושר ושולם</t>
  </si>
  <si>
    <t>ד.ק. סדנאות בעמ</t>
  </si>
  <si>
    <t>15/08/2015 - חני : 30/07/15 - חני : ייעוץ חודשי - אוגוסט 2015 עד ינואר 2017 שיקים שוטף 180</t>
  </si>
  <si>
    <t>גדיש חברה להנדסה בעמ</t>
  </si>
  <si>
    <t>23/12/2015 - חני : ייעוץ חודשי שיקים מדצמבר 2016 עד מאי 2017 כנד ערבות בנקאית_x000D_
12/06/2016 - חני : לשים לב - שיקים נגמרים לפני פרעון הערבות בחודש השיקים נגמרים במאי ופרעון הערבות הוא חודש אחרי</t>
  </si>
  <si>
    <t>נווה שבא בעמ</t>
  </si>
  <si>
    <t>25/08/2016 - חני : ייעוץ חודשי - אוגוסט 2016 עד ינואר 2018 שיקים כנגד ערבות 180000 שח ליום 3.2.18_x000D_
25/08/2016 - חני : לחכות לפגישה של יניב מול שרונה ולמסור את הערבות</t>
  </si>
  <si>
    <t>א.א.ספנות ולוגיסטיקה בעמ</t>
  </si>
  <si>
    <t>04/07/2016 - חני : נשלח למיכל - האם לסגור את הלקוח או שאתה סוגר חוזה ייעוץ – נא תשובה מיידית_x000D_
09/07/2016 - חני : יקי-ימשיך להיות לקוח רגיל ומיכל תשקיע בו בהתאם ליכולות שלה כרגע_x000D_
10/07/2016 - חני : מיכל-מנסה להשיג  את ארז</t>
  </si>
  <si>
    <t>הכפר הירוק עש לוי אשכול בעמ</t>
  </si>
  <si>
    <t>21/08/2016 - חני : ייעוץ חודשי - שולמו 18 שיקים פברואר  2016 עד יולי 2017 הנחה 5%  פלוס  חיוב ניהול חוזים</t>
  </si>
  <si>
    <t>PM(Partner Manufacturing)Ltd</t>
  </si>
  <si>
    <t>07/08/2016 - חני : מיכל צריכה לתת תאריך פגישה_x000D_
08/08/2016 - חני : מיכל-תואמה פגישה ב 5/9_x000D_
11/08/2016 - חני : מיכל -  תואמה פגישה ב5.9 לעבור על כל חישובי החיסכון היות ומדובר בפער מאוד גדול</t>
  </si>
  <si>
    <t>יעד פרזול (1984) בעמ</t>
  </si>
  <si>
    <t>30/12/15 - חני : ייעוץ חודשי שיקים ינואר 2016 עד דצמבר 2016 עם ניהול חוזים_x000D_
30/12/15 - חני : חני : יקי-יעד פרזול תוקן ל - 36 יש לשים לב שיש נקודת ביקורת אחרי שנה ואחרי זה יש לעדכן נקודת ביקורת לאחר שנתיים וזה סיום החוזה</t>
  </si>
  <si>
    <t>ריוויזר טכנולוגיות בעמ</t>
  </si>
  <si>
    <t>07/08/2016 - חני : רוני עדיין לא דיבר עם הלקוח_x000D_
14/08/2016 - חני : רוני-אור בחופשה עד ה29/8 לא בארץ_x000D_
31/08/2016 - חני : נשלח מייל לרוני האם דיבר עם הלקוח</t>
  </si>
  <si>
    <t>המשביר לצרכן בתי כלבו בעמ</t>
  </si>
  <si>
    <t>25/07/2016 - חני : מיכל-היא בחול חוזרת בראשון הבא צריכה לחזור אליי בנוגע לבונוס_x000D_
כרגע לא מעוניינים להמשיך לעבוד_x000D_
07/08/2016 - חני : מיכל-לידיעתכם הודעה על סיום ההסכם מהמשביר. (שמור בתיקייה)אשב על כך עם אבי ואעדכן_x000D_
11/08/2016 - חני : מיכל-כרגע ניצלו את נקודת היציאה מההסכם. לאבי ולי תואמה פגישה לדון על הבונוס ב 1/9</t>
  </si>
  <si>
    <t>עיתון ישראל היום בעמ</t>
  </si>
  <si>
    <t>22/02/16 - אורטל : יקי- רוני מסר כי אין חשש מאחר ויש ישום גדול בסלולאר_x000D_
23/06/2016 - חני : לשים לב ערבות מסתיימת באוקטובר 2016_x000D_
25/06/2016 - חני : יניב-אנו רחוקים מההתחייבות ולכן אין מה למשוך ערבות</t>
  </si>
  <si>
    <t>אפקטיב מנהלי כספים והשקעות בעמ</t>
  </si>
  <si>
    <t>23/08/2016 - חני : יניב-ממתינים מסלקום לדוח יתרות ציוד קצה לאחר מכן תבוצע העברת בעלות על הקויים מפתרונות לאפקטיב_x000D_
28/08/2016 - חני : נשלח אקסל הורדה לנתן לאישור להורדה בחודש אוגוסט_x000D_
28/08/2016 - חני : גיל-טרם התקבלו מסלקום יתרות הציוד</t>
  </si>
  <si>
    <t>ר.ג.א. שרותים ונקיון (ישראל) 1987 בעמ</t>
  </si>
  <si>
    <t>05/06/2016 - חני : ייעוץת חודשי שיקים ממרץ 2016 עד פברואר 2017 כנגד ערבות בנקאית</t>
  </si>
  <si>
    <t>קול ברמה בעמ</t>
  </si>
  <si>
    <t>31/08/2016 - חני : שיקים ספטמבר 2016 עד אוגוסט 2017 כנגד שיק בטחון שוטף 180 - עס 60000 שח ליום 1.9.17  פלוס  מענק חתימה זיכוי של 1000$ לחול_x000D_
31/08/2016 - חני : יניב- פגישה 7.9.16 יביא שיקים כנגד שיק בטחון_x000D_
04/09/2016 - חני : שיק בטחון נמסר ליניב לפגישה 7.9 יביא שיקים כנגד</t>
  </si>
  <si>
    <t>גיטי גטאקסי סרוויסס ישראל בעמ</t>
  </si>
  <si>
    <t>01/09/2016 - חני : ייעוץ חודשי - שיקים ספטמבר 2016 עד אפריל 2017_x000D_
01/09/2016 - חני : במידה וכתוצאה מדוחות הבקרה יבוצע חסכון כספי בהמלך התקופה תשלים חברת גט טאקסי 8000 נוספים תשלום זה יבוצע פעם אחת במהלך התקופה - הצדדים ישקלו את המשך ההתקשרות בתום התקופה</t>
  </si>
  <si>
    <t>הוניגמן ובניו בעמ</t>
  </si>
  <si>
    <t>31/05/2016 - חני : דיאנה - השיק מוכן שולחת צלום_x000D_
01/06/2016 - חני : הגיע שיק צילום מספר 97428 - לוודא שיק מקור הגעה עס 682.16 שח_x000D_
16/06/2016 - חני : הגיע שיק מקור 97428</t>
  </si>
  <si>
    <t>ל.מ. עולם של כח אדם בעמ</t>
  </si>
  <si>
    <t>08/05/2016 - אורטל : ייעוץ חודשי שיקים עד אפריל 2017</t>
  </si>
  <si>
    <t>דנציגר-משק פרחים דן</t>
  </si>
  <si>
    <t>11/08/2016 - חני : חן 1111-610 סים עס 405 ישולם ה.קבע 18.8_x000D_
16/08/2016 - חני : אסתי - שיק נשלח בדאר_x000D_
28/08/2016 - חני : הגיע השיק ועודכן</t>
  </si>
  <si>
    <t>עמל מעבר ועמל בעמ</t>
  </si>
  <si>
    <t xml:space="preserve"> מיכון משרדי</t>
  </si>
  <si>
    <t>24/08/2016 - חני : מיכל ליניב - לטיפולך עוד היום_x000D_
05/09/2016 - חני : גלית- נשלחה חן ספטמבר  פלוס  חן זיכוי לתשלום ממתינה לאישור תשלום ל10.9_x000D_
05/09/2016 - חני : גלית - התשלום החודשי מאושר לגבי חן זיכוי תעדכן למיכל יש פגישה ב15.9 לעדכן אותה עד אז</t>
  </si>
  <si>
    <t>אפוס מדיקל ישראל בעמ</t>
  </si>
  <si>
    <t>09/06/2016 - חני : בוטל שיק בטחון נשלח ליפעת בנק פועלים - בוטל_x000D_
21/06/2016 - חני : שיק לא בוטל טעות בשם הלקוח_x000D_
21/06/2016 - חני : שיק בטחון פג התוקף</t>
  </si>
  <si>
    <t>קליבר תקשורת בעמ</t>
  </si>
  <si>
    <t>23/06/2016 - חני :  ייעוץ שיקים מפברואר 2016 עד ינואר 2017 - ערבות בנקאית 120000 שח עד ליום 4.3.17_x000D_
26/07/2016 - חני : פגישה 11.8_x000D_
31/07/2016 - חני : נוסף ניהול חוזים מ11.7.16 ללא עלות</t>
  </si>
  <si>
    <t>מייהריטאג' בעמ</t>
  </si>
  <si>
    <t>01/09/2016 - חני :  ייעוץ חודשי -ה.בנקאית  (הנחה12%) ניהול חוזים - לשלוח לנעמי לוודא שקיבלה - סוף חודש לוודא עם נעמי ואירנה את התשלום</t>
  </si>
  <si>
    <t>ניו-פארם דראגסטורס בעמ</t>
  </si>
  <si>
    <t>27/05/15 - חני :  - חני : ייעוץ חודשי - מאי 2015 עד אוקטובר 2016  פלוס ניהול חוזים -נקודת יציאה לאחר שנה וחצי ללקוח_x000D_
10/08/2016 - חני : להוציא חן עתידית_x000D_
28/08/2016 - חני : נשלח לולדי חישוב מדד</t>
  </si>
  <si>
    <t>עמותת אתגרים</t>
  </si>
  <si>
    <t>08/08/2016 - חני : פגישה אבי עם הלקוח 18.8_x000D_
17/08/2016 - חני : פגישה נדחתה ל31.8_x000D_
05/09/2016 - חני : נשלח מייל לאבי מה נגמר בפגישה</t>
  </si>
  <si>
    <t>אופיר טורס בעמ</t>
  </si>
  <si>
    <t>21/10/2015 - חני :  ייעוץ חודשי - 18 שיקים נובמבר 2015 עד אפריל 2017</t>
  </si>
  <si>
    <t>veolia environment israel ltd</t>
  </si>
  <si>
    <t>08/08/2016 - חני : מיכל- יום רביעי פגישה שכר 10.8 לעדכן לאחר הפגישה איך ממשיכים_x000D_
11/08/2016 - חני : מיכל-אבי ואני נפגשנו אתמול עם הלקוח ותואמה פגישת המשך ב 25/8_x000D_
25/08/2016 - חני : מיכל-הלקוח נחתם לשלושה חודשים היום אבי ואני נפגשנו איתו_x000D_
לא ידוע אם יהיה המשך להסכם נדע רק לקראת סוף ספטמבר</t>
  </si>
  <si>
    <t>החברה לבידור ולבילוי (חולון) בעמ</t>
  </si>
  <si>
    <t>21/08/2016 - חני : ייעוץ חודשי - העברה בנקאית חודשית כנגד חן - כנגד שיק בטחון עס 72000 שח ליום 30.6.17_x000D_
21/08/2016 - חני : לשלוח חן עסקה לנאוה במייל</t>
  </si>
  <si>
    <t>מיקוד שמירה אבטחה שרותים ונקיון בעמ</t>
  </si>
  <si>
    <t>26/07/2016 - חני : 6 - חני : לא מעוניינים בניהול חוזים - נשלח מייל לעינת ונאוה - עינת אמרה להמשיך לעבוד ללא ניהול חוזים_x000D_
14/07/2016 - חני : יולי 2016 עד דצמבר  2017 כנגד ערבות בנקאית עס 90000 ₪  ליום 10.7.18_x000D_
27/07/2016 - חני : מכתב קבלת ערבות - שמוליק לא החתים את הלקוח</t>
  </si>
  <si>
    <t>סיכום לצוות ברקת</t>
  </si>
  <si>
    <t>טורקיז</t>
  </si>
  <si>
    <t>מקור הפורמיקה בעמ</t>
  </si>
  <si>
    <t>10/05/2016 - אורטל : 25/04/2016 - אורטל : ייעוץ חודשי שיקים ממאי 2016 עד אפריל 2017 כנגד ערבות בנקאית_x000D_
12/07/2016 - חני : הלקוח קיבל גם מענק חתימה כרטיס טיסה 1000$ עבור  דני גיטר יועץ חיצוני</t>
  </si>
  <si>
    <t>חברת מכבי תל-אביב כדורגל בעמ</t>
  </si>
  <si>
    <t xml:space="preserve"> כרטיסי אשראי, בונוס</t>
  </si>
  <si>
    <t>23/08/2016 - חני : גיל - הלקוח לא משתף פעולה. יש לקיים ישיבה יחד עםרוני והצוות על מנת להחליט כיצד להתקדם_x000D_
23/08/2016 - חני : חני-זו אותה תשובה של שבוע שעבר - מה עם הפגישה עם הלקוח רוני פיגש שתתאמו - מי מתאם פגישה?_x000D_
25/08/2016 - חני : גיל-שירלי עתידה לקבוע פגישה לקראת אמצע ספטמבר עם הלקוח</t>
  </si>
  <si>
    <t>מצרפלס אגודה שיתופית חקלאית בעמ</t>
  </si>
  <si>
    <t>05/09/2016 - חני : אסנת- נשלחה חן עסקה לתשלום - להתקשר יותר מאוחר במידה ולא חוזרת לוודא החשבונית אצלה_x000D_
05/09/2016 - חני : אסנת - החן אצלה העבירה לתשלום ל8.9_x000D_
05/09/2016 - חני : העבירה לישראל לאישור לתשלום</t>
  </si>
  <si>
    <t>היי-טקס מיסודה של תפרון בעמ</t>
  </si>
  <si>
    <t>21/08/2016 - חני :  ייעוץ חודשי ה.קבע  פלוס  חיובי סים</t>
  </si>
  <si>
    <t>מועצה אזורית עמק חפר</t>
  </si>
  <si>
    <t>25/08/2016 - חני : בת שבע - גרישה יהיה ביום ראשון להתקשר אליו_x000D_
28/08/2016 - חני : הועבר לדרישה חן 28327-1 לתשלום עס 2680 שח חלק מהבונוס_x000D_
31/08/2016 - חני : שולם חן עסקה חן 28327-1  עס 2680 שח חלק מהבונוס</t>
  </si>
  <si>
    <t>תדם הנדסה אזרחית בעמ</t>
  </si>
  <si>
    <t>21/08/2016 - חני :  ייעוץ חודשי - ה.קבע</t>
  </si>
  <si>
    <t>איכות קייטרינג שולץ 1997 בעמ</t>
  </si>
  <si>
    <t>23/08/2016 - חני : גיל-טרם התקבלה תשובה מהלקוח- רוני מאמין שעד סוף היום תתקבל תשובה_x000D_
25/08/2016 - חני : גיל-עד יום א תהיה תשובה מרוני_x000D_
28/08/2016 - חני : גיל - עדיין אין חדש רוני יעדכן</t>
  </si>
  <si>
    <t>אמברוזיה סופהרב בעמ</t>
  </si>
  <si>
    <t>04/06/2016 - חני : לוודא את תאריך הערבות באם תקין לא שווה לשיק בטחון_x000D_
05/06/2016 - חני : וידוא ערבות נכונה התאריכים תקינים מה שחני רשמה_x000D_
19/06/2016 - חני : לוודא ב1.7.17 שעומדים בחסכון יש ערבות ליום 30.9.17</t>
  </si>
  <si>
    <t>עיריית יקנעם עילית</t>
  </si>
  <si>
    <t>10/08/2016 - חני : ייעוץ חודשי - יולי 2016 עד יוני 2017 - 12 חודשים כנגד ערבות בנקאית 78000 שח ליום 28.6.17</t>
  </si>
  <si>
    <t>מילגה בעמ</t>
  </si>
  <si>
    <t>11/08/2016 - חני :  ייעוץ חודשי - אוגוסט 2016 עד יולי 2017 כנגד ערבות בנקאית עס 60000 שח ליום 28.7.17 - נספח א נמסר ללקוח</t>
  </si>
  <si>
    <t>מועצה אזורית מעלה יוסף</t>
  </si>
  <si>
    <t>21/08/2016 - חני : 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t>
  </si>
  <si>
    <t>BATM ADVANCED COMMUNICATIONS LTD</t>
  </si>
  <si>
    <t>11/08/2016 - חני : גיל-הפגישה שהיתה אמורה להתקיים השבוע- נדחתה לתאריך 29.08 יחד עם רוני ומיכל_x000D_
31/08/2016 - חני : גיל-נערכה פגישה אתמול יחד עם רוני- הוגשה לו הצעה להמשך עבודה - כרגע אנו עובדים איתו על מעבר על מבנה החדש_x000D_
31/08/2016 - חני : חני לגיל - מה זה אומר לגבי השיקים שעדיין לא נגבו מיולי מחכים עדיין לאישור המבנה החדש? שלח לי את ההצעה בבקשה</t>
  </si>
  <si>
    <t>אינטר אלקטריק התקנות (1983) בעמ</t>
  </si>
  <si>
    <t>23/08/2016 - חני : ייעוץ חודשי - שיקים מאי 2016 עד ספטמבר 2017 - חודש אוקטובר חינם_x000D_
23/08/2016 - חני : חן 5107 ניהול חוזים עודכנה לתאריך 28.9.17 לסוף ההסכם תתבצע גביה</t>
  </si>
  <si>
    <t>מועצה אזורית מנשה</t>
  </si>
  <si>
    <t>25/07/2016 - חני : יעוץ חודשי - מסב   פלוס  ניהול חוזים-לשלוח חן עסקה לרלי לאישור תשלום_x000D_
08/08/2016 - חני : התשלום אושר_x000D_
09/08/2016 - חני : שולם</t>
  </si>
  <si>
    <t>נטלי פלוס בעמ</t>
  </si>
  <si>
    <t>21/08/2016 - חני :  ייעוץ חודשי - ה.קבע - כולל מערכת חוזים עם חיוב</t>
  </si>
  <si>
    <t>JDBH WORKS LTD</t>
  </si>
  <si>
    <t>25/08/2016 - חני : נשלח מייל ליקי מה עם החן בונוס האם גובים בסוף ההסכם או מבטלים ונשאר חיוב אחד לחודש ספטמבר 18.9_x000D_
25/08/2016 - חני : אבי- הוראת.קבע כן בונוס לא - חן בונוס אופסה באישור אבי_x000D_
25/08/2016 - חני : לסגור את הלקוח לאחר הגביה האחרונה לבקש אישור סופי מיקי</t>
  </si>
  <si>
    <t>המועצה האזורית חוף הכרמל</t>
  </si>
  <si>
    <t>11/08/2016 - חני : יקי-רוני_x000D_
צריך לזמן את עורך הדין לפגישה אצלנו בה נראה לו שהיישומים נקיים ושלנו ובהמלצתנו לאחר מכן במידה ולא יתרצה נפתח בהליך משפטי_x000D_
צריך להכין לישיבה הזאת את כל החומר הרגיל -  סיכומי פעילות ואישוריי יישום_x000D_
14/08/2016 - חני : רוני-נשלח מכתב גביה משפטי ללקוח  שלח מכתב תגובה יקי יתאם עפ העורכת דין שלהם פגישה כאן לשננינו ונראה איך מתקדמים_x000D_
24/08/2016 - חני : שירלי-מועצה אזורית חוף הכרמל ביקשתם לתאם לרוני ויקי פגישה עם העורכת דין אסנת היועצת המשפטית של המועצה היא בחופשה עד 4.9_x000D_
בכל אופן המזכירה שלה חלי תבדוק מולה טלפונית שתאשר לה לתאם</t>
  </si>
  <si>
    <t>אל-כל אלקטרוניקה (נצרת עילית) בעמ</t>
  </si>
  <si>
    <t>09/08/2016 - חני : למיכל ורוני פגישה 5.9_x000D_
28/08/2016 - חני : גיל-ישפגישה על הצקים בתאריך 05.09 יחד עםמיכל והלקוח_x000D_
28/08/2016 - חני : מיכל תעדכן לאחר הפגישה 5.9 איך ממשיכים מנסים לסגור יישומים עד סוף החודש</t>
  </si>
  <si>
    <t>מוצרי עוף טוב (2001) בעמ</t>
  </si>
  <si>
    <t>30/06/2016 - חני : נצחיה-נשלח אליה חן עסקה לתשלום_x000D_
04/07/2016 - חני : נצחיה ופנינה לא עונות נשלח שוב חן עסקה שיאשרו תשלום למחר להמשיך לנסות_x000D_
04/07/2016 - חני : פנינה- שוטף 65 פלוס  לא שוטף 30 החשבונית תשולם ב5.9 בכפוף לאישור של גיל</t>
  </si>
  <si>
    <t>רהיטי רגבה אגשח בעמ</t>
  </si>
  <si>
    <t>25/08/2016 - חני : גיל-נמצא בתהליך אין עדיין התקדמות עם הלקוח. ננסה שוב ביום א_x000D_
29/08/2016 - חני : גיל-החומר התקבל-  נמצא בניתוח אצל השכר_x000D_
29/08/2016 - חני : גיל-לאחר בדיקה מול השכר- נושא השכר נמצא בטיפולו של נתן לאחר בקשתו של יקי</t>
  </si>
  <si>
    <t>התנועה עמק חפר – אגודה שיתופית חקלאית לתובלה בעמ</t>
  </si>
  <si>
    <t>11/08/2016 - חני : מיכל-יקי ביקש מאבי שיקרא לנו בכדי שנשוחח על הלקוח. אני משערת שזה יקרה רק כשיחזור מחול._x000D_
23/08/2016 - חני : גיל-יש פגישה היום בין יקי לבן אבי ומיכל_x000D_
25/08/2016 - חני : יקי- אין פגישה - עד 15.9 צריכים לקבוע פגישה בטיפול אסף לקבוע את הפגישה</t>
  </si>
  <si>
    <t>או. ר.ס אוורסיס רפזנטשיין סרביסיס בעמ</t>
  </si>
  <si>
    <t>05/06/2016 - חני : גיל-מיכל-מה קורה עם יישומים לעדכון  עד 15.6_x000D_
25/06/2016 - חני : נשלח שוב מייל למיכל וגיל מה קורה_x000D_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</si>
  <si>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מועצה מקומית אורנית</t>
  </si>
  <si>
    <t xml:space="preserve"> כרטיסי אשראי - תשלום 1, חן 28281 בונוס</t>
  </si>
  <si>
    <t>21/08/2016 - חני : יעוץ חודשי - ה.קבע_x000D_
19/07/2016 - חני : 14.12.15 -גיל-בשעה טובה ולאחר אישור הלקוח ואישורם של נתן ורוני סוכם כי החל מהחודש נגבה מהלקוח תוספת של 5000 שח בהוראת קבע בתוספת לריטיינר החודשי עד לסיומו של תשלום הבונוס._x000D_
15/12/2015 - חני : חן 28281 עס 54133 שח בונוס תשלום ה.קבע כל פעם 5000 שח - יתרה לתשלום ב18.9 סך של 1483 שח תשלום אחרון</t>
  </si>
  <si>
    <t>עיריית עכו</t>
  </si>
  <si>
    <t>06/03/2016 - אורטל : מיכל- הציעה מבצע. הלקוח לא מוכן כרגע לשלם אחורה ריטיינר רגיל_x000D_
03/04/2016 - אורטל : בנתיים מחייבים רגיל ולא אחורה_x000D_
08/05/2016 - אורטל : שונה אשראי ל120 בסוף ההסכם להחזיר ל30. הסיבה לתקן את החריגה</t>
  </si>
  <si>
    <t>קשת פרימה תוספות מזון לבעח בעמ</t>
  </si>
  <si>
    <t>16/08/2016 - חני : גיל-יקי צריך לשבת על הלקוח יחד עם אבי- כשאבי יחזור מחול_x000D_
25/08/2016 - חני : יקי-בטיפול מיכל להציע ללקוח הסכם חדש על מנת להמשיך את הקשר עם הלקוח_x000D_
28/08/2016 - חני : מיכל-אני צריכה לתאם עם המנכל פגישה</t>
  </si>
  <si>
    <t>ארד אחסון ושינוע בעמ</t>
  </si>
  <si>
    <t>25/08/2016 - חני : ייעוץ חודשי - שיקים שוטף  פלוס 90_x000D_
25/08/2016 - חני : תמי - חן 5106-3 יוני עש ווין קשיחים בחתימה אצל המנכל_x000D_
25/08/2016 - חני : חן 1111-125 עס 283 סים נשלח למרטה  פלוס  חן 1111-140 עס 118 שח נשלח למרטה לתשלום</t>
  </si>
  <si>
    <t>עגם מוסכים ונגררים בעמ</t>
  </si>
  <si>
    <t>23/08/2016 - חני : מיכל-רוני צריך לדבר עם אסי יש תזכורת להיום לאיסוף חומר לעבודה ולהתקדם משם_x000D_
25/08/2016 - חני : גיל-עד יום א תהיה תשובה מרוני_x000D_
28/08/2016 - חני : גיל - עדיין אין חדש רוני יעדכן</t>
  </si>
  <si>
    <t>רוטם בקרים ממוחשבים (1994) בעמ</t>
  </si>
  <si>
    <t>10/08/2016 - חני : נשלחה חן עסקה לאירנה לתשלום_x000D_
24/08/2016 - חני : אירנה- קבלה את החן לתשלום תעביר לאישור זהו תשלום עבור חודש הבא_x000D_
05/09/2016 - חני : שולם חן 5108 אוגוטס - לשלוח במייל חן ספטמבר</t>
  </si>
  <si>
    <t>מסיעי 2000 כפר סבא (1998) בעמ</t>
  </si>
  <si>
    <t>30/06/2016 - חני : יקי-חניאנחנו נמשיך לקבל כפול מהלקוח ולשים בצד ולא לתגמל את הצוות._x000D_
בינואר 2017 נבחן את הנושא מחדש לאחר שנראה אם יש בונוס ואם הלקוח ממשיך איתנו_x000D_
14/07/2016 - חני : 	12.7.16 בוצעה העברה עס 5310 שח_x000D_
15/08/2016 - חני : 11.8.16 -בוצעה העברה עס 5310 שח</t>
  </si>
  <si>
    <t>פלגי מים בעמ</t>
  </si>
  <si>
    <t>17/08/2016 - חני : מיכל- האם הועברו כל ההערות לרוני לגבי המכתב שהתקבל מהלקוח ?_x000D_
18/08/2016 - חני : רוני והציא מכתב ללקוח ובסיומו אני מבקש  היות ולשני הצדדים יש רצון להיפרד יפה ואין מחלוקת על כך שנעשתה עבודה יפה עם חיסכון משמועתי מוכח שנתאם פגישה ונמצא את הדרך להסתדר על התשלום._x000D_
אשמח אם הפגישה תתקיים כבר החודש בין אם אצלכם או אם אצלנו במשרד._x000D_
אני אדאג שביום ראשון נתאם את שיחת התיאום_x000D_
23/08/2016 - חני : רוני-בהמשך לשיחה של עם אבי על הלקוח.אני אתנהל מולו לבד .אעדכן רוני</t>
  </si>
  <si>
    <t>מפטגון בעמ</t>
  </si>
  <si>
    <t>26/07/2016 - חני :  יעוץ חודשי - שקים יולי 2016 עד דצמבר 2017 כנגד ערבות בנקאית עס 180000 שח ליום 1.1.18</t>
  </si>
  <si>
    <t>אינומייז בעמ</t>
  </si>
  <si>
    <t>12/06/2016 - חני : ייעוץ חודשי שיקים ממאי 2016 עד אוקטובר 2017 כנגד ערבות בנקאית לא נמסר נספח א ללקוח</t>
  </si>
  <si>
    <t>בית עמי בעמ</t>
  </si>
  <si>
    <t>19/10/2015 - חני : ייעוץ חודשי - שיקים אוגוסט 2015 עד פרואר 2017 ערבות בנקאית עד 28.2.17 נספח א  נמסר ללקוח</t>
  </si>
  <si>
    <t>פדלון לבניה והשקעות (ר&amp;ע) 1982 בעמ</t>
  </si>
  <si>
    <t>12/06/2016 - חני :  ייעוץ חודשי שיקים מפברואר 2016 עד ינואר  2017 כנגד ערבות בנקאית_x000D_
07/07/2016 - חני : השיק האחרון הוא לתאריך 10.2.17 חודש לפני סיום הערבות</t>
  </si>
  <si>
    <t>שמן תעשיות בעמ</t>
  </si>
  <si>
    <t>25/06/2016 - חני :  ייעוץ חודשי - יוני 2015 עד נובמבר 2016</t>
  </si>
  <si>
    <t>סול כנף אגודה חקלאית שיתופית בעמ</t>
  </si>
  <si>
    <t>21/08/2016 - חני :  ייעוץ חודשי - ה.קבע - כולל מערכת חוזים ללא חיוב ניהול חוזים</t>
  </si>
  <si>
    <t>חברת גב - ים לקרקעות בעמ</t>
  </si>
  <si>
    <t>עיריית כרמיאל</t>
  </si>
  <si>
    <t xml:space="preserve"> בונוס, שכ"ט בונוס, בונוס</t>
  </si>
  <si>
    <t>31/08/2016 - חני : מורן - עדיין בחתימה לדבר איתה לקראת סוף היום_x000D_
31/08/2016 - חני : גיל מדבר עם אורנה שוב השק לא חתום מעכבת_x000D_
01/09/2016 - חני : היגע שיק אחד עס 17488 שח חלק מהבונוס</t>
  </si>
  <si>
    <t>אפעל תעשיות כימיות בעמ</t>
  </si>
  <si>
    <t>24/08/2016 - חני : ייעוץ חודשי - ספטמבר 2016 עד אוגוסט 2017</t>
  </si>
  <si>
    <t>זיבוטל בעמ</t>
  </si>
  <si>
    <t>26/07/2016 - חני : מיכל-הלקוח סקפטי להמשך ההתקשרות ולא רואה כיצד נגיע להתחייבות_x000D_
כמובן שציינתי את הנושאים שאנו רוצים לטפל _x000D_
אף ויתרתי על הבונוס רק במידה וייתן לי במידי 18 תשלומים._x000D_
סיכמנו שעד ליום שני אשלח לו תוכנית עבודה מסודרת עם צפי חיסכון בהתאם לכרטסות ולחשבוניות ולאחר מכן ניפגש שוב לקבלת החלטות_x000D_
04/08/2016 - חני : מיכל - 31.8 פגישה עם אבי ומיכל_x000D_
31/08/2016 - חני : גיל-יש פגישה לאבי ומיכל יחד עם הלקוח מחר 01.09</t>
  </si>
  <si>
    <t>סיכום לצוות טורקיז</t>
  </si>
  <si>
    <t>ספיר</t>
  </si>
  <si>
    <t>סלע מסחר ולוגיסטיקה (1999) בעמ</t>
  </si>
  <si>
    <t>15/05/2015 - חני : קיבל מערכת חוזים לפי הרשימה של נאוה_x000D_
15/05/2015 - חני : ללא עלות וללא חיוב וללא שליח_x000D_
28/06/15 - חני : הלקוח בתביעה</t>
  </si>
  <si>
    <t>חברת מ. וויסבורד ובניו בעמ</t>
  </si>
  <si>
    <t>11/08/2016 - חני : יקי-יש לי פגישה עם עורך הדין והלקוח 18.8.16_x000D_
25/08/2016 - חני : יקי-אני פונה ללקוח על מנת להגיע לפשרה_x000D_
31/08/2016 - חני : יקי-אסף יחזיר תשובה ביום שני</t>
  </si>
  <si>
    <t>אקווה מערכות בקרה בתשתיות זורמות בעמ</t>
  </si>
  <si>
    <t>10/11/2014 : _x000D_
30/9- הוגשה תביעת חוב מקוונת ונשלחו למפרקת המסמכים_x000D_
11/11/2015 - אורטל : חן 5099 עס 3603 נובמבר נשלח ללקוח_x000D_
23/11/2015 - חני : משפטי</t>
  </si>
  <si>
    <t>ש.א.ח.פ. הנדסה (1979) בעמ</t>
  </si>
  <si>
    <t xml:space="preserve"> נשלח במייל ובדאר למנכל</t>
  </si>
  <si>
    <t>05/05/15 - חני : רוני העביר חומר לעוד צריכים לקבוע פגישה_x000D_
04/11/2015 - חני : משפטי_x000D_
18/07/2016 - חני : הועבר 12000 שח לעד תומר אברהמי החלטה בית משפט</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</si>
  <si>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</si>
  <si>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</si>
  <si>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נכסים_x000D_
16/06/2016 - חני : לוודא עם נתן את הסטאטוס_x000D_
16/06/2016 - חני : נסדר את הסאטאוס לאחר גמר התשלומים</t>
  </si>
  <si>
    <t>אלקו התקנות ושרותים (1973) בעמ</t>
  </si>
  <si>
    <t>05/06/2016 - חני : נשלח לנתן באם נשלחה חן עסקה ללקוח_x000D_
08/06/2016 - חני : נתן - לא לשלוח חשבוניות ללקוח מדמימים_x000D_
12/06/2016 - חני : שיק בטחון - פג התוקף שלו 31.1.16</t>
  </si>
  <si>
    <t>קרית חינוך מגדל-אור (ער)</t>
  </si>
  <si>
    <t>05/10/2014 : _x000D_
13/9 אבי ביקש להתקדם לתביעה_x000D_
מועבר לטיפול מחלקת ליטיגציה לבחינת התיק והכנת כתב תביעה_x000D_
12/01/2015 - חני : 16.12  הועברה התייחסות רותם לשאלה של אבי  פלוס  תזכורת לצבי_x000D_
צבי העביר חומרים לרותם_x000D_
הטיוטה תתוקן בהתאם ותועבר לאישור מחדש_x000D_
05/06/2016 - חני : טיפול יקי</t>
  </si>
  <si>
    <t>עיריית טבריה</t>
  </si>
  <si>
    <t>28/08/2016 - חני : יקי-עדין לא חתמו_x000D_
29/08/2016 - חני : יקי-לצערי צריך להוריד מהיעד את טבריה_x000D_
01/09/2016 - חני : הגיע סיכום פשרה ישלמו ב11.9</t>
  </si>
  <si>
    <t>נייט סליפ סנטר (2000) פלוס בעמ</t>
  </si>
  <si>
    <t>21/12/15 - אורטל : להתקשר ליואב קרמר ולשאול אותו מאחר והלקוח בטיפול משפטי האם לנסות לגבות חן עסקה עבור סים או לחכות הנחייתך_x000D_
22/12/15 - אורטל : הטלפון של יואב הינו 03-7540000_x000D_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</si>
  <si>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ירוק בדרך אחזקות (1995) בעמ</t>
  </si>
  <si>
    <t xml:space="preserve"> חן עסקה בונוס</t>
  </si>
  <si>
    <t>25/06/2016 - חני : יקי-נשלח מייל לאייל גורן על מנת שיעזור לנו בגביית החוב_x000D_
07/08/2016 - חני : יקי- אייל גורן בקש לרדת מהתביעה - לקבל החלטה מול אבי_x000D_
25/08/2016 - חני : יקי-אני פונה ללקוח על מנת להגיע לפשרה</t>
  </si>
  <si>
    <t>טריומף אינטרנשיונל בעמ</t>
  </si>
  <si>
    <t>מועצה מקומית כפר שמריהו</t>
  </si>
  <si>
    <t>18/01/2016 - חני : רוני למיכל-תתאמי מול יקי מחדש.בואי נסיים עם זה ונקבל החלטה_x000D_
24/01/16 - אורטל : מיכל- ישבה עם אלכס למכתב . משפטי_x000D_
04/07/2016 - חני : יקי-מדמימים את הלקוח לא להוציא חשבוניות עסקה נתן גם עודכן</t>
  </si>
  <si>
    <t>סלולר- אפקטיב מנהלי כספים והשקעות בעמ</t>
  </si>
  <si>
    <t>07/08/2016 - חני : רוני צריך לסגור מול סלקום את המעבר_x000D_
15/08/2016 - חני : התשלום אושר ושולם סלולאר יוני עס 8770 שח_x000D_
15/08/2016 - חני : רוני צריך לסגור מול סלקום  והלקוח את המעבר</t>
  </si>
  <si>
    <t>פריגו ישראל סוכנויות בעמ</t>
  </si>
  <si>
    <t>17/12/14 - חני : שולם_x000D_
17/12/14 - חני : הועבר למשפטי הבונוס_x000D_
31/08/2016 - חני : יקי-הישיבה על פריגו נדחית למועד אחר טרם ידוע זה לא יקרה ב 13/9/16</t>
  </si>
  <si>
    <t>ריבר נודלס בר (ירושלים) בעמ</t>
  </si>
  <si>
    <t>11/11/14 - חני : נשלחו חן עסקה ליואב עוד לתביעה_x000D_
17/12/14 - חני : עבר למשפטי_x000D_
02/05/2015 - חני : יואב לשירלי - הי שירלי_x000D_
בהתאם להסכמות של אבי ודודי מהפגישה שלהם שהתקיימה ביום שני במשרדכם _x000D_
הטיפול המשפטי של מרשתנו ב- 3 התיקים האמורים מושהה עד לקבלת הנחייה אחרת מאבי.בברכהיואב_x000D_
אבי אמר להמשיך לשלוח חן עסקה לגביה</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</si>
  <si>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</si>
  <si>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</si>
  <si>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התקדמות_x000D_
28/10/2015 - חני : אבי-אנו מעבירים את זה למשפטי_x000D_
25/06/2016 - חני : יקי-נשלח מייל לאייל גורן על מנת שיעזור לנו בגביית החוב</t>
  </si>
  <si>
    <t>המועצה האזורית רמת הנגב</t>
  </si>
  <si>
    <t>16/08/2016 - חני : יקי לתומר עוד -תומר שלוםיש לך מסמך סרוק עם חתימתו של נתן על היישומים.מצב מלל נוסף שצבי רשם על הפעילות מול הלקוח עדכן אותי ואת שירלי לגבי המשך התהליך_x000D_
18/08/2016 - חני : תומר-צבי שלום אנא תאם שיחה ופגישה עם שירה מאחר ויש לנו מעט עומס נא תאמו בבקשה את הפגישה לשבוע של ה- 28 לאוגוסט תודה תומר_x000D_
24/08/2016 - חני : יקי-ישיבה עם שירה על מ.א רמת הנגב 1.9.16</t>
  </si>
  <si>
    <t>שוהר שירותי חניה בעמ</t>
  </si>
  <si>
    <t>24/12/15 - חני : נשלח מייל ליואב באם יש חדש לגבי התשלום_x000D_
04/01/2016 - חני : לגבי התשלום מדובר במפעלי המקור בטעות נרשם כאן - כרגע אין תשלום עדיין בתהליך משפטי_x000D_
04/07/2016 - חני : הלקוח בכונס נכסים אם יהיה תשלום נקבל</t>
  </si>
  <si>
    <t>רשות הטבע והגנים</t>
  </si>
  <si>
    <t>19/06/2016 - חני : יקי העביר הסכם לחידוש יעדכן_x000D_
04/07/2016 - חני : בטיפול יקי לחידוש ההסכם עדיין לא קיבל תשובה_x000D_
11/08/2016 - חני : יקי-יצחק אומר לי שעדיין לא יכול לחתום על ההסכם ביקש שאמתין בסבלנות</t>
  </si>
  <si>
    <t>גטר גרופ בעמ</t>
  </si>
  <si>
    <t xml:space="preserve"> חן עס 146571 שח- רוני יעדכן לגבי ההמשך - חן תוקנה יצאה במקומה חן 31156-1 אבל חן זו אינה סופית על סכום 49615 שח</t>
  </si>
  <si>
    <t>01/09/2016 - חני : השיק מוכן אלכס מביא_x000D_
01/09/2016 - חני : הגיע שיק עס 49615 שח עבור חן 31156-1_x000D_
01/09/2016 - חני : נשלח לרוני מייל באם גובים את היתרה או מאפסים</t>
  </si>
  <si>
    <t>סיכום לצוות ספיר</t>
  </si>
  <si>
    <t>פנינה</t>
  </si>
  <si>
    <t>דומיקאר</t>
  </si>
  <si>
    <t>24/08/2016 - חני : יעוץ חודשי - לשלוח במייל לעוזי את חן עסקה לאישור באופן קבוע</t>
  </si>
  <si>
    <t>מקורות חברת מים בעמ</t>
  </si>
  <si>
    <t>01/09/2016 - חני : ייעוץ חודשי - מסב- לשלוח לשלומי ולפנינה לוודא אישור תשלום כל חודש</t>
  </si>
  <si>
    <t>תדיראן טלקום - שרותי תקשורת בישראל ש.מ</t>
  </si>
  <si>
    <t>10/08/2016 - חני : אביבית- נשלחו שוב את 2 החן לתשלום_x000D_
15/08/2016 - חני : שילמה שוב תשלום אחד_x000D_
15/08/2016 - חני : התשלום אושר ושולם</t>
  </si>
  <si>
    <t>סיכום לצוות פנינה</t>
  </si>
  <si>
    <t>קריסטל</t>
  </si>
  <si>
    <t>מוקד מטרה בעמ</t>
  </si>
  <si>
    <t>23/08/2016 - חני : דודו-נשלח מייל תזכורת בנושא לרוני האם התקבלה החלטה בנושא בינו לבין אבי._x000D_
23/08/2016 - חני : רוני-שלום._x000D_
ישבתי אתמול עם אבי על הלקוח ._x000D_
הסברתי לו את הסיטואציה מבחינת מצבינו בהסכם /יישומים/תשלומים/שיתוף פעולה מהלקוח וכו._x000D_
_x000D_
החלטות:_x000D_
_x000D_
1.יש לבצע דוח שכר מלא ללקוח ( לבדוק אם החומר כאן) אם לא אז לבקש מהלקוח ._x000D_
2. לוודא את נושא התקני התדלוק האם בוצע נכון להיום ?_x000D_
3. אבי ביקש לבדוק את נושא הרכבים/ליסינג_x000D_
_x000D_
לאחר מכן – יש לתת תשובות על הנושאים האלו  ונקבל החלטה בהתאמה._x000D_
_x000D_
כרגע אין גביה מהלקוח / ערבות לא לתת עד לקבלת החלטה ._x000D_
_x000D_
שירלי- שימי זימון ל10 לחודש ספטמבר סטאטוס על הלקוח ._x000D_
25/08/2016 - חני : דודו-יש לבדוק ולבצע בקרת שכר (כולל בדיקה של ההסכם של הלקוח עם חברות כא) יש לבחון האם בוצע מעבר לדלק. 1.9.2016</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</si>
  <si>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</si>
  <si>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תשלומים_x000D_
02/08/2015 - חני : מחודש יולי הלקוח עבר לדודו_x000D_
08/08/2015 - חני : לבנק נשלח כתב שיפוי חתום עי נתן</t>
  </si>
  <si>
    <t>אנטריפוינט מערכות 2004 בעמ</t>
  </si>
  <si>
    <t>31/08/2016 - חני : שירה - אין מענה להמשיך לנסות_x000D_
01/09/2016 - חני : שירה- שיקים לא יהיו לפני 15.9 ועדיין לא העביר לה את החשבונית להכנה_x000D_
01/09/2016 - חני : להיות עם שירה בקשר שבוע הבא</t>
  </si>
  <si>
    <t>clicksoftware technolo   gies ltd</t>
  </si>
  <si>
    <t>16/08/2016 - חני : רויטל - הושארה הודעה שתחזור לחני לנייד_x000D_
29/08/2016 - חני : התקבל הודעת תשלום נראה באם יעבור זהו תשלום עבור חודש 10-12 לתשלום לחודש הבא_x000D_
04/09/2016 - חני : שולם חן מס 977 עבור חודשים אוקטובר נובמבר דצמבר</t>
  </si>
  <si>
    <t>שיאון - חברה ישראלית להזרעה מלאכותית וטיפוח בעמ</t>
  </si>
  <si>
    <t>18/01/16 - אורטל : נשלח לבנק טופס חתום_x000D_
20/01/16 - אורטל : הארכת ערבות נשלחה בדואר מהבנק ללקוח. הצוות עודכן_x000D_
21/01/16 - אורטל : ערבות מוארכת נשלחה ללקוח עי הבנק חתומה ליום 24.7.17</t>
  </si>
  <si>
    <t>מסיעי אריה שאשא בעמ</t>
  </si>
  <si>
    <t>25/04/2016 - אורטל : יקי בודק היפרדות מהלקוח_x000D_
01/05/2016 - אורטל : לקוח מורדם לא פונים אליו לגביה_x000D_
25/08/2016 - חני : דודו-יש להפיק את החשבוניות כולל מעקב יישומים ולהעביר ליקי יש לשמור בסם את ההתכתבות עם הלקוח בסיום ההתקשרות הוחלט כי לאחר ביצוע הפעולות יש לסגור את הלקוח (הכל בוצע ממתין לסגירה של הלקוח).</t>
  </si>
  <si>
    <t>אולפנא ומכללה בהרן</t>
  </si>
  <si>
    <t>13/07/2016 - חני : התשלום אושר_x000D_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החודש_x000D_
30/08/2016 - חני : נשלח לאדיר באם בוצע</t>
  </si>
  <si>
    <t>מפעלי קרור קר-פרי 1994</t>
  </si>
  <si>
    <t>07/08/2016 - חני : יקי יעדכן באם להוציא חן עתידית בישיבה עם אבי_x000D_
23/08/2016 - חני : יקי-להמתין בשליחת החשבונית עד לתאריך 5/9/16 ולברר עם דודו לפני המשלוח_x000D_
28/08/2016 - חני : נמסר לולדי להכנה חן עסקה חישוב מדד</t>
  </si>
  <si>
    <t>דן אנד ברדסטריט (ישראל) בעמ</t>
  </si>
  <si>
    <t xml:space="preserve"> חן בונוס - נדחה לסוף שנה יצא בתאריך 23/11/15</t>
  </si>
  <si>
    <t>09/08/2016 - חני : דודו - הוכחת החסכון מדובר על ישום של סלולאר - חן בונוס יחושב מחדש בסוף התקופה ואז יהיה לתשלום_x000D_
05/06/2016 - חני : חן בונוס -דיון ותשלום  נדחה לסוף שנה ל27.10.16_x000D_
25/08/2016 - חני : דודו-יש לדאוג לפגישה של רוני עם יהודה ס. הכספים לצורך הצעה להמשך התקשרות (אפילו בתמורה להנחה בריטיינר) יש להביא הסכם מיכון מהלקוח.</t>
  </si>
  <si>
    <t>גזית גלוב ישראל (פיתוח) בעמ</t>
  </si>
  <si>
    <t>08/08/2016 - חני : דודו-כרגע הנושא עדין לא רלוונטי אני בקשר עם החשב_x000D_
14/08/2016 - חני : דודו-שוחחתי עם החשב לפני שבוע וכרגע עדיין לא הזמן לפנות לצורך תאום פגישה בנושא חידוש התקשרות._x000D_
14/08/2016 - חני : דודו-ני על סף סגירת נושא הסלולר שם אחרי זה אברר ככל הנראה תהיה תשובה בסוף אוגוסט</t>
  </si>
  <si>
    <t>בארות יצחק קבוצת הפועל המזרחי להתישבות שיתופית בעמ</t>
  </si>
  <si>
    <t>27/08/2016 - חני : חן נמסרה לאישור נתן בחיושב מדד_x000D_
27/08/2016 - חני : אבי-בוקר טוב יש לזמן את בנגו לפגישה עימי ועם דודו ורוני רוני יעדכן את הלקוח נאוה תתאם_x000D_
28/08/2016 - חני : דודו-תואמה פגישה עם הלקוח אצלנו ב1.9.2016</t>
  </si>
  <si>
    <t>טל הל יסכה בעמ</t>
  </si>
  <si>
    <t>25/08/2016 - חני : דודו-אני מבקש כ30000 ₪ אבל איתם אי אפשר לדעת מה יקרה אני מציע להמתין לראשון._x000D_
_x000D_
יכול להיות שהוא גם יגיד לי שלא מגיע לנו.._x000D_
28/08/2016 - חני : דודו-ממתין לעדכון מהלקוח לאחר בדיקת הנתונים_x000D_
31/08/2016 - חני : מה קורה עם השיקים?</t>
  </si>
  <si>
    <t>סוכנויות פלתורס ביטוח בעמ</t>
  </si>
  <si>
    <t>05/09/2016 - חני : ייעוץ חודשי - העברות בנקאיות_x000D_
05/09/2016 - חני : חן בונוס 40196 עס 42826 - בטיפול דודו מול דניאלה -דניאלה היתה בחול חזרה ישוחח איתה ויעדכן - משימה עד 7.9.16</t>
  </si>
  <si>
    <t>זמן אמיתי בית ספר לברמנים בעמ</t>
  </si>
  <si>
    <t>23/05/2016 - חני : ייעוץ חודשי שיקים ממאי 2016 עד אפריל 2017</t>
  </si>
  <si>
    <t>קומפיוטסט הנדסת ציוד לרכב בעמ</t>
  </si>
  <si>
    <t xml:space="preserve"> שיק מספר 13087 נתנה ה.ביטול שיק לתאריך 1.8.16, שיק חזר נתנה ה.ביטול שיק מספר 13088 ליום 1.9.16</t>
  </si>
  <si>
    <t>30/08/2016 - חני : נשלח לרוני מה עם השיחה_x000D_
30/08/2016 - חני : דודו-רוני שוחח עם רפי אתמול רפי ביקש להעביר לחזי (הבעלים) את ההצעה של רוני ואמור להחזיר תשובה_x000D_
05/09/2016 - חני : בוצעה הורדה שיק שחזרשיק מספר 13088 עס 9360 שח הורדה בגביה ובצוות בתאריך 2.9.16</t>
  </si>
  <si>
    <t>קבוצת אשטרום בעמ</t>
  </si>
  <si>
    <t>01/09/2016 - חני : ייעוץ חודשי - מסב- לשלוח לרעיה חשבונית</t>
  </si>
  <si>
    <t>פרודוור ישראל בעמ</t>
  </si>
  <si>
    <t>20/07/2016 - חני : ייעוץ חודשי - שיקים יוני 2016 עד מאי 2017 הנחה 5% שוטף  פלוס  90 ב6 חודשים הראשונים ושוטף  פלוס 45 ב 6 החודשים שלאחר מכן</t>
  </si>
  <si>
    <t>שחם סוכנויות ביטוח 1977 בעמ</t>
  </si>
  <si>
    <t>25/07/2016 - חני : ייעוץ חודשי - שיקים יולי 2016 עד יוני 2017</t>
  </si>
  <si>
    <t>AHAVA מעבדות ים המלח בעמ</t>
  </si>
  <si>
    <t>25/08/2016 - חני : דודו-הלקוחה בחול ואריאל הודיע שביום ראשון ייתן לי את הטלפון שלה.._x000D_
28/08/2016 - חני : אריאל יעדכן מחר את דודו בפרטים ובתיק עבודה_x000D_
29/08/2016 - חני : דודו-שוחחתי עם אריאל אתמול הבטיח שיחזור אלי היום עם מספר טלפון ומייל כמו כן ביקש ממני לא לשוחח על תשלום לפני הפגישה המקדימה.</t>
  </si>
  <si>
    <t>א. ביסקוטי בעמ</t>
  </si>
  <si>
    <t>26/07/2016 - חני : 03/07/2016 - חני : ייעוץ חודשי יולי 2016 עד דצמבר 2017 כנגד ערבות בנקאית  144000 שח ליום 23.12.17</t>
  </si>
  <si>
    <t>אורן - פלמח צובה</t>
  </si>
  <si>
    <t>01/09/2016 - חני : יקי-מחר יהיו 7 - צקים דחויים שיסגרו לנו 12 תשלומים על ההסכם האחרון._x000D_
סהכ 31500 ₪ שיחולקו פנימית אצלנו ל - 12 תשלומים החל מספטמבר 2016._x000D_
אנחנו נפתח הסכם רביעי חדש ל 12 חודשים כל תשלום יהיה 2625 ₪ לפני מעמ וזה יהיה גם היעד של הצוות לכל חודש._x000D_
את ההסכם השלישי אנחנו נאפס לפי חמישה תשלומים ששולמו._x000D_
01/09/2016 - חני : להתקשר לאורן יום ראשון לבדוק מה עם השיקים צריך להכין 7 שיקים_x000D_
05/09/2016 - חני : לובה - דוד בחול חוזר ביום ראשון 11.9 - נשלח אליו מייל עם כיתוב של לובה שיאשר לה להכין את השיקים ממתינה לתשובה</t>
  </si>
  <si>
    <t>ק.ב.ע חברה להקמה הפעלה וניהול שירותי רווחה בעמ</t>
  </si>
  <si>
    <t>10/01/16 - אורטל :  ייעוץ חודשי שיקים מדצמבר 2015 עד מאי 2017 כנגד ערבות בנקאית</t>
  </si>
  <si>
    <t>כפר הנוער ע.ש ב.צ. מוסינזון</t>
  </si>
  <si>
    <t>21/08/2016 - חני : ייעוץ חודשי תשלום במסב לשלוח לדפנה</t>
  </si>
  <si>
    <t>נעמת – תנועת נשים עובדות ומתנדבות</t>
  </si>
  <si>
    <t>28/08/2016 - חני : ריקי בהפסקת צהרים להתקשר יותר מאוחר_x000D_
28/08/2016 - חני : אף אחד לא עונה מסתבר שהם עדיין בחופש דבירתי עם השומר_x000D_
29/08/2016 - חני : אף אחד לא עונה כנראה בחופשה עדיין</t>
  </si>
  <si>
    <t>וועד מקומי שערי תקווה</t>
  </si>
  <si>
    <t>15/08/2016 - חני : דודו-רוני צריך לשבת עם אבי ולקבל החלטה על הלקוח הלקוח לא רוצה לשמוע מאיתנו ולא משתף פעולה מלכתחילה כמו כן מעולם לא העביר לנו תשלום._x000D_
16/08/2016 - חני : דודו - היום ישב עם רוני ב10.00_x000D_
17/08/2016 - חני : פגישה 26.9</t>
  </si>
  <si>
    <t>בנק מזרחי טפחות בעמ</t>
  </si>
  <si>
    <t>ברית פיקוח 2000 אגודה שיתופית בעמ</t>
  </si>
  <si>
    <t>23/08/2016 - חני : דודו-ממתינים לתשובה מהספק נשלח מייל בנושא לאבי- ממתין לתשובתו. 24/8/16_x000D_
25/08/2016 - חני : דודו-הסכם המיכון טרם נחתם אני מעביר לאבי ביומיים הקרובים את סיכום החסכון עם הלקוח ואבי סוגר מול המנכל ירון 28.8.2016_x000D_
29/08/2016 - חני : דודו-הסטטוס לא השתנה אדיר מסיים היום עם היישומים ומעביר ליקי לבדיקה</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</si>
  <si>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</si>
  <si>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ההמשך_x000D_
07/07/2016 - חני : דודו-סוכם על עבודה במשך 3 חודשים (כרגע בלי תשלום) על מנת לייצר עוד חסכונות בשביל להמשיך ולעבוד עם הלקוח ולקבל עוד 18 צקים_x000D_
14/08/2016 - חני : דודו-אנו כרגע בפעילות לצורך ביצוע חסכונות נוספים עד אוקטובר ואז הלקוח יקבל החלטה על המשך ההתקשרות</t>
  </si>
  <si>
    <t>ארדינסט בן-נתן ושות עורכי דין</t>
  </si>
  <si>
    <t>15/08/2016 - חני : דודו-סוכם עם רוני שמחר אדיר יעביר לו את הבקרה בקובץ וורד (הבקרה מוכנה בקבצי אקסל) לצורך העברה ללקוח_x000D_
16/08/2016 - חני : הדוח הועבר לרוני מטפל_x000D_
21/08/2016 - חני : פגישה רוני 4.9.16</t>
  </si>
  <si>
    <t>רותם מרכזי סיעוד בעמ</t>
  </si>
  <si>
    <t>25/08/2016 - חני : שירלי-פגישה בחברת רותם מרכזי סיעוד עם יניב בודנשטיין הבעלים 050-3333131_x000D_
31/08/2016 - חני : דודו עדכונך מה נסגר בפגישה ב29.8_x000D_
31/08/2016 - חני : דודו-נדחתה פגישה עם הלקוח שהייתה אמורה להתקיים היום אעדכן כשיתואם מועד חדש</t>
  </si>
  <si>
    <t>פ.ק. גנרטורים וציוד בעמ</t>
  </si>
  <si>
    <t>10/08/2016 - חני : להוציא חן עתידית רגיל ללא הנחה_x000D_
16/08/2016 - חני : יש פגישה ב23.8 לרוני_x000D_
28/08/2016 - חני : נשלח לולדי להוציא חן צמוד מדד</t>
  </si>
  <si>
    <t>מאסטרפוד בעמ</t>
  </si>
  <si>
    <t>09/05/2015 - חני : ייעוץ חודשי - מאי 2015 עד אוקטובר 2016  פלוס  ניהול חוזים_x000D_
07/08/2016 - חני : יקי יעדכן באם להוציא חן עתידית בישיבה עם אבי_x000D_
23/08/2016 - חני : יקי-להמתין בשליחת החשבונית עד לתאריך 5/9/16 ולברר עם דודו לפני המשלוח</t>
  </si>
  <si>
    <t>ענני תקשורת בעמ</t>
  </si>
  <si>
    <t>17/08/2016 - חני : דודו-הייתי עכשיו אצל יוסי הוא צריך לבדוק שוב את החסכון לדעתי זה יתעכב לפחות עד מחר_x000D_
18/08/2016 - חני : דודו-רוני עודכן במצב אמר שביום א נטפל בנושא הסלולר ובמהלך שבוע הבא נעביר את החיסכון ללקוח לצורך החלפת צקים. עדכון ב21.8_x000D_
23/08/2016 - חני : דודו-הוצג בפני רוני החסכון כרגע לא תתבצע החלפת צקים. יש להמתין לפחות עד תחילת ספטמבר לסגירת יישומים נוספים 11.9</t>
  </si>
  <si>
    <t>החברה למרכזי תרבות וספורט לעובד ולמשפחתו בעמ</t>
  </si>
  <si>
    <t xml:space="preserve"> זיכוי בגין עדכון תעריפי מים, בונוס</t>
  </si>
  <si>
    <t>16/08/2016 - חני : דודו-החומר טרם הוכן רוני עודכן שאעביר את החומר עד סוף השבוע_x000D_
23/08/2016 - חני : דודו-הועבר החומר ליקי אתמול על מנת להעבירו להמשך טיפול משפטי._x000D_
28/08/2016 - חני : נמסר חישוב מדד לולדי</t>
  </si>
  <si>
    <t>ביקורופא בעמ</t>
  </si>
  <si>
    <t>29/08/2016 - חני : נשלח מייל לדודו מה קורה עם הלקוח איפה השיקים_x000D_
31/08/2016 - חני : דודו- ביקש את החשבונית חני העבירה לו יעדכן_x000D_
31/08/2016 - חני : דודו- החודש לא אצליחהפגישה תתקיים כנראה בתחילת ספטמבר</t>
  </si>
  <si>
    <t>מועצה אזורית גדרות</t>
  </si>
  <si>
    <t>16/08/2016 - חני : התשלום אושר - סמדר ב21-22 יועבר תשלום_x000D_
25/08/2016 - חני : התקבל הודעת תשלום נראה יום א_x000D_
28/08/2016 - חני : שולם</t>
  </si>
  <si>
    <t>חברת טבע ספורט קסטל בעמ</t>
  </si>
  <si>
    <t>07/08/2016 - חני : לבדוק לגבי הנחה באם להוציא שוב או מלא_x000D_
13/08/2016 - חני : להוציא מלא_x000D_
28/08/2016 - חני : נשלח לולדי להוציא חישוב מדד</t>
  </si>
  <si>
    <t>אחוזת בית רעננה דיור מוגן בעמ</t>
  </si>
  <si>
    <t>04/09/2016 - חני : 24.8.16 שירלי-שלום לכולם_x000D_
בהמשך לפגישה היום שרוני קיים  עם גל ס.כספים של רשת פאלס שרכשה את אחוזת בית.להלן סיכום הדברים:_x000D_
סוכם כי התשלומים ימשיכו עד לחודש ה34 להסכם_x000D_
2 התשלומים האחרונים בסך 16000 ₪ יומרו בביצוע פרויקט באפיון תהליכי רכש ברשת פאלס ומערכת ניהול חוזים ._x000D_
לצורך קידום הפרויקט תתואם פגישה שתתקיים לאחר החגים בין גל  פלוס מנהל הרכש החדש של פאלס ואנוכי הוא אמור להתחיל תפקידו באמצע ספטמבר לפגישה זו יוצג ללקוח גם מודל התקשרות חדש שיכלול – בקרה  פלוס  טיפול בנושאים שיוגדרו בשיתוף פעולה עם הלקוח.חשוב לציין שהמשך ההתקשרות עם רכש פאלס מותנה באיכות העבודה שנבצע  בגין 2 חודשי העבודה_x000D_
04/09/2016 - חני : דודו - צריך לבדוק את נושא ניהול החוזים המשך עם ניר -  צריך לעדכן</t>
  </si>
  <si>
    <t>APM&amp;co עמית, פולק, מטלון ושות</t>
  </si>
  <si>
    <t>14/08/2016 - חני : דודו-כשאבי יחזור אבקש את אישורו לאיפוס החשבונית._x000D_
15/08/2016 - חני : יקי- דודו - הבאת החומר לפני בקשה של ביטול החשבונית זה מה שיחליט מה לעשות_x000D_
23/08/2016 - חני : דודו-טרם נאספו החשבוניות</t>
  </si>
  <si>
    <t>המגש שקד בעמ</t>
  </si>
  <si>
    <t>23/12/2015 - חני : 11/10/2015 - חני : שולמו שיקים יולי 2015 עד דצמבר 2016 - ערבות הסתיימה</t>
  </si>
  <si>
    <t>סלטי שמיר 2006 בעמ</t>
  </si>
  <si>
    <t xml:space="preserve"> מעמ, מעמ, בונוס</t>
  </si>
  <si>
    <t>23/08/2016 - חני : דודו ליקי-האם התקבלה החלטה בינך לבין אבי מה קורה עם הלקוח_x000D_
23/08/2016 - חני : יקי-עדיין לא_x000D_
23/08/2016 - חני : רוני-כרגע לא ממשיכים את הטיפול מול הלקוח בנושא החוב ._x000D_
אבי ביקש לשנות מוד ולעשות את זה רך יותר ._x000D_
לשלוח להם סלסלת פירות ולאחר מכן לזמן אותם לפגישה כאן.</t>
  </si>
  <si>
    <t>המכללה למינהל מיסודה של הסתדרות הפקידים</t>
  </si>
  <si>
    <t>29/08/2015 - חני : שיקים יולי 2015 עד דצמבר 2016  פלוס ניהול חוזים - הסכם נחתם 30.4.15 אבל ההסכם מתחיל ב1.7.15</t>
  </si>
  <si>
    <t>נובק בעמ</t>
  </si>
  <si>
    <t>15/08/2016 - חני : ייעוץ חודשי - שיקים יולי 2016 עד דצמבר 2017 כנגד ערבות בנקאית עס 117000 שח</t>
  </si>
  <si>
    <t>מהדרין תנופורט יצוא ש.מ</t>
  </si>
  <si>
    <t>11/08/2016 - חני : נשלח חן עסקה לשרה לאישור תשלום_x000D_
11/08/2016 - חני : התשלום אושר - שרה ישולם 1.9_x000D_
04/09/2016 - חני : שולם</t>
  </si>
  <si>
    <t>TradeMobile</t>
  </si>
  <si>
    <t>23/08/2016 - חני : יעוץ חדושי - יולי 2016 עד דצמבר 2017 כנגד ערבות בנקאית עס 225000 שח ליום 28.02.18</t>
  </si>
  <si>
    <t>סיכום לצוות קריסטל</t>
  </si>
  <si>
    <t>שוהם - שכר</t>
  </si>
  <si>
    <t>גרפיקה בצלאל בעמ</t>
  </si>
  <si>
    <t>31/08/2016 - חני : אושרה- עדיין לא הכינה מקווה למחר - להתקשר אליה שוב מחר_x000D_
01/09/2016 - חני : אושרה- עדיין לא מוכן להתקשר לקראת סוף היום_x000D_
01/09/2016 - חני : אושרה- עדיין לא להתקשר יום ראשון</t>
  </si>
  <si>
    <t>פפה מישל (1999) מסחר בעמ</t>
  </si>
  <si>
    <t>21/08/2016 - חני : אלכס קיבל חן עסקה פגישה 28.8.16_x000D_
28/08/2016 - חני : אלכס- מסרתי את החן לגב אינה מנהלת החשבונות להיות איתה בקשר לגביה_x000D_
31/08/2016 - חני : אינה - המנכל איננו צריכה לשבת איתו לדבר איתה מחר תבדוק ותעדכן</t>
  </si>
  <si>
    <t>נאות דורית בעמ</t>
  </si>
  <si>
    <t>30/08/2016 - חני : בקרת שכר - שיקים ספטמבר 2016 עד אוגוסט 2017 עם ניהול חוזים_x000D_
30/08/2016 - חני : מאירה- מירב בחופש עד 5.9 לא הכינה את השיקים והיא מטפלת</t>
  </si>
  <si>
    <t>מעדני מניה רשתות מסחר 2000 בעמ</t>
  </si>
  <si>
    <t>01/09/2016 - חני : בקרת שכר -בקרת שכר - שיקים  יולי 2016 עד יוני 2017 כנגד ערבות בנקאית</t>
  </si>
  <si>
    <t>פימא מערכות אלקטרוניות בעמ</t>
  </si>
  <si>
    <t>18/08/2016 - חני : בקרת שכר - שיקים ספטמבר 2016 עד פברואר 2018 - עם הנחה 5% וניהול חוזים ללא תשלום_x000D_
21/08/2016 - חני : ההסכם יחל ב15.9.16</t>
  </si>
  <si>
    <t>קפוא זן תעשיות מזון בעמ</t>
  </si>
  <si>
    <t>03/07/2016 - חני : 02/06/2016 - חני :  בקרת שכר  פלוס  ניהול חוזים ללא תשלום -שיקים יוני 2016 עד נובמבר 2017</t>
  </si>
  <si>
    <t>כץ משלוח בינעירוני בעמ</t>
  </si>
  <si>
    <t>15/08/2016 - חני : ייעוץ חודשי - חיוב כ.אשראי - לשלוח חן לפני חיוב לליאת וגילית_x000D_
15/08/2016 - חני : ניהול חוזים ללא תשלום</t>
  </si>
  <si>
    <t>איטלי גולד עדי חן בעמ</t>
  </si>
  <si>
    <t>25/08/2016 - חני : אלכס - טרם נקבעה פגישה יעדכן_x000D_
25/08/2016 - חני : חן עסקה נמסרה לאלכס_x000D_
29/08/2016 - חני : פגישה 4.9.16</t>
  </si>
  <si>
    <t>זכוכית עמר נתיבות בעמ</t>
  </si>
  <si>
    <t>18/08/2016 - חני : פרוייקטלי_x000D_
05/07/2016 - חני : נשלחה משימה ליעל זמשטיין ל15.9 לעדכן באם ממשיכים הסכם - חודשיים לפני התשלום האחרון של ספטמבר</t>
  </si>
  <si>
    <t>טלכלל בעמ</t>
  </si>
  <si>
    <t>31/08/2016 - חני : יעל- עדיין בחתימות אצל אוהד - לנסות יותר מאוחר הוא בישיבות - נשלח מייל לאבי באם יכול לעזור מולו_x000D_
01/09/2016 - חני : רן - שיקים לא חתומים אוהד חוזר בשעה 15.00 ישכנע אותו לחתום על השיקים בשעה 15.30 חני מתקשרת - אבי גם שלח מייל לאוהד_x000D_
01/09/2016 - חני : רן - אוהד לא חתם לא הסכים לחתום היום ונסע השיקים יהיו לקראת ספטמברהמנכל חוזר ב11.9</t>
  </si>
  <si>
    <t>בידוד ופיגומים תעשייתיים בעמ</t>
  </si>
  <si>
    <t>17/08/2016 - חני : חן נמסרה לאלכס_x000D_
17/08/2016 - חני : פגישה אלכס 23.8.16_x000D_
23/08/2016 - חני : הגיע שיק עס 11700 שח כולל מעמ - לוודא מתי מצגת</t>
  </si>
  <si>
    <t>עמינח תעשית רהיטים ומזרונים בעמ</t>
  </si>
  <si>
    <t>09/07/2016 - חני : יקי-אני מעביר אותו לצוות שוהם שכר מהצוות של אודם_x000D_
25/08/2016 - חני : שיחה עם יעל שהלקוח עבר לטיפולה_x000D_
29/08/2016 - חני : יעל-יקי לא ענה לי היום. הבנתי שעבר לשכר והוא בסיס הצלחה  יכנס לסבב הניתוחים פרזטציה וכו. הוא ממש לא לקוח לגביה. כאשר תצא חשבונית בסיס הצלחה זה יהיה רלוונטי לגביה</t>
  </si>
  <si>
    <t>משכן התכלת תעשיות בעמ</t>
  </si>
  <si>
    <t>28/08/2016 - חני : להיות איתה בקשר לגביה_x000D_
31/08/2016 - חני : גלינה בישיבה להתקשר יותר מאוחר היא מטפלת בחשבונות_x000D_
01/09/2016 - חני : גלינה- רק התחלנו לעבוד השיקים עדיין לא מוכנים להתקשר חודש הבא</t>
  </si>
  <si>
    <t>טיולי אתרים בעמ</t>
  </si>
  <si>
    <t>26/07/2016 - חני : בקרת שכר - ייעוץ חודשי עם ניהול חוזים - שיקים יוני 2016 עד יולי 2017</t>
  </si>
  <si>
    <t>סיכום לצוות שוהם - שכר</t>
  </si>
  <si>
    <t>שנהב</t>
  </si>
  <si>
    <t>בטחון שרותים אבידר בעמ</t>
  </si>
  <si>
    <t>20/06/2016 - חני :  ייעוץ חודשי שיקים מאי 2016 עד אוקטובר 2017 כנגד ערבות בנקאית</t>
  </si>
  <si>
    <t>אלומאיר בעמ</t>
  </si>
  <si>
    <t>23/08/2016 - חני : עדי-רועי מגיע ללקוח מחר בבוקר 23/8_x000D_
25/08/2016 - חני : אלינור-רועי צריך לנחות על ירון_x000D_
01/09/2016 - חני : רועי-בוקר טוב בצעתי נחיתה אצל ירון מאלומאיר ירון לא היה פנוי לשבת איתי כעת ולכן תאמנו פגישת המשך ליום חמישי הבא 08.09.16 בשעה 12_x000D_
אני אעדכן לאחר הפגישה</t>
  </si>
  <si>
    <t>פוזה הלבשה כללית בעמ</t>
  </si>
  <si>
    <t>23/08/2016 - חני : עדי-רוני ורועי נפגשים עם אלון היום 22/8_x000D_
23/08/2016 - חני : מה נסגר בפגישה?_x000D_
23/08/2016 - חני : רועי-22.8.16 - בהמשך לפגישתנו הנעימה היום סוכם כי לאחר 18 חודשי התקשרות תבוצע בדיקת חיסכון להלן נקודת ביקורת _x000D_
נקודת הביקורת תהווה עבורך גם נקודת יציאה על פי שיקול דעתך</t>
  </si>
  <si>
    <t>אבניר חברה לרכב בעמ</t>
  </si>
  <si>
    <t xml:space="preserve"> ן לא נשלחה ללקוח חן בונוס מחכים לאישור אבי</t>
  </si>
  <si>
    <t>31/08/2016 - חני : רועי-ישיבה עם אבי 5.9.16_x000D_
31/08/2016 - חני : שירלי בקשה הסבר לבקשת ביטול החשבונית מרועי_x000D_
31/08/2016 - חני : רועי - הסבר לבקשת ביטול החשבונית-שירלי היי  בתשובה לשאלתך _x000D_
אני מבקש לבטל את חשבונית הבונוס באבניר כי היא שייכת להסכם הקודם _x000D_
הלקוח התנה את חידוש החוזה באיפוס הפעילות ההתחשבנות הקודמת _x000D_
לא היה נראה לי נכון לייצר משבר עם לקוח על חשבונית של  1378 ₪ ולהסתכן באי קבלת חידוש של 18 חודשים בסך של 144000 ₪</t>
  </si>
  <si>
    <t>דיסקרט בעמ</t>
  </si>
  <si>
    <t>09/05/2016 - אורטל : ייעוץ חודשי שיקים ממאי 2016 עד אוקטובר  2017 כנגד ערבות בנקאית</t>
  </si>
  <si>
    <t>סקיילקס קורפוריישן בעמ</t>
  </si>
  <si>
    <t>30/08/2015 - חני : 29/08/2015 - חני : ייעוץ חודשי - שיקים אוגוסט 2015 עד ינואר 2017</t>
  </si>
  <si>
    <t>יחדיו - שילוח בינלאומי ועמילות מכס בעמ</t>
  </si>
  <si>
    <t>30/08/2016 - חני : ייעוץ חודשי - שיקים ספטמבר 2015 עד פברואר 2017  פלוס ערבות בנקאית עס 126000 שח עד ליום 10.3.17  נספח א לא נמסר ללקוח_x000D_
24/12/15 - חני : רועי - בהמשך לפגישתי הנעימה עם אופיר קניאס  סיכמנו כי מועד תחילת החוזה יחשב מהיום קרי 20.12.15 ולא מחודש ספטמבר</t>
  </si>
  <si>
    <t>מודיעין אזרחי בעמ</t>
  </si>
  <si>
    <t>23/08/2016 - חני : מתי רועי יושב עם אבי לתת לי תאריך_x000D_
23/08/2016 - חני : רועי- ישיבה עם אבי 31.8_x000D_
31/08/2016 - חני : רועי -ישיבה עם אבי 5.9.16</t>
  </si>
  <si>
    <t>אס איי טי תוכנה לטכנולוגיות מידע בעמ</t>
  </si>
  <si>
    <t>07/08/2016 - חני : יקי- גיא הרמלין הודיע שיש חסכון  בארנונה צריך לשבת עם  אבי ולהחליט מה לעשות מולו_x000D_
15/08/2016 - חני : שירלי - רוני דיבר עם רחל היום ביקשה יותר מאוחר. יש לו תזכורת לטיפול עליה._x000D_
16/08/2016 - חני : יקי-לא לבצע מהלך גביה או פניה ללקוח אבי מטפל בנושא</t>
  </si>
  <si>
    <t>י.קשטן חומרי חשמל בעמ</t>
  </si>
  <si>
    <t xml:space="preserve"> שיק שחזר 1.9.16 שיק מספר 5566947  הוראת ביטול</t>
  </si>
  <si>
    <t>05/09/2016 - חני : שיק חזר שיק מספר 13088 חזר ביום 2.9.16 עודכן בגביה ובצוות הורדה בספטמבר_x000D_
05/09/2016 - חני : תיקון הורדה של השיק בוצעה ב31.8.16 - הורדה ב31.8.16 לצוות ולגביה_x000D_
05/09/2016 - חני : השיק הנכון שחזר מספרו  5566947 חזר עס 11210 שח  - שיק שנרשם 13088 נרשם בטעות שייך ללקוח אחר</t>
  </si>
  <si>
    <t>מיל סטון עיבודי שיש בעמ</t>
  </si>
  <si>
    <t>25/08/2016 - חני : אלינור-ממתינה לאישור סופי  מרועי להקטנת הבונוס_x000D_
30/08/2016 - חני : אלינור-יש לקחת החלטה בנוגע להקטנת הבונוס יחד עם רועי_x000D_
30/08/2016 - חני : רועי-אני אשב עם אבי על תיקון החשבונית עד 10.09.16</t>
  </si>
  <si>
    <t>אורנטק מערכות ניהוליות בעמ</t>
  </si>
  <si>
    <t>12/07/2016 - חני : פגישה 1.8.16 אבי עם הלקוח_x000D_
07/08/2016 - חני : יקי- אבי ורועי החליטו מול הלקוח עבודה במשך חודשיים ואז יוחלט באם הלקוח ממשיך_x000D_
07/08/2016 - חני : אלינור-בקרת כניסה – לקבל משמוליק את ההצעות לבקרות הכניסה ולסייע בבדיקתן והפחתת עלויות _x000D_
המשך התקשרות – סוכם כי נמשיך את הפעילות לחודשיים הקרובים במתווה הנוכחי ( ללא הפקדת התשלומים ) בעוד כחודשיים נקיים פגישה נוספת בה נבחן את המשך הפעילות</t>
  </si>
  <si>
    <t>עמוס גזית בעמ</t>
  </si>
  <si>
    <t>10/08/2016 - חני : הוצאת חן עתידית לברר יש ערבות בנקאית נשלח מייל לאלינור ורועי_x000D_
10/08/2016 - חני : לא נשלח מייל חני להוציא חן עתידית ומשם לשאול את החן להוציא בכל מקרה_x000D_
28/08/2016 - חני : נלשח לולדי להוציא חשוב מדד</t>
  </si>
  <si>
    <t>יהודה רשתות פלדה בעמ</t>
  </si>
  <si>
    <t>17/08/2016 - חני : אלינור תעדכן לא נוסעת לאשדוד היום_x000D_
17/08/2016 - חני : אלינור- השיקים עדיין לא מוכנים מחכה לאישור שחתומים אם כן תביא מחר_x000D_
18/08/2016 - חני : הגיע שיק אחד - כל חודש תביא שיק</t>
  </si>
  <si>
    <t>לנטק עיבוד שבבי בעמ</t>
  </si>
  <si>
    <t>28/08/2016 - חני : אלינור-צקים יהיו מוכנים ביום ג._x000D_
31/08/2016 - חני : צקים בחתימה אילן המנכל בחופשה בלתי צפויה. יהיו מוכנים מחר.31.8.16_x000D_
05/09/2016 - חני : בטיפול אלינור להביא את השיקים תעדכן את חני</t>
  </si>
  <si>
    <t>אגודת זבח ש.ש. בעמ</t>
  </si>
  <si>
    <t>13/10/2015 - חני :  ייעוץ חודשי - אוקטובר 2015 עד מרץ 2017</t>
  </si>
  <si>
    <t>אביב תעשיות מיחזור בעמ</t>
  </si>
  <si>
    <t>12/06/2016 - חני : ייעוץ חודשי - שיקים נובמבר 2015 עד אפריל 2017</t>
  </si>
  <si>
    <t>עמותה לילדים בסיכון</t>
  </si>
  <si>
    <t>01/09/2016 - חני : יעוץ חודשי - מסב - שוטף 180 - להעביר חשבונית לעדי סמנכלית כספים_x000D_
01/09/2016 - חני : אבי-פגישה 19.9.16</t>
  </si>
  <si>
    <t>די.אס.איי.טי פתרונות בעמ</t>
  </si>
  <si>
    <t>30/09/2015 - חני :  ייעוץ חודשי - שיקים אוגוסט 2015 עד ינואר 2017 ערבות בנקאית עד 6.2.17 נספח א לא נמסר ללקוח</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</si>
  <si>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</si>
  <si>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</si>
  <si>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עטרת ער בית אבות נווה אורנים</t>
  </si>
  <si>
    <t>12/07/2016 - חני : אלינור-זז ל 30/8. בהתאם לתאריך נק הבדיקה._x000D_
30/08/2016 - חני : אלינור- פגישה נדחה ל15.9_x000D_
01/09/2016 - חני : אלינור-רמית שלום בהמשך לשיחתנו הנעימה הבוקר _x000D_
מאחר ולא נכחת בפגישה שהתקיימה השבוע אצלכם בנושא בקרת שכר וחיסכון בעלויות סיכמנו כי אני ואת ניפגש בתאריך 15.09.16 אצלכם _x000D_
בפגישה זו אציג בפניכם שנית את כל החסכונות שהושגו עבורכם ואושרו עי נחמה בפגישתה עם אלינור</t>
  </si>
  <si>
    <t>קופריקה נכסים בעמ</t>
  </si>
  <si>
    <t>24/04/2016 - חני :  - חני : ייעוץ חודשי- ינואר 2016 עד דצמבר 2016 כולל מערכת ניהול חוזים ללא חיוב_x000D_
29/04/2016 - חני : שיק בטחון לא הוחזר פיזית פג תוקף_x000D_
01/05/2016 - חני : נתן אישר שרועי לא יבקש את השיק בטחון מהלקוח</t>
  </si>
  <si>
    <t>אחים מרגולין הנדסה וייעוץ בעמ</t>
  </si>
  <si>
    <t>16/08/2016 - חני : עופרה-חני שלום אני מעבירה את המייל למעין מרגולין המכותבת למייל הנל_x000D_
28/08/2016 - חני : אלינור-הלקוחה חוזרת מחול ביום ג._x000D_
30/08/2016 - חני : אלינור-מנהלת הכספים בחופשה עד 10/9</t>
  </si>
  <si>
    <t>חרסה סטודיו  יצרני כלים סניטריים בעמ</t>
  </si>
  <si>
    <t>18/08/2016 - חני : עדי-רועי נפגש ביום שני 22/8 עם חרסה לנסות לסגור בדרכי נועם_x000D_
25/08/2016 - חני : מה נסגר בפגישה רועי_x000D_
31/08/2016 - חני : רועי-יקי העביר את ההצעה שלי לעוד שלהם</t>
  </si>
  <si>
    <t>רחשי לב - מרכז תמיכה ארצי לילדים</t>
  </si>
  <si>
    <t>31/08/2016 - חני : ייעוץ חודשי - מסב כנגד שיק בטחון עס 99000 שח ליום 28.2.18_x000D_
31/08/2016 - חני : העברה בנקאית תבוצע נראה מחר_x000D_
31/08/2016 - חני : לקבל מאלינור מכתב קבלת שיק בטחון</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</si>
  <si>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</si>
  <si>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</si>
  <si>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</si>
  <si>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</si>
  <si>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בר-כל רשתות בעמ</t>
  </si>
  <si>
    <t>12/06/2016 - חני : ייעוץ חודשי שיקים מאפריל 2016 עד ספטמבר 2017 כנגד ערבות בנקאית לא נמסר נספח אי ללקוח</t>
  </si>
  <si>
    <t>עופרטקס תעשיות (1997) בעמ</t>
  </si>
  <si>
    <t>16/06/2016 - חני :  ייעוץ חודשי שיקים אפריל 2016 עד מרץ 2017 כנגד ערבות בנקאית</t>
  </si>
  <si>
    <t>טעים לנו ייצור מזון ישראל (2003) בעמ</t>
  </si>
  <si>
    <t>09/03/2016 - אורטל : 01/02/16 - אורטל : ייעוץ חודשי שיקים מפברואר 2016 עד יולי 2017 עם 5% הנחה</t>
  </si>
  <si>
    <t>גרין מחסני אופנה בעמ</t>
  </si>
  <si>
    <t>30/08/2016 - חני : מה עם חשבונית בונוס_x000D_
30/08/2016 - חני : אלינור תעדכן לגבי חשבונית הבונוס לאחר שתדבר עם הלקוח או תפגש איתו מחר במידה והשיק מוכן תעדכן את יקי עד סוף היום_x000D_
01/09/2016 - חני : אלינור- שוחחתי עם אלי המנכל מבקש לשבת על זה עם אבי בפגישה בספטמבר - נאוה צריכה לתאם פגישה אבי מול אלי</t>
  </si>
  <si>
    <t>דיאמנט צעצועים בעמ</t>
  </si>
  <si>
    <t>08/06/2016 - חני : נתן השיב לאורטל שמדמימים את הלקוח לא להתקשר_x000D_
24/06/2016 - חני : חן 5107 לא יצאה ללקוח - מדמימים                                                                     08/06/2016 - חני : נתן השיב לאורטל שמדמימים את הלקוח לא להתקשר</t>
  </si>
  <si>
    <t>סיכום לצוות שנהב</t>
  </si>
  <si>
    <t>סיכום לכל הצוותים:</t>
  </si>
  <si>
    <t>קיבוץ גבולות אגשח בעמ</t>
  </si>
  <si>
    <t>קופיטק מיכון משרדי בעמ</t>
  </si>
  <si>
    <t>מנטפילד (1983) בעמ</t>
  </si>
  <si>
    <t>ORACLE ISRAEL LIMITED</t>
  </si>
  <si>
    <t>יונילינק בעמ</t>
  </si>
  <si>
    <t>אי.פי.אס. (ישראל) טק 1992 בעמ</t>
  </si>
  <si>
    <t>קבוצת דוידוף</t>
  </si>
  <si>
    <t>גורי עעע. בעמ</t>
  </si>
  <si>
    <t>פניציה תעשיות זכוכית שטוחה בעמ</t>
  </si>
  <si>
    <t>דרוט (1963) בעמ</t>
  </si>
  <si>
    <t>חברת נמלי ישראל - פיתוח ונכסים בעמ</t>
  </si>
  <si>
    <t>אחים אלימלך קבלנים לעבודות חשמל באר - שבע</t>
  </si>
  <si>
    <t>סיכום לצוות None</t>
  </si>
  <si>
    <t>מע"מ</t>
  </si>
  <si>
    <t>לקבל תשובה מרועי
לא לבטל בונוס לדחות אחר כך</t>
  </si>
  <si>
    <t>לסגור את הלקוח</t>
  </si>
  <si>
    <t>לא החודש</t>
  </si>
  <si>
    <t>לא ביעד</t>
  </si>
  <si>
    <t>שווי כלכלי לא נחשב לבונוס ולכן אין כסף</t>
  </si>
  <si>
    <t>לא יהיה בונוס</t>
  </si>
  <si>
    <t>אין בונוס עתידי כרגע</t>
  </si>
  <si>
    <t>לא ביעד אבל אם יכנס כסף נוסיף</t>
  </si>
  <si>
    <t>שני תשלומים</t>
  </si>
  <si>
    <t>אבי גובה את התשלום</t>
  </si>
  <si>
    <t>מחכים לישיבה עם אבי</t>
  </si>
  <si>
    <t xml:space="preserve"> חן 37387 בונוס תשלום נוסף
פרימיום</t>
  </si>
  <si>
    <t>אין בונוס</t>
  </si>
  <si>
    <t>לבדוק למה</t>
  </si>
  <si>
    <t>יכול להיות שיהיה בונוס של 9000</t>
  </si>
  <si>
    <t>לסגור את הלקוח
למשוך את הצ'קים</t>
  </si>
  <si>
    <t xml:space="preserve"> בונוס אחרי הצ'קים</t>
  </si>
  <si>
    <t>רשיונל סיסטמס בעמ</t>
  </si>
  <si>
    <t>גמר חשבון</t>
  </si>
  <si>
    <t>בונוס בסך של 6130</t>
  </si>
  <si>
    <t>בונוס עתידי-18882</t>
  </si>
  <si>
    <t>בונוס עתידי-19702</t>
  </si>
  <si>
    <t>בונוס עתידי-27449</t>
  </si>
  <si>
    <t>בונוס עתידי-120660</t>
  </si>
  <si>
    <t>בונוס עתידי-3447</t>
  </si>
  <si>
    <t>בונוס עתידי-111999</t>
  </si>
  <si>
    <t>בונוס עתידי-53651</t>
  </si>
  <si>
    <t>בונוס עתידי-36941</t>
  </si>
  <si>
    <t>בונוס עתידי-47902</t>
  </si>
  <si>
    <t>בונוס עתידי-55959</t>
  </si>
  <si>
    <t>בונוס עתידי-32966</t>
  </si>
  <si>
    <t>בונוס עתידי-44336</t>
  </si>
  <si>
    <t>בונוס עתידי-29708</t>
  </si>
  <si>
    <t>בונוס עתידי-84898</t>
  </si>
  <si>
    <t>בונוס עתידי-93000</t>
  </si>
  <si>
    <t xml:space="preserve"> צמיגים - מבוטל</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</si>
</sst>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dd/mm/yy"/>
    <numFmt numFmtId="165" formatCode="#,###"/>
  </numFmts>
  <fonts count="5" x14ac:knownFonts="1">
    <font>
      <sz val="11"/>
      <color theme="1"/>
      <name val="Arial"/>
      <family val="2"/>
      <scheme val="minor"/>
    </font>
    <font>
      <sz val="11"/>
      <color theme="1"/>
      <name val="Arial"/>
      <family val="2"/>
      <charset val="177"/>
      <scheme val="minor"/>
    </font>
    <font>
      <b/>
      <sz val="12"/>
      <color rgb="FF000000"/>
      <name val="Arial"/>
      <family val="2"/>
    </font>
    <font>
      <sz val="12"/>
      <color rgb="FF000000"/>
      <name val="Arial"/>
      <family val="2"/>
    </font>
    <font>
      <sz val="10"/>
      <name val="Arial"/>
      <charset val="177"/>
    </font>
  </fonts>
  <fills count="5">
    <fill>
      <patternFill patternType="none"/>
    </fill>
    <fill>
      <patternFill patternType="gray125"/>
    </fill>
    <fill>
      <patternFill patternType="solid">
        <fgColor rgb="FFFFFFFF"/>
      </patternFill>
    </fill>
    <fill>
      <patternFill patternType="solid">
        <fgColor rgb="FFFFFF00"/>
      </patternFill>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xf numFmtId="0" fontId="4" fillId="0" borderId="0"/>
    <xf numFmtId="43" fontId="4" fillId="0" borderId="0" applyFont="0" applyFill="0" applyBorder="0" applyAlignment="0" applyProtection="0"/>
  </cellStyleXfs>
  <cellXfs count="20">
    <xf numFmtId="0" fontId="0" fillId="0" borderId="0" xfId="0"/>
    <xf numFmtId="0" fontId="2" fillId="2" borderId="1" xfId="0" applyFont="1" applyFill="1" applyBorder="1" applyAlignment="1" applyProtection="1">
      <alignment horizontal="center" vertical="center" wrapText="1" shrinkToFit="1"/>
      <protection locked="0"/>
    </xf>
    <xf numFmtId="0" fontId="3" fillId="2" borderId="1" xfId="0" applyFont="1" applyFill="1" applyBorder="1" applyAlignment="1" applyProtection="1">
      <alignment horizontal="center" vertical="center" wrapText="1" shrinkToFit="1"/>
      <protection locked="0"/>
    </xf>
    <xf numFmtId="0" fontId="2" fillId="3" borderId="1" xfId="0" applyFont="1" applyFill="1" applyBorder="1" applyAlignment="1" applyProtection="1">
      <alignment horizontal="center" vertical="center" wrapText="1" shrinkToFit="1"/>
      <protection locked="0"/>
    </xf>
    <xf numFmtId="0" fontId="0" fillId="0" borderId="0" xfId="0" applyAlignment="1">
      <alignment horizontal="right" readingOrder="2"/>
    </xf>
    <xf numFmtId="0" fontId="3" fillId="2" borderId="2" xfId="0" applyFont="1" applyFill="1" applyBorder="1" applyAlignment="1" applyProtection="1">
      <alignment horizontal="center" vertical="center" wrapText="1" shrinkToFit="1"/>
      <protection locked="0"/>
    </xf>
    <xf numFmtId="3" fontId="3" fillId="2" borderId="2" xfId="0" applyNumberFormat="1" applyFont="1" applyFill="1" applyBorder="1" applyAlignment="1" applyProtection="1">
      <alignment horizontal="center" vertical="center" wrapText="1" shrinkToFit="1"/>
      <protection locked="0"/>
    </xf>
    <xf numFmtId="0" fontId="3" fillId="2" borderId="2" xfId="0" applyFont="1" applyFill="1" applyBorder="1" applyAlignment="1" applyProtection="1">
      <alignment horizontal="right" vertical="center" wrapText="1" shrinkToFit="1" readingOrder="2"/>
      <protection locked="0"/>
    </xf>
    <xf numFmtId="0" fontId="3" fillId="0" borderId="2" xfId="0" applyFont="1" applyFill="1" applyBorder="1" applyAlignment="1" applyProtection="1">
      <alignment horizontal="center" vertical="center" wrapText="1" shrinkToFit="1"/>
      <protection locked="0"/>
    </xf>
    <xf numFmtId="0" fontId="2" fillId="2" borderId="2" xfId="0" applyFont="1" applyFill="1" applyBorder="1" applyAlignment="1">
      <alignment horizontal="center" vertical="center" wrapText="1" shrinkToFit="1"/>
    </xf>
    <xf numFmtId="0" fontId="2" fillId="2" borderId="2" xfId="0" applyFont="1" applyFill="1" applyBorder="1" applyAlignment="1">
      <alignment horizontal="center" vertical="center" wrapText="1" shrinkToFit="1" readingOrder="2"/>
    </xf>
    <xf numFmtId="0" fontId="3" fillId="2" borderId="2" xfId="0" applyFont="1" applyFill="1" applyBorder="1" applyAlignment="1">
      <alignment horizontal="center" vertical="center" wrapText="1" shrinkToFit="1"/>
    </xf>
    <xf numFmtId="165" fontId="3" fillId="2" borderId="2" xfId="0" applyNumberFormat="1" applyFont="1" applyFill="1" applyBorder="1" applyAlignment="1">
      <alignment horizontal="center" vertical="center" wrapText="1" shrinkToFit="1"/>
    </xf>
    <xf numFmtId="164" fontId="3" fillId="2" borderId="2" xfId="0" applyNumberFormat="1" applyFont="1" applyFill="1" applyBorder="1" applyAlignment="1">
      <alignment horizontal="center" vertical="center" wrapText="1" shrinkToFit="1"/>
    </xf>
    <xf numFmtId="0" fontId="3" fillId="2" borderId="2" xfId="0" applyFont="1" applyFill="1" applyBorder="1" applyAlignment="1">
      <alignment horizontal="right" vertical="center" wrapText="1" shrinkToFit="1" readingOrder="2"/>
    </xf>
    <xf numFmtId="165" fontId="3" fillId="0" borderId="2" xfId="0" applyNumberFormat="1" applyFont="1" applyFill="1" applyBorder="1" applyAlignment="1">
      <alignment horizontal="center" vertical="center" wrapText="1" shrinkToFit="1"/>
    </xf>
    <xf numFmtId="0" fontId="3" fillId="4" borderId="2" xfId="0" applyFont="1" applyFill="1" applyBorder="1" applyAlignment="1">
      <alignment horizontal="center" vertical="center" wrapText="1" shrinkToFit="1"/>
    </xf>
    <xf numFmtId="0" fontId="2" fillId="3" borderId="2" xfId="0" applyFont="1" applyFill="1" applyBorder="1" applyAlignment="1">
      <alignment horizontal="center" vertical="center" wrapText="1" shrinkToFit="1"/>
    </xf>
    <xf numFmtId="165" fontId="2" fillId="3" borderId="2" xfId="0" applyNumberFormat="1" applyFont="1" applyFill="1" applyBorder="1" applyAlignment="1">
      <alignment horizontal="center" vertical="center" wrapText="1" shrinkToFit="1"/>
    </xf>
    <xf numFmtId="0" fontId="3" fillId="0" borderId="2" xfId="0" applyFont="1" applyFill="1" applyBorder="1" applyAlignment="1">
      <alignment horizontal="center" vertical="center" wrapText="1" shrinkToFit="1"/>
    </xf>
  </cellXfs>
  <cellStyles count="4">
    <cellStyle name="Comma 2" xfId="3"/>
    <cellStyle name="Normal" xfId="0" builtinId="0"/>
    <cellStyle name="Normal 2" xfId="2"/>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2"/>
  <sheetViews>
    <sheetView rightToLeft="1" tabSelected="1" workbookViewId="0">
      <pane ySplit="1" topLeftCell="A2" activePane="bottomLeft" state="frozen"/>
      <selection pane="bottomLeft" activeCell="N157" sqref="N157"/>
    </sheetView>
  </sheetViews>
  <sheetFormatPr defaultColWidth="11" defaultRowHeight="14.25" x14ac:dyDescent="0.2"/>
  <cols>
    <col min="1" max="1" width="6.375" customWidth="1"/>
    <col min="2" max="2" width="9.125" customWidth="1"/>
    <col min="3" max="3" width="6.625" customWidth="1"/>
    <col min="4" max="4" width="4.875" customWidth="1"/>
    <col min="5" max="5" width="7" customWidth="1"/>
    <col min="6" max="6" width="10.125" customWidth="1"/>
    <col min="7" max="7" width="10.375" customWidth="1"/>
    <col min="8" max="8" width="8.25" customWidth="1"/>
    <col min="9" max="9" width="6.5" customWidth="1"/>
    <col min="10" max="10" width="10.875" customWidth="1"/>
    <col min="11" max="11" width="12" customWidth="1"/>
    <col min="12" max="12" width="8.625" customWidth="1"/>
    <col min="13" max="13" width="10.375" customWidth="1"/>
    <col min="14" max="14" width="10.25" customWidth="1"/>
    <col min="15" max="15" width="10.875" customWidth="1"/>
    <col min="16" max="16" width="9.875" customWidth="1"/>
    <col min="17" max="17" width="12.25" style="4" customWidth="1"/>
  </cols>
  <sheetData>
    <row r="1" spans="1:17" ht="71.25" customHeight="1" x14ac:dyDescent="0.2">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10" t="s">
        <v>16</v>
      </c>
    </row>
    <row r="2" spans="1:17" ht="71.25" customHeight="1" x14ac:dyDescent="0.2">
      <c r="A2" s="11" t="s">
        <v>17</v>
      </c>
      <c r="B2" s="11" t="s">
        <v>18</v>
      </c>
      <c r="C2" s="11" t="s">
        <v>19</v>
      </c>
      <c r="D2" s="11" t="s">
        <v>20</v>
      </c>
      <c r="E2" s="11"/>
      <c r="F2" s="12">
        <v>2500</v>
      </c>
      <c r="G2" s="12">
        <v>0</v>
      </c>
      <c r="H2" s="12">
        <v>450</v>
      </c>
      <c r="I2" s="11">
        <v>0</v>
      </c>
      <c r="J2" s="12">
        <v>0</v>
      </c>
      <c r="K2" s="11" t="s">
        <v>21</v>
      </c>
      <c r="L2" s="13">
        <v>42766</v>
      </c>
      <c r="M2" s="12">
        <v>0</v>
      </c>
      <c r="N2" s="12">
        <f>IF(E2="כן",0,IF(I2&gt;3,0,F2))</f>
        <v>2500</v>
      </c>
      <c r="O2" s="12">
        <f>IF(E2="כן", 0, SUM(G2+H2+J2+M2))</f>
        <v>450</v>
      </c>
      <c r="P2" s="12">
        <f t="shared" ref="P2:P46" si="0">SUM(N2+O2)</f>
        <v>2950</v>
      </c>
      <c r="Q2" s="11" t="s">
        <v>22</v>
      </c>
    </row>
    <row r="3" spans="1:17" ht="71.25" customHeight="1" x14ac:dyDescent="0.2">
      <c r="A3" s="11" t="s">
        <v>17</v>
      </c>
      <c r="B3" s="11" t="s">
        <v>23</v>
      </c>
      <c r="C3" s="11" t="s">
        <v>24</v>
      </c>
      <c r="D3" s="11" t="s">
        <v>20</v>
      </c>
      <c r="E3" s="11"/>
      <c r="F3" s="12">
        <v>8000</v>
      </c>
      <c r="G3" s="12">
        <v>0</v>
      </c>
      <c r="H3" s="12">
        <v>932</v>
      </c>
      <c r="I3" s="11">
        <v>0</v>
      </c>
      <c r="J3" s="12">
        <v>0</v>
      </c>
      <c r="K3" s="11" t="s">
        <v>719</v>
      </c>
      <c r="L3" s="13">
        <v>42817</v>
      </c>
      <c r="M3" s="12">
        <v>0</v>
      </c>
      <c r="N3" s="12">
        <f>IF(E3="כן",0,IF(I3&gt;3,0,F3))</f>
        <v>8000</v>
      </c>
      <c r="O3" s="12"/>
      <c r="P3" s="12">
        <f t="shared" si="0"/>
        <v>8000</v>
      </c>
      <c r="Q3" s="11" t="s">
        <v>25</v>
      </c>
    </row>
    <row r="4" spans="1:17" ht="71.25" customHeight="1" x14ac:dyDescent="0.2">
      <c r="A4" s="11" t="s">
        <v>17</v>
      </c>
      <c r="B4" s="11" t="s">
        <v>26</v>
      </c>
      <c r="C4" s="11" t="s">
        <v>24</v>
      </c>
      <c r="D4" s="11" t="s">
        <v>20</v>
      </c>
      <c r="E4" s="11"/>
      <c r="F4" s="12">
        <v>12500</v>
      </c>
      <c r="G4" s="12">
        <v>0</v>
      </c>
      <c r="H4" s="12">
        <v>0</v>
      </c>
      <c r="I4" s="11">
        <v>0</v>
      </c>
      <c r="J4" s="12">
        <v>0</v>
      </c>
      <c r="K4" s="11"/>
      <c r="L4" s="13">
        <v>42714</v>
      </c>
      <c r="M4" s="12">
        <v>0</v>
      </c>
      <c r="N4" s="12">
        <f>IF(E4="כן",0,IF(I4&gt;3,0,F4))</f>
        <v>12500</v>
      </c>
      <c r="O4" s="12">
        <f>IF(E4="כן", 0, SUM(G4+H4+J4+M4))</f>
        <v>0</v>
      </c>
      <c r="P4" s="12">
        <f t="shared" si="0"/>
        <v>12500</v>
      </c>
      <c r="Q4" s="11" t="s">
        <v>27</v>
      </c>
    </row>
    <row r="5" spans="1:17" ht="71.25" customHeight="1" x14ac:dyDescent="0.2">
      <c r="A5" s="11" t="s">
        <v>17</v>
      </c>
      <c r="B5" s="11" t="s">
        <v>28</v>
      </c>
      <c r="C5" s="11" t="s">
        <v>29</v>
      </c>
      <c r="D5" s="11" t="s">
        <v>20</v>
      </c>
      <c r="E5" s="11"/>
      <c r="F5" s="12">
        <v>7000</v>
      </c>
      <c r="G5" s="12">
        <v>0</v>
      </c>
      <c r="H5" s="12">
        <v>0</v>
      </c>
      <c r="I5" s="11">
        <v>0</v>
      </c>
      <c r="J5" s="12">
        <v>0</v>
      </c>
      <c r="K5" s="11" t="s">
        <v>704</v>
      </c>
      <c r="L5" s="13">
        <v>42727</v>
      </c>
      <c r="M5" s="12">
        <v>18881.88141025641</v>
      </c>
      <c r="N5" s="12">
        <f>IF(E5="כן",0,IF(I5&gt;3,0,F5))</f>
        <v>7000</v>
      </c>
      <c r="O5" s="12">
        <f>IF(E5="כן", 0, SUM(G5+H5+J5+M5))</f>
        <v>18881.88141025641</v>
      </c>
      <c r="P5" s="12">
        <f t="shared" si="0"/>
        <v>25881.88141025641</v>
      </c>
      <c r="Q5" s="11" t="s">
        <v>30</v>
      </c>
    </row>
    <row r="6" spans="1:17" ht="71.25" customHeight="1" x14ac:dyDescent="0.2">
      <c r="A6" s="11" t="s">
        <v>17</v>
      </c>
      <c r="B6" s="11" t="s">
        <v>31</v>
      </c>
      <c r="C6" s="11" t="s">
        <v>24</v>
      </c>
      <c r="D6" s="11" t="s">
        <v>20</v>
      </c>
      <c r="E6" s="11"/>
      <c r="F6" s="12">
        <v>9500</v>
      </c>
      <c r="G6" s="12">
        <v>0</v>
      </c>
      <c r="H6" s="12">
        <v>0</v>
      </c>
      <c r="I6" s="11">
        <v>1</v>
      </c>
      <c r="J6" s="12">
        <v>9581</v>
      </c>
      <c r="K6" s="11" t="s">
        <v>705</v>
      </c>
      <c r="L6" s="13">
        <v>42571</v>
      </c>
      <c r="M6" s="12">
        <v>19702.13675213675</v>
      </c>
      <c r="N6" s="12">
        <v>0</v>
      </c>
      <c r="O6" s="12">
        <f>IF(E6="כן", 0, SUM(G6+H6+M6))</f>
        <v>19702.13675213675</v>
      </c>
      <c r="P6" s="12">
        <f t="shared" si="0"/>
        <v>19702.13675213675</v>
      </c>
      <c r="Q6" s="14" t="s">
        <v>32</v>
      </c>
    </row>
    <row r="7" spans="1:17" ht="71.25" customHeight="1" x14ac:dyDescent="0.2">
      <c r="A7" s="11" t="s">
        <v>17</v>
      </c>
      <c r="B7" s="11" t="s">
        <v>33</v>
      </c>
      <c r="C7" s="11" t="s">
        <v>24</v>
      </c>
      <c r="D7" s="11" t="s">
        <v>20</v>
      </c>
      <c r="E7" s="11"/>
      <c r="F7" s="12">
        <v>5000</v>
      </c>
      <c r="G7" s="12">
        <v>0</v>
      </c>
      <c r="H7" s="12">
        <v>4359</v>
      </c>
      <c r="I7" s="11">
        <v>0</v>
      </c>
      <c r="J7" s="12">
        <v>0</v>
      </c>
      <c r="K7" s="11" t="s">
        <v>683</v>
      </c>
      <c r="L7" s="11"/>
      <c r="M7" s="12"/>
      <c r="N7" s="12">
        <f t="shared" ref="N7:N19" si="1">IF(E7="כן",0,IF(I7&gt;3,0,F7))</f>
        <v>5000</v>
      </c>
      <c r="O7" s="12">
        <f t="shared" ref="O7:O29" si="2">IF(E7="כן", 0, SUM(G7+H7+J7+M7))</f>
        <v>4359</v>
      </c>
      <c r="P7" s="12">
        <f t="shared" si="0"/>
        <v>9359</v>
      </c>
      <c r="Q7" s="11" t="s">
        <v>34</v>
      </c>
    </row>
    <row r="8" spans="1:17" ht="71.25" customHeight="1" x14ac:dyDescent="0.2">
      <c r="A8" s="11" t="s">
        <v>17</v>
      </c>
      <c r="B8" s="11" t="s">
        <v>35</v>
      </c>
      <c r="C8" s="11" t="s">
        <v>24</v>
      </c>
      <c r="D8" s="11" t="s">
        <v>20</v>
      </c>
      <c r="E8" s="11"/>
      <c r="F8" s="12">
        <v>7100</v>
      </c>
      <c r="G8" s="12">
        <v>0</v>
      </c>
      <c r="H8" s="12">
        <v>0</v>
      </c>
      <c r="I8" s="11">
        <v>0</v>
      </c>
      <c r="J8" s="12">
        <v>0</v>
      </c>
      <c r="K8" s="11"/>
      <c r="L8" s="13">
        <v>43407</v>
      </c>
      <c r="M8" s="12">
        <v>0</v>
      </c>
      <c r="N8" s="12">
        <f t="shared" si="1"/>
        <v>7100</v>
      </c>
      <c r="O8" s="12">
        <f t="shared" si="2"/>
        <v>0</v>
      </c>
      <c r="P8" s="12">
        <f t="shared" si="0"/>
        <v>7100</v>
      </c>
      <c r="Q8" s="11" t="s">
        <v>36</v>
      </c>
    </row>
    <row r="9" spans="1:17" ht="71.25" customHeight="1" x14ac:dyDescent="0.2">
      <c r="A9" s="11" t="s">
        <v>17</v>
      </c>
      <c r="B9" s="11" t="s">
        <v>37</v>
      </c>
      <c r="C9" s="11" t="s">
        <v>24</v>
      </c>
      <c r="D9" s="11" t="s">
        <v>20</v>
      </c>
      <c r="E9" s="11"/>
      <c r="F9" s="12">
        <v>8500</v>
      </c>
      <c r="G9" s="12">
        <v>0</v>
      </c>
      <c r="H9" s="12">
        <v>0</v>
      </c>
      <c r="I9" s="11">
        <v>0</v>
      </c>
      <c r="J9" s="12">
        <v>0</v>
      </c>
      <c r="K9" s="11"/>
      <c r="L9" s="13">
        <v>42946</v>
      </c>
      <c r="M9" s="12">
        <v>0</v>
      </c>
      <c r="N9" s="12">
        <f t="shared" si="1"/>
        <v>8500</v>
      </c>
      <c r="O9" s="12">
        <f t="shared" si="2"/>
        <v>0</v>
      </c>
      <c r="P9" s="12">
        <f t="shared" si="0"/>
        <v>8500</v>
      </c>
      <c r="Q9" s="11" t="s">
        <v>38</v>
      </c>
    </row>
    <row r="10" spans="1:17" ht="71.25" customHeight="1" x14ac:dyDescent="0.2">
      <c r="A10" s="11" t="s">
        <v>17</v>
      </c>
      <c r="B10" s="11" t="s">
        <v>39</v>
      </c>
      <c r="C10" s="11" t="s">
        <v>40</v>
      </c>
      <c r="D10" s="11" t="s">
        <v>20</v>
      </c>
      <c r="E10" s="11"/>
      <c r="F10" s="12">
        <v>2084</v>
      </c>
      <c r="G10" s="12">
        <v>0</v>
      </c>
      <c r="H10" s="12">
        <v>0</v>
      </c>
      <c r="I10" s="11">
        <v>0</v>
      </c>
      <c r="J10" s="12">
        <v>0</v>
      </c>
      <c r="K10" s="11"/>
      <c r="L10" s="11"/>
      <c r="M10" s="12"/>
      <c r="N10" s="12">
        <f t="shared" si="1"/>
        <v>2084</v>
      </c>
      <c r="O10" s="12">
        <f t="shared" si="2"/>
        <v>0</v>
      </c>
      <c r="P10" s="12">
        <f t="shared" si="0"/>
        <v>2084</v>
      </c>
      <c r="Q10" s="11" t="s">
        <v>41</v>
      </c>
    </row>
    <row r="11" spans="1:17" ht="71.25" customHeight="1" x14ac:dyDescent="0.2">
      <c r="A11" s="11" t="s">
        <v>17</v>
      </c>
      <c r="B11" s="11" t="s">
        <v>42</v>
      </c>
      <c r="C11" s="11" t="s">
        <v>24</v>
      </c>
      <c r="D11" s="11" t="s">
        <v>20</v>
      </c>
      <c r="E11" s="11"/>
      <c r="F11" s="12">
        <v>8500</v>
      </c>
      <c r="G11" s="12">
        <v>0</v>
      </c>
      <c r="H11" s="12">
        <v>0</v>
      </c>
      <c r="I11" s="11">
        <v>0</v>
      </c>
      <c r="J11" s="12">
        <v>0</v>
      </c>
      <c r="K11" s="11"/>
      <c r="L11" s="11"/>
      <c r="M11" s="12"/>
      <c r="N11" s="12">
        <f t="shared" si="1"/>
        <v>8500</v>
      </c>
      <c r="O11" s="12">
        <f t="shared" si="2"/>
        <v>0</v>
      </c>
      <c r="P11" s="12">
        <f t="shared" si="0"/>
        <v>8500</v>
      </c>
      <c r="Q11" s="11" t="s">
        <v>43</v>
      </c>
    </row>
    <row r="12" spans="1:17" ht="71.25" customHeight="1" x14ac:dyDescent="0.2">
      <c r="A12" s="11" t="s">
        <v>17</v>
      </c>
      <c r="B12" s="11" t="s">
        <v>44</v>
      </c>
      <c r="C12" s="11" t="s">
        <v>24</v>
      </c>
      <c r="D12" s="11" t="s">
        <v>20</v>
      </c>
      <c r="E12" s="11"/>
      <c r="F12" s="12">
        <v>10000</v>
      </c>
      <c r="G12" s="12">
        <v>0</v>
      </c>
      <c r="H12" s="12">
        <v>0</v>
      </c>
      <c r="I12" s="11">
        <v>0</v>
      </c>
      <c r="J12" s="12">
        <v>0</v>
      </c>
      <c r="K12" s="11"/>
      <c r="L12" s="13">
        <v>43087</v>
      </c>
      <c r="M12" s="12">
        <v>0</v>
      </c>
      <c r="N12" s="12">
        <f t="shared" si="1"/>
        <v>10000</v>
      </c>
      <c r="O12" s="12">
        <f t="shared" si="2"/>
        <v>0</v>
      </c>
      <c r="P12" s="12">
        <f t="shared" si="0"/>
        <v>10000</v>
      </c>
      <c r="Q12" s="11" t="s">
        <v>45</v>
      </c>
    </row>
    <row r="13" spans="1:17" ht="71.25" customHeight="1" x14ac:dyDescent="0.2">
      <c r="A13" s="11" t="s">
        <v>17</v>
      </c>
      <c r="B13" s="11" t="s">
        <v>46</v>
      </c>
      <c r="C13" s="11" t="s">
        <v>40</v>
      </c>
      <c r="D13" s="11" t="s">
        <v>20</v>
      </c>
      <c r="E13" s="11"/>
      <c r="F13" s="12">
        <v>12500</v>
      </c>
      <c r="G13" s="12">
        <v>0</v>
      </c>
      <c r="H13" s="12">
        <v>0</v>
      </c>
      <c r="I13" s="11">
        <v>0</v>
      </c>
      <c r="J13" s="12">
        <v>0</v>
      </c>
      <c r="K13" s="11"/>
      <c r="L13" s="13">
        <v>42886</v>
      </c>
      <c r="M13" s="12">
        <v>0</v>
      </c>
      <c r="N13" s="12">
        <f t="shared" si="1"/>
        <v>12500</v>
      </c>
      <c r="O13" s="12">
        <f t="shared" si="2"/>
        <v>0</v>
      </c>
      <c r="P13" s="12">
        <f t="shared" si="0"/>
        <v>12500</v>
      </c>
      <c r="Q13" s="11" t="s">
        <v>47</v>
      </c>
    </row>
    <row r="14" spans="1:17" ht="71.25" customHeight="1" x14ac:dyDescent="0.2">
      <c r="A14" s="11" t="s">
        <v>17</v>
      </c>
      <c r="B14" s="11" t="s">
        <v>48</v>
      </c>
      <c r="C14" s="11" t="s">
        <v>24</v>
      </c>
      <c r="D14" s="11" t="s">
        <v>20</v>
      </c>
      <c r="E14" s="11"/>
      <c r="F14" s="12">
        <v>6500</v>
      </c>
      <c r="G14" s="12">
        <v>0</v>
      </c>
      <c r="H14" s="12">
        <v>0</v>
      </c>
      <c r="I14" s="11">
        <v>0</v>
      </c>
      <c r="J14" s="12">
        <v>0</v>
      </c>
      <c r="K14" s="11"/>
      <c r="L14" s="13">
        <v>43091</v>
      </c>
      <c r="M14" s="12">
        <v>0</v>
      </c>
      <c r="N14" s="12">
        <f t="shared" si="1"/>
        <v>6500</v>
      </c>
      <c r="O14" s="12">
        <f t="shared" si="2"/>
        <v>0</v>
      </c>
      <c r="P14" s="12">
        <f t="shared" si="0"/>
        <v>6500</v>
      </c>
      <c r="Q14" s="11" t="s">
        <v>49</v>
      </c>
    </row>
    <row r="15" spans="1:17" ht="71.25" customHeight="1" x14ac:dyDescent="0.2">
      <c r="A15" s="11" t="s">
        <v>17</v>
      </c>
      <c r="B15" s="11" t="s">
        <v>50</v>
      </c>
      <c r="C15" s="11" t="s">
        <v>24</v>
      </c>
      <c r="D15" s="11" t="s">
        <v>20</v>
      </c>
      <c r="E15" s="11"/>
      <c r="F15" s="12">
        <v>3000</v>
      </c>
      <c r="G15" s="12"/>
      <c r="H15" s="12"/>
      <c r="I15" s="11">
        <v>0</v>
      </c>
      <c r="J15" s="12">
        <v>0</v>
      </c>
      <c r="K15" s="11" t="s">
        <v>51</v>
      </c>
      <c r="L15" s="13">
        <v>42967</v>
      </c>
      <c r="M15" s="12"/>
      <c r="N15" s="12">
        <f t="shared" si="1"/>
        <v>3000</v>
      </c>
      <c r="O15" s="12">
        <f t="shared" si="2"/>
        <v>0</v>
      </c>
      <c r="P15" s="12">
        <f t="shared" si="0"/>
        <v>3000</v>
      </c>
      <c r="Q15" s="11" t="s">
        <v>52</v>
      </c>
    </row>
    <row r="16" spans="1:17" ht="71.25" customHeight="1" x14ac:dyDescent="0.2">
      <c r="A16" s="11" t="s">
        <v>17</v>
      </c>
      <c r="B16" s="11" t="s">
        <v>53</v>
      </c>
      <c r="C16" s="11" t="s">
        <v>24</v>
      </c>
      <c r="D16" s="11" t="s">
        <v>20</v>
      </c>
      <c r="E16" s="11"/>
      <c r="F16" s="12">
        <v>2850</v>
      </c>
      <c r="G16" s="12">
        <v>0</v>
      </c>
      <c r="H16" s="12">
        <v>0</v>
      </c>
      <c r="I16" s="11">
        <v>0</v>
      </c>
      <c r="J16" s="12">
        <v>0</v>
      </c>
      <c r="K16" s="11"/>
      <c r="L16" s="11"/>
      <c r="M16" s="12"/>
      <c r="N16" s="12">
        <f t="shared" si="1"/>
        <v>2850</v>
      </c>
      <c r="O16" s="12">
        <f t="shared" si="2"/>
        <v>0</v>
      </c>
      <c r="P16" s="12">
        <f t="shared" si="0"/>
        <v>2850</v>
      </c>
      <c r="Q16" s="11" t="s">
        <v>54</v>
      </c>
    </row>
    <row r="17" spans="1:17" ht="71.25" customHeight="1" x14ac:dyDescent="0.2">
      <c r="A17" s="11" t="s">
        <v>17</v>
      </c>
      <c r="B17" s="11" t="s">
        <v>55</v>
      </c>
      <c r="C17" s="11" t="s">
        <v>24</v>
      </c>
      <c r="D17" s="11" t="s">
        <v>56</v>
      </c>
      <c r="E17" s="11"/>
      <c r="F17" s="12">
        <v>0</v>
      </c>
      <c r="G17" s="12">
        <v>0</v>
      </c>
      <c r="H17" s="12">
        <v>0</v>
      </c>
      <c r="I17" s="11">
        <v>0</v>
      </c>
      <c r="J17" s="12">
        <v>0</v>
      </c>
      <c r="K17" s="11"/>
      <c r="L17" s="11"/>
      <c r="M17" s="12"/>
      <c r="N17" s="12">
        <f t="shared" si="1"/>
        <v>0</v>
      </c>
      <c r="O17" s="12">
        <f t="shared" si="2"/>
        <v>0</v>
      </c>
      <c r="P17" s="12">
        <f t="shared" si="0"/>
        <v>0</v>
      </c>
      <c r="Q17" s="11" t="s">
        <v>57</v>
      </c>
    </row>
    <row r="18" spans="1:17" ht="71.25" customHeight="1" x14ac:dyDescent="0.2">
      <c r="A18" s="11" t="s">
        <v>17</v>
      </c>
      <c r="B18" s="11" t="s">
        <v>58</v>
      </c>
      <c r="C18" s="11" t="s">
        <v>24</v>
      </c>
      <c r="D18" s="11" t="s">
        <v>56</v>
      </c>
      <c r="E18" s="11"/>
      <c r="F18" s="12">
        <v>0</v>
      </c>
      <c r="G18" s="12">
        <v>0</v>
      </c>
      <c r="H18" s="12">
        <v>0</v>
      </c>
      <c r="I18" s="11">
        <v>0</v>
      </c>
      <c r="J18" s="12">
        <v>0</v>
      </c>
      <c r="K18" s="11"/>
      <c r="L18" s="11"/>
      <c r="M18" s="12"/>
      <c r="N18" s="12">
        <f t="shared" si="1"/>
        <v>0</v>
      </c>
      <c r="O18" s="12">
        <f t="shared" si="2"/>
        <v>0</v>
      </c>
      <c r="P18" s="12">
        <f t="shared" si="0"/>
        <v>0</v>
      </c>
      <c r="Q18" s="11" t="s">
        <v>59</v>
      </c>
    </row>
    <row r="19" spans="1:17" ht="71.25" customHeight="1" x14ac:dyDescent="0.2">
      <c r="A19" s="11" t="s">
        <v>17</v>
      </c>
      <c r="B19" s="11" t="s">
        <v>60</v>
      </c>
      <c r="C19" s="11" t="s">
        <v>24</v>
      </c>
      <c r="D19" s="11" t="s">
        <v>20</v>
      </c>
      <c r="E19" s="11"/>
      <c r="F19" s="12">
        <v>5720</v>
      </c>
      <c r="G19" s="12">
        <v>0</v>
      </c>
      <c r="H19" s="12">
        <v>0</v>
      </c>
      <c r="I19" s="11">
        <v>0</v>
      </c>
      <c r="J19" s="12">
        <v>0</v>
      </c>
      <c r="K19" s="11" t="s">
        <v>706</v>
      </c>
      <c r="L19" s="13">
        <v>42728</v>
      </c>
      <c r="M19" s="12">
        <v>27449.35897435898</v>
      </c>
      <c r="N19" s="12">
        <f t="shared" si="1"/>
        <v>5720</v>
      </c>
      <c r="O19" s="12">
        <f t="shared" si="2"/>
        <v>27449.35897435898</v>
      </c>
      <c r="P19" s="12">
        <f t="shared" si="0"/>
        <v>33169.358974358984</v>
      </c>
      <c r="Q19" s="11" t="s">
        <v>61</v>
      </c>
    </row>
    <row r="20" spans="1:17" ht="71.25" customHeight="1" x14ac:dyDescent="0.2">
      <c r="A20" s="11" t="s">
        <v>17</v>
      </c>
      <c r="B20" s="11" t="s">
        <v>62</v>
      </c>
      <c r="C20" s="11" t="s">
        <v>24</v>
      </c>
      <c r="D20" s="11" t="s">
        <v>20</v>
      </c>
      <c r="E20" s="11"/>
      <c r="F20" s="12">
        <v>10000</v>
      </c>
      <c r="G20" s="12">
        <v>0</v>
      </c>
      <c r="H20" s="12">
        <v>0</v>
      </c>
      <c r="I20" s="11">
        <v>4</v>
      </c>
      <c r="J20" s="12">
        <v>40000</v>
      </c>
      <c r="K20" s="11" t="s">
        <v>707</v>
      </c>
      <c r="L20" s="13">
        <v>42613</v>
      </c>
      <c r="M20" s="12">
        <v>120659.6153846154</v>
      </c>
      <c r="N20" s="12">
        <v>10000</v>
      </c>
      <c r="O20" s="12">
        <f t="shared" si="2"/>
        <v>160659.6153846154</v>
      </c>
      <c r="P20" s="12">
        <f t="shared" si="0"/>
        <v>170659.6153846154</v>
      </c>
      <c r="Q20" s="11" t="s">
        <v>63</v>
      </c>
    </row>
    <row r="21" spans="1:17" ht="71.25" customHeight="1" x14ac:dyDescent="0.2">
      <c r="A21" s="11" t="s">
        <v>17</v>
      </c>
      <c r="B21" s="11" t="s">
        <v>64</v>
      </c>
      <c r="C21" s="11" t="s">
        <v>24</v>
      </c>
      <c r="D21" s="11" t="s">
        <v>20</v>
      </c>
      <c r="E21" s="11"/>
      <c r="F21" s="12">
        <v>7000</v>
      </c>
      <c r="G21" s="12">
        <v>0</v>
      </c>
      <c r="H21" s="12">
        <v>0</v>
      </c>
      <c r="I21" s="11">
        <v>0</v>
      </c>
      <c r="J21" s="12">
        <v>0</v>
      </c>
      <c r="K21" s="11"/>
      <c r="L21" s="13">
        <v>42762</v>
      </c>
      <c r="M21" s="12">
        <v>0</v>
      </c>
      <c r="N21" s="12"/>
      <c r="O21" s="12">
        <f t="shared" si="2"/>
        <v>0</v>
      </c>
      <c r="P21" s="12">
        <f t="shared" si="0"/>
        <v>0</v>
      </c>
      <c r="Q21" s="11" t="s">
        <v>65</v>
      </c>
    </row>
    <row r="22" spans="1:17" ht="71.25" customHeight="1" x14ac:dyDescent="0.2">
      <c r="A22" s="11" t="s">
        <v>17</v>
      </c>
      <c r="B22" s="11" t="s">
        <v>66</v>
      </c>
      <c r="C22" s="11" t="s">
        <v>24</v>
      </c>
      <c r="D22" s="11" t="s">
        <v>20</v>
      </c>
      <c r="E22" s="11"/>
      <c r="F22" s="12">
        <v>10000</v>
      </c>
      <c r="G22" s="12">
        <v>0</v>
      </c>
      <c r="H22" s="12">
        <v>0</v>
      </c>
      <c r="I22" s="11">
        <v>0</v>
      </c>
      <c r="J22" s="12">
        <v>0</v>
      </c>
      <c r="K22" s="11" t="s">
        <v>708</v>
      </c>
      <c r="L22" s="13">
        <v>42614</v>
      </c>
      <c r="M22" s="12">
        <v>3446.7948717948721</v>
      </c>
      <c r="N22" s="12">
        <f t="shared" ref="N21:N31" si="3">IF(E22="כן",0,IF(I22&gt;3,0,F22))</f>
        <v>10000</v>
      </c>
      <c r="O22" s="12">
        <f t="shared" si="2"/>
        <v>3446.7948717948721</v>
      </c>
      <c r="P22" s="12">
        <f t="shared" si="0"/>
        <v>13446.794871794871</v>
      </c>
      <c r="Q22" s="11" t="s">
        <v>67</v>
      </c>
    </row>
    <row r="23" spans="1:17" ht="71.25" customHeight="1" x14ac:dyDescent="0.2">
      <c r="A23" s="11" t="s">
        <v>17</v>
      </c>
      <c r="B23" s="11" t="s">
        <v>68</v>
      </c>
      <c r="C23" s="11" t="s">
        <v>24</v>
      </c>
      <c r="D23" s="11" t="s">
        <v>20</v>
      </c>
      <c r="E23" s="11"/>
      <c r="F23" s="12">
        <v>3000</v>
      </c>
      <c r="G23" s="12">
        <v>0</v>
      </c>
      <c r="H23" s="12">
        <v>0</v>
      </c>
      <c r="I23" s="11">
        <v>0</v>
      </c>
      <c r="J23" s="12">
        <v>0</v>
      </c>
      <c r="K23" s="11"/>
      <c r="L23" s="11"/>
      <c r="M23" s="12"/>
      <c r="N23" s="12">
        <f t="shared" si="3"/>
        <v>3000</v>
      </c>
      <c r="O23" s="12">
        <f t="shared" si="2"/>
        <v>0</v>
      </c>
      <c r="P23" s="12">
        <f t="shared" si="0"/>
        <v>3000</v>
      </c>
      <c r="Q23" s="11" t="s">
        <v>69</v>
      </c>
    </row>
    <row r="24" spans="1:17" ht="71.25" customHeight="1" x14ac:dyDescent="0.2">
      <c r="A24" s="11" t="s">
        <v>17</v>
      </c>
      <c r="B24" s="11" t="s">
        <v>70</v>
      </c>
      <c r="C24" s="11" t="s">
        <v>24</v>
      </c>
      <c r="D24" s="11" t="s">
        <v>20</v>
      </c>
      <c r="E24" s="11"/>
      <c r="F24" s="12">
        <v>7200</v>
      </c>
      <c r="G24" s="12">
        <v>0</v>
      </c>
      <c r="H24" s="12">
        <v>0</v>
      </c>
      <c r="I24" s="11">
        <v>0</v>
      </c>
      <c r="J24" s="12">
        <v>0</v>
      </c>
      <c r="K24" s="11" t="s">
        <v>684</v>
      </c>
      <c r="L24" s="13">
        <v>42619</v>
      </c>
      <c r="M24" s="12">
        <v>0</v>
      </c>
      <c r="N24" s="12">
        <f t="shared" si="3"/>
        <v>7200</v>
      </c>
      <c r="O24" s="12">
        <f t="shared" si="2"/>
        <v>0</v>
      </c>
      <c r="P24" s="12">
        <f t="shared" si="0"/>
        <v>7200</v>
      </c>
      <c r="Q24" s="11" t="s">
        <v>71</v>
      </c>
    </row>
    <row r="25" spans="1:17" ht="71.25" customHeight="1" x14ac:dyDescent="0.2">
      <c r="A25" s="11" t="s">
        <v>17</v>
      </c>
      <c r="B25" s="11" t="s">
        <v>72</v>
      </c>
      <c r="C25" s="11" t="s">
        <v>24</v>
      </c>
      <c r="D25" s="11" t="s">
        <v>20</v>
      </c>
      <c r="E25" s="11"/>
      <c r="F25" s="12">
        <v>12500</v>
      </c>
      <c r="G25" s="12">
        <v>0</v>
      </c>
      <c r="H25" s="12">
        <v>0</v>
      </c>
      <c r="I25" s="11">
        <v>0</v>
      </c>
      <c r="J25" s="12">
        <v>0</v>
      </c>
      <c r="K25" s="11"/>
      <c r="L25" s="13">
        <v>42851</v>
      </c>
      <c r="M25" s="12">
        <v>0</v>
      </c>
      <c r="N25" s="12">
        <f t="shared" si="3"/>
        <v>12500</v>
      </c>
      <c r="O25" s="12">
        <f t="shared" si="2"/>
        <v>0</v>
      </c>
      <c r="P25" s="12">
        <f t="shared" si="0"/>
        <v>12500</v>
      </c>
      <c r="Q25" s="11" t="s">
        <v>73</v>
      </c>
    </row>
    <row r="26" spans="1:17" ht="71.25" customHeight="1" x14ac:dyDescent="0.2">
      <c r="A26" s="11" t="s">
        <v>17</v>
      </c>
      <c r="B26" s="11" t="s">
        <v>74</v>
      </c>
      <c r="C26" s="11" t="s">
        <v>19</v>
      </c>
      <c r="D26" s="11" t="s">
        <v>20</v>
      </c>
      <c r="E26" s="11"/>
      <c r="F26" s="12">
        <v>12500</v>
      </c>
      <c r="G26" s="12">
        <v>0</v>
      </c>
      <c r="H26" s="12">
        <v>0</v>
      </c>
      <c r="I26" s="11">
        <v>0</v>
      </c>
      <c r="J26" s="12">
        <v>0</v>
      </c>
      <c r="K26" s="11" t="s">
        <v>709</v>
      </c>
      <c r="L26" s="13">
        <v>42735</v>
      </c>
      <c r="M26" s="12">
        <v>111998.9316239316</v>
      </c>
      <c r="N26" s="12">
        <f t="shared" si="3"/>
        <v>12500</v>
      </c>
      <c r="O26" s="12">
        <f t="shared" si="2"/>
        <v>111998.9316239316</v>
      </c>
      <c r="P26" s="12">
        <f t="shared" si="0"/>
        <v>124498.9316239316</v>
      </c>
      <c r="Q26" s="11" t="s">
        <v>75</v>
      </c>
    </row>
    <row r="27" spans="1:17" ht="71.25" customHeight="1" x14ac:dyDescent="0.2">
      <c r="A27" s="11" t="s">
        <v>17</v>
      </c>
      <c r="B27" s="11" t="s">
        <v>76</v>
      </c>
      <c r="C27" s="11" t="s">
        <v>24</v>
      </c>
      <c r="D27" s="11" t="s">
        <v>20</v>
      </c>
      <c r="E27" s="11"/>
      <c r="F27" s="12">
        <v>12500</v>
      </c>
      <c r="G27" s="12">
        <v>0</v>
      </c>
      <c r="H27" s="12">
        <v>0</v>
      </c>
      <c r="I27" s="11">
        <v>0</v>
      </c>
      <c r="J27" s="12">
        <v>0</v>
      </c>
      <c r="K27" s="11"/>
      <c r="L27" s="13">
        <v>42916</v>
      </c>
      <c r="M27" s="12">
        <v>0</v>
      </c>
      <c r="N27" s="12">
        <f t="shared" si="3"/>
        <v>12500</v>
      </c>
      <c r="O27" s="12">
        <f t="shared" si="2"/>
        <v>0</v>
      </c>
      <c r="P27" s="12">
        <f t="shared" si="0"/>
        <v>12500</v>
      </c>
      <c r="Q27" s="11" t="s">
        <v>77</v>
      </c>
    </row>
    <row r="28" spans="1:17" ht="71.25" customHeight="1" x14ac:dyDescent="0.2">
      <c r="A28" s="11" t="s">
        <v>17</v>
      </c>
      <c r="B28" s="11" t="s">
        <v>78</v>
      </c>
      <c r="C28" s="11" t="s">
        <v>24</v>
      </c>
      <c r="D28" s="11" t="s">
        <v>20</v>
      </c>
      <c r="E28" s="11"/>
      <c r="F28" s="12">
        <v>10000</v>
      </c>
      <c r="G28" s="12">
        <v>0</v>
      </c>
      <c r="H28" s="12">
        <v>0</v>
      </c>
      <c r="I28" s="11">
        <v>0</v>
      </c>
      <c r="J28" s="12">
        <v>0</v>
      </c>
      <c r="K28" s="11"/>
      <c r="L28" s="13">
        <v>42932</v>
      </c>
      <c r="M28" s="12">
        <v>0</v>
      </c>
      <c r="N28" s="12">
        <f t="shared" si="3"/>
        <v>10000</v>
      </c>
      <c r="O28" s="12">
        <f t="shared" si="2"/>
        <v>0</v>
      </c>
      <c r="P28" s="12">
        <f t="shared" si="0"/>
        <v>10000</v>
      </c>
      <c r="Q28" s="11" t="s">
        <v>79</v>
      </c>
    </row>
    <row r="29" spans="1:17" ht="71.25" customHeight="1" x14ac:dyDescent="0.2">
      <c r="A29" s="11" t="s">
        <v>17</v>
      </c>
      <c r="B29" s="11" t="s">
        <v>80</v>
      </c>
      <c r="C29" s="11" t="s">
        <v>24</v>
      </c>
      <c r="D29" s="11" t="s">
        <v>56</v>
      </c>
      <c r="E29" s="11"/>
      <c r="F29" s="12">
        <v>0</v>
      </c>
      <c r="G29" s="12">
        <v>0</v>
      </c>
      <c r="H29" s="12">
        <v>0</v>
      </c>
      <c r="I29" s="11">
        <v>0</v>
      </c>
      <c r="J29" s="12">
        <v>0</v>
      </c>
      <c r="K29" s="11"/>
      <c r="L29" s="11"/>
      <c r="M29" s="12"/>
      <c r="N29" s="12">
        <f t="shared" si="3"/>
        <v>0</v>
      </c>
      <c r="O29" s="12">
        <f t="shared" si="2"/>
        <v>0</v>
      </c>
      <c r="P29" s="12">
        <f t="shared" si="0"/>
        <v>0</v>
      </c>
      <c r="Q29" s="11" t="s">
        <v>81</v>
      </c>
    </row>
    <row r="30" spans="1:17" ht="71.25" customHeight="1" x14ac:dyDescent="0.2">
      <c r="A30" s="11" t="s">
        <v>17</v>
      </c>
      <c r="B30" s="11" t="s">
        <v>82</v>
      </c>
      <c r="C30" s="11" t="s">
        <v>40</v>
      </c>
      <c r="D30" s="11" t="s">
        <v>20</v>
      </c>
      <c r="E30" s="11"/>
      <c r="F30" s="12">
        <v>6500</v>
      </c>
      <c r="G30" s="12">
        <v>29614</v>
      </c>
      <c r="H30" s="12">
        <v>0</v>
      </c>
      <c r="I30" s="11">
        <v>0</v>
      </c>
      <c r="J30" s="12">
        <v>0</v>
      </c>
      <c r="K30" s="11" t="s">
        <v>83</v>
      </c>
      <c r="L30" s="13">
        <v>42825</v>
      </c>
      <c r="M30" s="12">
        <v>0</v>
      </c>
      <c r="N30" s="12">
        <f t="shared" si="3"/>
        <v>6500</v>
      </c>
      <c r="O30" s="12">
        <v>21000</v>
      </c>
      <c r="P30" s="12">
        <f t="shared" si="0"/>
        <v>27500</v>
      </c>
      <c r="Q30" s="11" t="s">
        <v>84</v>
      </c>
    </row>
    <row r="31" spans="1:17" ht="71.25" customHeight="1" x14ac:dyDescent="0.2">
      <c r="A31" s="11" t="s">
        <v>17</v>
      </c>
      <c r="B31" s="11" t="s">
        <v>85</v>
      </c>
      <c r="C31" s="11" t="s">
        <v>24</v>
      </c>
      <c r="D31" s="11" t="s">
        <v>20</v>
      </c>
      <c r="E31" s="11"/>
      <c r="F31" s="12">
        <v>8000</v>
      </c>
      <c r="G31" s="12">
        <v>0</v>
      </c>
      <c r="H31" s="12">
        <v>0</v>
      </c>
      <c r="I31" s="11">
        <v>0</v>
      </c>
      <c r="J31" s="12">
        <v>0</v>
      </c>
      <c r="K31" s="11"/>
      <c r="L31" s="13">
        <v>42855</v>
      </c>
      <c r="M31" s="12">
        <v>0</v>
      </c>
      <c r="N31" s="12">
        <f t="shared" si="3"/>
        <v>8000</v>
      </c>
      <c r="O31" s="12">
        <f>IF(E31="כן", 0, SUM(G31+H31+J31+M31))</f>
        <v>0</v>
      </c>
      <c r="P31" s="12">
        <f t="shared" si="0"/>
        <v>8000</v>
      </c>
      <c r="Q31" s="11" t="s">
        <v>86</v>
      </c>
    </row>
    <row r="32" spans="1:17" ht="71.25" customHeight="1" x14ac:dyDescent="0.2">
      <c r="A32" s="11" t="s">
        <v>17</v>
      </c>
      <c r="B32" s="11" t="s">
        <v>87</v>
      </c>
      <c r="C32" s="11" t="s">
        <v>88</v>
      </c>
      <c r="D32" s="11" t="s">
        <v>20</v>
      </c>
      <c r="E32" s="11"/>
      <c r="F32" s="12">
        <v>7600</v>
      </c>
      <c r="G32" s="12">
        <v>0</v>
      </c>
      <c r="H32" s="12">
        <v>0</v>
      </c>
      <c r="I32" s="11">
        <v>2</v>
      </c>
      <c r="J32" s="12">
        <v>15517</v>
      </c>
      <c r="K32" s="11"/>
      <c r="L32" s="11"/>
      <c r="M32" s="12"/>
      <c r="N32" s="12"/>
      <c r="O32" s="12"/>
      <c r="P32" s="12">
        <f t="shared" si="0"/>
        <v>0</v>
      </c>
      <c r="Q32" s="11" t="s">
        <v>89</v>
      </c>
    </row>
    <row r="33" spans="1:17" ht="71.25" customHeight="1" x14ac:dyDescent="0.2">
      <c r="A33" s="11" t="s">
        <v>17</v>
      </c>
      <c r="B33" s="11" t="s">
        <v>90</v>
      </c>
      <c r="C33" s="11" t="s">
        <v>24</v>
      </c>
      <c r="D33" s="11" t="s">
        <v>20</v>
      </c>
      <c r="E33" s="11"/>
      <c r="F33" s="12">
        <v>15000</v>
      </c>
      <c r="G33" s="12">
        <v>0</v>
      </c>
      <c r="H33" s="12">
        <v>0</v>
      </c>
      <c r="I33" s="11">
        <v>0</v>
      </c>
      <c r="J33" s="12">
        <v>0</v>
      </c>
      <c r="K33" s="11" t="s">
        <v>696</v>
      </c>
      <c r="L33" s="13">
        <v>42613</v>
      </c>
      <c r="M33" s="15"/>
      <c r="N33" s="12">
        <f t="shared" ref="N33:N46" si="4">IF(E33="כן",0,IF(I33&gt;3,0,F33))</f>
        <v>15000</v>
      </c>
      <c r="O33" s="12">
        <f>IF(E33="כן", 0, SUM(G33+H33+J33+M33))</f>
        <v>0</v>
      </c>
      <c r="P33" s="12">
        <f t="shared" si="0"/>
        <v>15000</v>
      </c>
      <c r="Q33" s="11" t="s">
        <v>91</v>
      </c>
    </row>
    <row r="34" spans="1:17" ht="71.25" customHeight="1" x14ac:dyDescent="0.2">
      <c r="A34" s="11" t="s">
        <v>17</v>
      </c>
      <c r="B34" s="11" t="s">
        <v>92</v>
      </c>
      <c r="C34" s="11" t="s">
        <v>40</v>
      </c>
      <c r="D34" s="11" t="s">
        <v>20</v>
      </c>
      <c r="E34" s="11"/>
      <c r="F34" s="12">
        <v>7600</v>
      </c>
      <c r="G34" s="12">
        <v>0</v>
      </c>
      <c r="H34" s="12">
        <v>0</v>
      </c>
      <c r="I34" s="11">
        <v>0</v>
      </c>
      <c r="J34" s="12">
        <v>0</v>
      </c>
      <c r="K34" s="11"/>
      <c r="L34" s="11"/>
      <c r="M34" s="12"/>
      <c r="N34" s="12">
        <f t="shared" si="4"/>
        <v>7600</v>
      </c>
      <c r="O34" s="12">
        <f>IF(E34="כן", 0, SUM(G34+H34+J34+M34))</f>
        <v>0</v>
      </c>
      <c r="P34" s="12">
        <f t="shared" si="0"/>
        <v>7600</v>
      </c>
      <c r="Q34" s="11" t="s">
        <v>93</v>
      </c>
    </row>
    <row r="35" spans="1:17" ht="71.25" customHeight="1" x14ac:dyDescent="0.2">
      <c r="A35" s="11" t="s">
        <v>17</v>
      </c>
      <c r="B35" s="11" t="s">
        <v>94</v>
      </c>
      <c r="C35" s="11" t="s">
        <v>24</v>
      </c>
      <c r="D35" s="11" t="s">
        <v>20</v>
      </c>
      <c r="E35" s="11"/>
      <c r="F35" s="12">
        <v>8000</v>
      </c>
      <c r="G35" s="12">
        <v>0</v>
      </c>
      <c r="H35" s="12">
        <v>0</v>
      </c>
      <c r="I35" s="11">
        <v>0</v>
      </c>
      <c r="J35" s="12">
        <v>0</v>
      </c>
      <c r="K35" s="11"/>
      <c r="L35" s="13">
        <v>43075</v>
      </c>
      <c r="M35" s="12">
        <v>0</v>
      </c>
      <c r="N35" s="12">
        <f t="shared" si="4"/>
        <v>8000</v>
      </c>
      <c r="O35" s="12">
        <f>IF(E35="כן", 0, SUM(G35+H35+J35+M35))</f>
        <v>0</v>
      </c>
      <c r="P35" s="12">
        <f t="shared" si="0"/>
        <v>8000</v>
      </c>
      <c r="Q35" s="11" t="s">
        <v>95</v>
      </c>
    </row>
    <row r="36" spans="1:17" ht="71.25" customHeight="1" x14ac:dyDescent="0.2">
      <c r="A36" s="11" t="s">
        <v>17</v>
      </c>
      <c r="B36" s="11" t="s">
        <v>96</v>
      </c>
      <c r="C36" s="11" t="s">
        <v>19</v>
      </c>
      <c r="D36" s="11" t="s">
        <v>20</v>
      </c>
      <c r="E36" s="11"/>
      <c r="F36" s="12">
        <v>5200</v>
      </c>
      <c r="G36" s="12">
        <v>0</v>
      </c>
      <c r="H36" s="12">
        <v>0</v>
      </c>
      <c r="I36" s="11">
        <v>1</v>
      </c>
      <c r="J36" s="12">
        <v>5214</v>
      </c>
      <c r="K36" s="11"/>
      <c r="L36" s="11"/>
      <c r="M36" s="12"/>
      <c r="N36" s="12">
        <f t="shared" si="4"/>
        <v>5200</v>
      </c>
      <c r="O36" s="12"/>
      <c r="P36" s="12">
        <f t="shared" si="0"/>
        <v>5200</v>
      </c>
      <c r="Q36" s="14" t="s">
        <v>97</v>
      </c>
    </row>
    <row r="37" spans="1:17" ht="71.25" customHeight="1" x14ac:dyDescent="0.2">
      <c r="A37" s="11" t="s">
        <v>17</v>
      </c>
      <c r="B37" s="11" t="s">
        <v>98</v>
      </c>
      <c r="C37" s="11" t="s">
        <v>24</v>
      </c>
      <c r="D37" s="11" t="s">
        <v>20</v>
      </c>
      <c r="E37" s="11"/>
      <c r="F37" s="12">
        <v>5000</v>
      </c>
      <c r="G37" s="12">
        <v>0</v>
      </c>
      <c r="H37" s="12">
        <v>93501</v>
      </c>
      <c r="I37" s="11">
        <v>0</v>
      </c>
      <c r="J37" s="12">
        <v>0</v>
      </c>
      <c r="K37" s="11" t="s">
        <v>99</v>
      </c>
      <c r="L37" s="11"/>
      <c r="M37" s="12"/>
      <c r="N37" s="12">
        <f t="shared" si="4"/>
        <v>5000</v>
      </c>
      <c r="O37" s="12">
        <f>IF(E37="כן", 0, SUM(G37+H37+J37+M37))</f>
        <v>93501</v>
      </c>
      <c r="P37" s="12">
        <f t="shared" si="0"/>
        <v>98501</v>
      </c>
      <c r="Q37" s="11" t="s">
        <v>100</v>
      </c>
    </row>
    <row r="38" spans="1:17" ht="71.25" customHeight="1" x14ac:dyDescent="0.2">
      <c r="A38" s="11" t="s">
        <v>17</v>
      </c>
      <c r="B38" s="11" t="s">
        <v>101</v>
      </c>
      <c r="C38" s="11" t="s">
        <v>19</v>
      </c>
      <c r="D38" s="11" t="s">
        <v>20</v>
      </c>
      <c r="E38" s="11"/>
      <c r="F38" s="12">
        <v>3544</v>
      </c>
      <c r="G38" s="12">
        <v>0</v>
      </c>
      <c r="H38" s="12">
        <v>0</v>
      </c>
      <c r="I38" s="11">
        <v>1</v>
      </c>
      <c r="J38" s="12">
        <v>3543</v>
      </c>
      <c r="K38" s="11"/>
      <c r="L38" s="13">
        <v>42686</v>
      </c>
      <c r="M38" s="12">
        <v>0</v>
      </c>
      <c r="N38" s="12">
        <f t="shared" si="4"/>
        <v>3544</v>
      </c>
      <c r="O38" s="12">
        <f>IF(E38="כן", 0, SUM(G38+H38+J38+M38))</f>
        <v>3543</v>
      </c>
      <c r="P38" s="12">
        <f t="shared" si="0"/>
        <v>7087</v>
      </c>
      <c r="Q38" s="14" t="s">
        <v>102</v>
      </c>
    </row>
    <row r="39" spans="1:17" ht="71.25" customHeight="1" x14ac:dyDescent="0.2">
      <c r="A39" s="11" t="s">
        <v>17</v>
      </c>
      <c r="B39" s="11" t="s">
        <v>103</v>
      </c>
      <c r="C39" s="11" t="s">
        <v>24</v>
      </c>
      <c r="D39" s="11" t="s">
        <v>20</v>
      </c>
      <c r="E39" s="11"/>
      <c r="F39" s="12">
        <v>6500</v>
      </c>
      <c r="G39" s="12">
        <v>13571</v>
      </c>
      <c r="H39" s="12">
        <v>0</v>
      </c>
      <c r="I39" s="11">
        <v>14</v>
      </c>
      <c r="J39" s="12">
        <v>91777</v>
      </c>
      <c r="K39" s="11" t="s">
        <v>104</v>
      </c>
      <c r="L39" s="11"/>
      <c r="M39" s="12"/>
      <c r="N39" s="12">
        <f t="shared" si="4"/>
        <v>0</v>
      </c>
      <c r="O39" s="12"/>
      <c r="P39" s="12">
        <f t="shared" si="0"/>
        <v>0</v>
      </c>
      <c r="Q39" s="11" t="s">
        <v>105</v>
      </c>
    </row>
    <row r="40" spans="1:17" ht="71.25" customHeight="1" x14ac:dyDescent="0.2">
      <c r="A40" s="11" t="s">
        <v>17</v>
      </c>
      <c r="B40" s="11" t="s">
        <v>106</v>
      </c>
      <c r="C40" s="11" t="s">
        <v>24</v>
      </c>
      <c r="D40" s="11" t="s">
        <v>20</v>
      </c>
      <c r="E40" s="11"/>
      <c r="F40" s="12">
        <v>9500</v>
      </c>
      <c r="G40" s="12"/>
      <c r="H40" s="12">
        <v>10000</v>
      </c>
      <c r="I40" s="11">
        <v>0</v>
      </c>
      <c r="J40" s="12">
        <v>0</v>
      </c>
      <c r="K40" s="11" t="s">
        <v>695</v>
      </c>
      <c r="L40" s="13">
        <v>42978</v>
      </c>
      <c r="M40" s="12">
        <v>0</v>
      </c>
      <c r="N40" s="12">
        <f t="shared" si="4"/>
        <v>9500</v>
      </c>
      <c r="O40" s="12">
        <f>IF(E40="כן", 0, SUM(G40+H40+J40+M40))</f>
        <v>10000</v>
      </c>
      <c r="P40" s="12">
        <f t="shared" si="0"/>
        <v>19500</v>
      </c>
      <c r="Q40" s="11" t="s">
        <v>107</v>
      </c>
    </row>
    <row r="41" spans="1:17" ht="71.25" customHeight="1" x14ac:dyDescent="0.2">
      <c r="A41" s="11" t="s">
        <v>17</v>
      </c>
      <c r="B41" s="11" t="s">
        <v>108</v>
      </c>
      <c r="C41" s="11" t="s">
        <v>24</v>
      </c>
      <c r="D41" s="11" t="s">
        <v>20</v>
      </c>
      <c r="E41" s="11"/>
      <c r="F41" s="12">
        <v>17100</v>
      </c>
      <c r="G41" s="12">
        <v>0</v>
      </c>
      <c r="H41" s="12">
        <v>0</v>
      </c>
      <c r="I41" s="11">
        <v>0</v>
      </c>
      <c r="J41" s="12">
        <v>0</v>
      </c>
      <c r="K41" s="11" t="s">
        <v>686</v>
      </c>
      <c r="L41" s="13">
        <v>42596</v>
      </c>
      <c r="M41" s="12"/>
      <c r="N41" s="12">
        <f t="shared" si="4"/>
        <v>17100</v>
      </c>
      <c r="O41" s="12">
        <f>IF(E41="כן", 0, SUM(G41+H41+J41+M41))</f>
        <v>0</v>
      </c>
      <c r="P41" s="12">
        <f t="shared" si="0"/>
        <v>17100</v>
      </c>
      <c r="Q41" s="11" t="s">
        <v>109</v>
      </c>
    </row>
    <row r="42" spans="1:17" ht="71.25" customHeight="1" x14ac:dyDescent="0.2">
      <c r="A42" s="11" t="s">
        <v>17</v>
      </c>
      <c r="B42" s="11" t="s">
        <v>110</v>
      </c>
      <c r="C42" s="11" t="s">
        <v>24</v>
      </c>
      <c r="D42" s="11" t="s">
        <v>20</v>
      </c>
      <c r="E42" s="11"/>
      <c r="F42" s="12">
        <v>3500</v>
      </c>
      <c r="G42" s="12">
        <v>0</v>
      </c>
      <c r="H42" s="12">
        <v>0</v>
      </c>
      <c r="I42" s="11">
        <v>0</v>
      </c>
      <c r="J42" s="12">
        <v>0</v>
      </c>
      <c r="K42" s="11"/>
      <c r="L42" s="11"/>
      <c r="M42" s="12"/>
      <c r="N42" s="12">
        <f t="shared" si="4"/>
        <v>3500</v>
      </c>
      <c r="O42" s="12">
        <f>IF(E42="כן", 0, SUM(G42+H42+J42+M42))</f>
        <v>0</v>
      </c>
      <c r="P42" s="12">
        <f t="shared" si="0"/>
        <v>3500</v>
      </c>
      <c r="Q42" s="11" t="s">
        <v>111</v>
      </c>
    </row>
    <row r="43" spans="1:17" ht="71.25" customHeight="1" x14ac:dyDescent="0.2">
      <c r="A43" s="11" t="s">
        <v>17</v>
      </c>
      <c r="B43" s="11" t="s">
        <v>112</v>
      </c>
      <c r="C43" s="11" t="s">
        <v>29</v>
      </c>
      <c r="D43" s="11" t="s">
        <v>20</v>
      </c>
      <c r="E43" s="11"/>
      <c r="F43" s="12">
        <v>4000</v>
      </c>
      <c r="G43" s="12">
        <v>0</v>
      </c>
      <c r="H43" s="12">
        <v>0</v>
      </c>
      <c r="I43" s="11">
        <v>4</v>
      </c>
      <c r="J43" s="12">
        <v>16000</v>
      </c>
      <c r="K43" s="11"/>
      <c r="L43" s="11"/>
      <c r="M43" s="12"/>
      <c r="N43" s="12">
        <f t="shared" si="4"/>
        <v>0</v>
      </c>
      <c r="O43" s="12"/>
      <c r="P43" s="12">
        <f t="shared" si="0"/>
        <v>0</v>
      </c>
      <c r="Q43" s="11" t="s">
        <v>113</v>
      </c>
    </row>
    <row r="44" spans="1:17" ht="71.25" customHeight="1" x14ac:dyDescent="0.2">
      <c r="A44" s="11" t="s">
        <v>17</v>
      </c>
      <c r="B44" s="11" t="s">
        <v>114</v>
      </c>
      <c r="C44" s="11" t="s">
        <v>24</v>
      </c>
      <c r="D44" s="11" t="s">
        <v>20</v>
      </c>
      <c r="E44" s="11"/>
      <c r="F44" s="12">
        <v>14725</v>
      </c>
      <c r="G44" s="12">
        <v>0</v>
      </c>
      <c r="H44" s="12">
        <v>0</v>
      </c>
      <c r="I44" s="11">
        <v>0</v>
      </c>
      <c r="J44" s="12">
        <v>0</v>
      </c>
      <c r="K44" s="16" t="s">
        <v>697</v>
      </c>
      <c r="L44" s="13">
        <v>42699</v>
      </c>
      <c r="M44" s="12"/>
      <c r="N44" s="12">
        <f t="shared" si="4"/>
        <v>14725</v>
      </c>
      <c r="O44" s="12">
        <f>IF(E44="כן", 0, SUM(G44+H44+J44+M44))</f>
        <v>0</v>
      </c>
      <c r="P44" s="12">
        <f t="shared" si="0"/>
        <v>14725</v>
      </c>
      <c r="Q44" s="11" t="s">
        <v>115</v>
      </c>
    </row>
    <row r="45" spans="1:17" ht="71.25" customHeight="1" x14ac:dyDescent="0.2">
      <c r="A45" s="11" t="s">
        <v>17</v>
      </c>
      <c r="B45" s="11" t="s">
        <v>116</v>
      </c>
      <c r="C45" s="11" t="s">
        <v>24</v>
      </c>
      <c r="D45" s="11" t="s">
        <v>20</v>
      </c>
      <c r="E45" s="11"/>
      <c r="F45" s="12">
        <v>5000</v>
      </c>
      <c r="G45" s="12">
        <v>0</v>
      </c>
      <c r="H45" s="12">
        <v>0</v>
      </c>
      <c r="I45" s="11">
        <v>0</v>
      </c>
      <c r="J45" s="12">
        <v>0</v>
      </c>
      <c r="K45" s="11"/>
      <c r="L45" s="13">
        <v>43047</v>
      </c>
      <c r="M45" s="12">
        <v>0</v>
      </c>
      <c r="N45" s="12">
        <f t="shared" si="4"/>
        <v>5000</v>
      </c>
      <c r="O45" s="12">
        <f>IF(E45="כן", 0, SUM(G45+H45+J45+M45))</f>
        <v>0</v>
      </c>
      <c r="P45" s="12">
        <f t="shared" si="0"/>
        <v>5000</v>
      </c>
      <c r="Q45" s="11" t="s">
        <v>117</v>
      </c>
    </row>
    <row r="46" spans="1:17" ht="71.25" customHeight="1" x14ac:dyDescent="0.2">
      <c r="A46" s="11" t="s">
        <v>17</v>
      </c>
      <c r="B46" s="11" t="s">
        <v>118</v>
      </c>
      <c r="C46" s="11" t="s">
        <v>19</v>
      </c>
      <c r="D46" s="11" t="s">
        <v>20</v>
      </c>
      <c r="E46" s="11"/>
      <c r="F46" s="12">
        <v>3200</v>
      </c>
      <c r="G46" s="12">
        <v>0</v>
      </c>
      <c r="H46" s="12">
        <v>0</v>
      </c>
      <c r="I46" s="11">
        <v>0</v>
      </c>
      <c r="J46" s="12">
        <v>0</v>
      </c>
      <c r="K46" s="11"/>
      <c r="L46" s="11"/>
      <c r="M46" s="12"/>
      <c r="N46" s="12">
        <f t="shared" si="4"/>
        <v>3200</v>
      </c>
      <c r="O46" s="12">
        <f>IF(E46="כן", 0, SUM(G46+H46+J46+M46))</f>
        <v>0</v>
      </c>
      <c r="P46" s="12">
        <f t="shared" si="0"/>
        <v>3200</v>
      </c>
      <c r="Q46" s="11" t="s">
        <v>119</v>
      </c>
    </row>
    <row r="47" spans="1:17" ht="71.25" customHeight="1" x14ac:dyDescent="0.2">
      <c r="A47" s="17" t="s">
        <v>17</v>
      </c>
      <c r="B47" s="17" t="s">
        <v>120</v>
      </c>
      <c r="C47" s="17"/>
      <c r="D47" s="17"/>
      <c r="E47" s="17"/>
      <c r="F47" s="18">
        <f>SUM(F2:F46)</f>
        <v>325923</v>
      </c>
      <c r="G47" s="18">
        <f>SUM(G2:G46)</f>
        <v>43185</v>
      </c>
      <c r="H47" s="18">
        <f>SUM(H2:H46)</f>
        <v>109242</v>
      </c>
      <c r="I47" s="17"/>
      <c r="J47" s="18">
        <f>SUM(J2:J46)</f>
        <v>181632</v>
      </c>
      <c r="K47" s="17"/>
      <c r="L47" s="17"/>
      <c r="M47" s="18">
        <f>SUM(M2:M46)</f>
        <v>302138.719017094</v>
      </c>
      <c r="N47" s="18">
        <f>SUM(N2:N46)</f>
        <v>291323</v>
      </c>
      <c r="O47" s="18">
        <f>SUM(O2:O46)</f>
        <v>474991.719017094</v>
      </c>
      <c r="P47" s="18">
        <f>SUM(P2:P46)</f>
        <v>766314.719017094</v>
      </c>
      <c r="Q47" s="17"/>
    </row>
    <row r="48" spans="1:17" ht="71.25" customHeight="1" x14ac:dyDescent="0.2">
      <c r="A48" s="11" t="s">
        <v>121</v>
      </c>
      <c r="B48" s="11" t="s">
        <v>122</v>
      </c>
      <c r="C48" s="11" t="s">
        <v>24</v>
      </c>
      <c r="D48" s="11" t="s">
        <v>20</v>
      </c>
      <c r="E48" s="11"/>
      <c r="F48" s="12">
        <v>8500</v>
      </c>
      <c r="G48" s="12">
        <v>0</v>
      </c>
      <c r="H48" s="12">
        <v>0</v>
      </c>
      <c r="I48" s="11">
        <v>0</v>
      </c>
      <c r="J48" s="12">
        <v>0</v>
      </c>
      <c r="K48" s="11"/>
      <c r="L48" s="13">
        <v>43087</v>
      </c>
      <c r="M48" s="12">
        <v>0</v>
      </c>
      <c r="N48" s="12">
        <f t="shared" ref="N48:N56" si="5">IF(E48="כן",0,IF(I48&gt;3,0,F48))</f>
        <v>8500</v>
      </c>
      <c r="O48" s="12">
        <f t="shared" ref="O48:O54" si="6">IF(E48="כן", 0, SUM(G48+H48+J48+M48))</f>
        <v>0</v>
      </c>
      <c r="P48" s="12">
        <f t="shared" ref="P48:P79" si="7">SUM(N48+O48)</f>
        <v>8500</v>
      </c>
      <c r="Q48" s="11" t="s">
        <v>123</v>
      </c>
    </row>
    <row r="49" spans="1:17" ht="71.25" customHeight="1" x14ac:dyDescent="0.2">
      <c r="A49" s="11" t="s">
        <v>121</v>
      </c>
      <c r="B49" s="11" t="s">
        <v>124</v>
      </c>
      <c r="C49" s="11" t="s">
        <v>24</v>
      </c>
      <c r="D49" s="11" t="s">
        <v>20</v>
      </c>
      <c r="E49" s="11"/>
      <c r="F49" s="12">
        <v>6000</v>
      </c>
      <c r="G49" s="12">
        <v>0</v>
      </c>
      <c r="H49" s="12">
        <v>0</v>
      </c>
      <c r="I49" s="11">
        <v>0</v>
      </c>
      <c r="J49" s="12">
        <v>0</v>
      </c>
      <c r="K49" s="11"/>
      <c r="L49" s="13">
        <v>43089</v>
      </c>
      <c r="M49" s="12">
        <v>0</v>
      </c>
      <c r="N49" s="12">
        <f t="shared" si="5"/>
        <v>6000</v>
      </c>
      <c r="O49" s="12">
        <f t="shared" si="6"/>
        <v>0</v>
      </c>
      <c r="P49" s="12">
        <f t="shared" si="7"/>
        <v>6000</v>
      </c>
      <c r="Q49" s="11" t="s">
        <v>125</v>
      </c>
    </row>
    <row r="50" spans="1:17" ht="71.25" customHeight="1" x14ac:dyDescent="0.2">
      <c r="A50" s="11" t="s">
        <v>121</v>
      </c>
      <c r="B50" s="11" t="s">
        <v>126</v>
      </c>
      <c r="C50" s="11" t="s">
        <v>24</v>
      </c>
      <c r="D50" s="11" t="s">
        <v>20</v>
      </c>
      <c r="E50" s="11"/>
      <c r="F50" s="12">
        <v>5850</v>
      </c>
      <c r="G50" s="12">
        <v>0</v>
      </c>
      <c r="H50" s="12">
        <v>0</v>
      </c>
      <c r="I50" s="11">
        <v>0</v>
      </c>
      <c r="J50" s="12">
        <v>0</v>
      </c>
      <c r="K50" s="11"/>
      <c r="L50" s="13">
        <v>42709</v>
      </c>
      <c r="M50" s="12"/>
      <c r="N50" s="12">
        <f t="shared" si="5"/>
        <v>5850</v>
      </c>
      <c r="O50" s="12">
        <f t="shared" si="6"/>
        <v>0</v>
      </c>
      <c r="P50" s="12">
        <f t="shared" si="7"/>
        <v>5850</v>
      </c>
      <c r="Q50" s="11" t="s">
        <v>127</v>
      </c>
    </row>
    <row r="51" spans="1:17" ht="71.25" customHeight="1" x14ac:dyDescent="0.2">
      <c r="A51" s="11" t="s">
        <v>121</v>
      </c>
      <c r="B51" s="11" t="s">
        <v>128</v>
      </c>
      <c r="C51" s="11" t="s">
        <v>24</v>
      </c>
      <c r="D51" s="11" t="s">
        <v>20</v>
      </c>
      <c r="E51" s="11"/>
      <c r="F51" s="12">
        <v>7000</v>
      </c>
      <c r="G51" s="12">
        <v>0</v>
      </c>
      <c r="H51" s="12">
        <v>0</v>
      </c>
      <c r="I51" s="11">
        <v>0</v>
      </c>
      <c r="J51" s="12">
        <v>0</v>
      </c>
      <c r="K51" s="11"/>
      <c r="L51" s="13">
        <v>42873</v>
      </c>
      <c r="M51" s="12">
        <v>0</v>
      </c>
      <c r="N51" s="12">
        <f t="shared" si="5"/>
        <v>7000</v>
      </c>
      <c r="O51" s="12">
        <f t="shared" si="6"/>
        <v>0</v>
      </c>
      <c r="P51" s="12">
        <f t="shared" si="7"/>
        <v>7000</v>
      </c>
      <c r="Q51" s="11" t="s">
        <v>129</v>
      </c>
    </row>
    <row r="52" spans="1:17" ht="71.25" customHeight="1" x14ac:dyDescent="0.2">
      <c r="A52" s="11" t="s">
        <v>121</v>
      </c>
      <c r="B52" s="11" t="s">
        <v>130</v>
      </c>
      <c r="C52" s="11" t="s">
        <v>24</v>
      </c>
      <c r="D52" s="11" t="s">
        <v>20</v>
      </c>
      <c r="E52" s="11"/>
      <c r="F52" s="12">
        <v>6000</v>
      </c>
      <c r="G52" s="12">
        <v>0</v>
      </c>
      <c r="H52" s="12">
        <v>0</v>
      </c>
      <c r="I52" s="11">
        <v>0</v>
      </c>
      <c r="J52" s="12">
        <v>0</v>
      </c>
      <c r="K52" s="11"/>
      <c r="L52" s="13">
        <v>43159</v>
      </c>
      <c r="M52" s="12">
        <v>0</v>
      </c>
      <c r="N52" s="12">
        <f t="shared" si="5"/>
        <v>6000</v>
      </c>
      <c r="O52" s="12">
        <f t="shared" si="6"/>
        <v>0</v>
      </c>
      <c r="P52" s="12">
        <f t="shared" si="7"/>
        <v>6000</v>
      </c>
      <c r="Q52" s="11" t="s">
        <v>131</v>
      </c>
    </row>
    <row r="53" spans="1:17" ht="71.25" customHeight="1" x14ac:dyDescent="0.2">
      <c r="A53" s="11" t="s">
        <v>121</v>
      </c>
      <c r="B53" s="11" t="s">
        <v>132</v>
      </c>
      <c r="C53" s="11" t="s">
        <v>19</v>
      </c>
      <c r="D53" s="11" t="s">
        <v>20</v>
      </c>
      <c r="E53" s="11"/>
      <c r="F53" s="12">
        <v>3325</v>
      </c>
      <c r="G53" s="12">
        <v>0</v>
      </c>
      <c r="H53" s="12">
        <v>0</v>
      </c>
      <c r="I53" s="11">
        <v>0</v>
      </c>
      <c r="J53" s="12">
        <v>0</v>
      </c>
      <c r="K53" s="11"/>
      <c r="L53" s="11"/>
      <c r="M53" s="12"/>
      <c r="N53" s="12">
        <f t="shared" si="5"/>
        <v>3325</v>
      </c>
      <c r="O53" s="12">
        <f t="shared" si="6"/>
        <v>0</v>
      </c>
      <c r="P53" s="12">
        <f t="shared" si="7"/>
        <v>3325</v>
      </c>
      <c r="Q53" s="11" t="s">
        <v>133</v>
      </c>
    </row>
    <row r="54" spans="1:17" ht="71.25" customHeight="1" x14ac:dyDescent="0.2">
      <c r="A54" s="11" t="s">
        <v>121</v>
      </c>
      <c r="B54" s="11" t="s">
        <v>134</v>
      </c>
      <c r="C54" s="11" t="s">
        <v>29</v>
      </c>
      <c r="D54" s="11" t="s">
        <v>20</v>
      </c>
      <c r="E54" s="11"/>
      <c r="F54" s="12">
        <v>4000</v>
      </c>
      <c r="G54" s="12">
        <v>0</v>
      </c>
      <c r="H54" s="12">
        <v>0</v>
      </c>
      <c r="I54" s="11">
        <v>0</v>
      </c>
      <c r="J54" s="12">
        <v>0</v>
      </c>
      <c r="K54" s="11"/>
      <c r="L54" s="11"/>
      <c r="M54" s="12"/>
      <c r="N54" s="12">
        <f t="shared" si="5"/>
        <v>4000</v>
      </c>
      <c r="O54" s="12">
        <f t="shared" si="6"/>
        <v>0</v>
      </c>
      <c r="P54" s="12">
        <f t="shared" si="7"/>
        <v>4000</v>
      </c>
      <c r="Q54" s="11" t="s">
        <v>135</v>
      </c>
    </row>
    <row r="55" spans="1:17" ht="71.25" customHeight="1" x14ac:dyDescent="0.2">
      <c r="A55" s="11" t="s">
        <v>121</v>
      </c>
      <c r="B55" s="11" t="s">
        <v>136</v>
      </c>
      <c r="C55" s="11" t="s">
        <v>24</v>
      </c>
      <c r="D55" s="11" t="s">
        <v>20</v>
      </c>
      <c r="E55" s="11"/>
      <c r="F55" s="12">
        <v>5000</v>
      </c>
      <c r="G55" s="12">
        <v>14605</v>
      </c>
      <c r="H55" s="12">
        <v>0</v>
      </c>
      <c r="I55" s="11">
        <v>0</v>
      </c>
      <c r="J55" s="12">
        <v>0</v>
      </c>
      <c r="K55" s="11" t="s">
        <v>137</v>
      </c>
      <c r="L55" s="13">
        <v>42747</v>
      </c>
      <c r="M55" s="12">
        <v>0</v>
      </c>
      <c r="N55" s="12">
        <f t="shared" si="5"/>
        <v>5000</v>
      </c>
      <c r="O55" s="12"/>
      <c r="P55" s="12">
        <f t="shared" si="7"/>
        <v>5000</v>
      </c>
      <c r="Q55" s="11" t="s">
        <v>138</v>
      </c>
    </row>
    <row r="56" spans="1:17" ht="71.25" customHeight="1" x14ac:dyDescent="0.2">
      <c r="A56" s="11" t="s">
        <v>121</v>
      </c>
      <c r="B56" s="11" t="s">
        <v>139</v>
      </c>
      <c r="C56" s="11" t="s">
        <v>88</v>
      </c>
      <c r="D56" s="11" t="s">
        <v>20</v>
      </c>
      <c r="E56" s="11"/>
      <c r="F56" s="12">
        <v>6384</v>
      </c>
      <c r="G56" s="12">
        <v>0</v>
      </c>
      <c r="H56" s="12">
        <v>0</v>
      </c>
      <c r="I56" s="11">
        <v>0</v>
      </c>
      <c r="J56" s="12">
        <v>0</v>
      </c>
      <c r="K56" s="11"/>
      <c r="L56" s="11"/>
      <c r="M56" s="12"/>
      <c r="N56" s="12">
        <f t="shared" si="5"/>
        <v>6384</v>
      </c>
      <c r="O56" s="12">
        <f>IF(E56="כן", 0, SUM(G56+H56+J56+M56))</f>
        <v>0</v>
      </c>
      <c r="P56" s="12">
        <f t="shared" si="7"/>
        <v>6384</v>
      </c>
      <c r="Q56" s="11" t="s">
        <v>140</v>
      </c>
    </row>
    <row r="57" spans="1:17" ht="71.25" customHeight="1" x14ac:dyDescent="0.2">
      <c r="A57" s="11" t="s">
        <v>121</v>
      </c>
      <c r="B57" s="11" t="s">
        <v>141</v>
      </c>
      <c r="C57" s="11" t="s">
        <v>24</v>
      </c>
      <c r="D57" s="11" t="s">
        <v>20</v>
      </c>
      <c r="E57" s="11"/>
      <c r="F57" s="12">
        <v>8000</v>
      </c>
      <c r="G57" s="12">
        <v>0</v>
      </c>
      <c r="H57" s="12">
        <v>0</v>
      </c>
      <c r="I57" s="11">
        <v>7</v>
      </c>
      <c r="J57" s="12">
        <v>56478</v>
      </c>
      <c r="K57" s="11"/>
      <c r="L57" s="13">
        <v>42930</v>
      </c>
      <c r="M57" s="12">
        <v>0</v>
      </c>
      <c r="N57" s="12">
        <v>8000</v>
      </c>
      <c r="O57" s="12">
        <f>IF(E57="כן", 0, SUM(G57+H57+J57+M57))</f>
        <v>56478</v>
      </c>
      <c r="P57" s="12">
        <f t="shared" si="7"/>
        <v>64478</v>
      </c>
      <c r="Q57" s="11" t="s">
        <v>142</v>
      </c>
    </row>
    <row r="58" spans="1:17" ht="71.25" customHeight="1" x14ac:dyDescent="0.2">
      <c r="A58" s="11" t="s">
        <v>121</v>
      </c>
      <c r="B58" s="11" t="s">
        <v>143</v>
      </c>
      <c r="C58" s="11"/>
      <c r="D58" s="11" t="s">
        <v>20</v>
      </c>
      <c r="E58" s="11"/>
      <c r="F58" s="12">
        <v>6500</v>
      </c>
      <c r="G58" s="12">
        <v>13872</v>
      </c>
      <c r="H58" s="12">
        <v>0</v>
      </c>
      <c r="I58" s="11">
        <v>0</v>
      </c>
      <c r="J58" s="12">
        <v>0</v>
      </c>
      <c r="K58" s="11" t="s">
        <v>144</v>
      </c>
      <c r="L58" s="13">
        <v>42937</v>
      </c>
      <c r="M58" s="12">
        <v>0</v>
      </c>
      <c r="N58" s="12">
        <f>IF(E58="כן",0,IF(I58&gt;3,0,F58))</f>
        <v>6500</v>
      </c>
      <c r="O58" s="12">
        <v>0</v>
      </c>
      <c r="P58" s="12">
        <f t="shared" si="7"/>
        <v>6500</v>
      </c>
      <c r="Q58" s="11" t="s">
        <v>145</v>
      </c>
    </row>
    <row r="59" spans="1:17" ht="71.25" customHeight="1" x14ac:dyDescent="0.2">
      <c r="A59" s="11" t="s">
        <v>121</v>
      </c>
      <c r="B59" s="11" t="s">
        <v>146</v>
      </c>
      <c r="C59" s="11" t="s">
        <v>88</v>
      </c>
      <c r="D59" s="11" t="s">
        <v>20</v>
      </c>
      <c r="E59" s="11"/>
      <c r="F59" s="12">
        <v>8500</v>
      </c>
      <c r="G59" s="12">
        <v>59813</v>
      </c>
      <c r="H59" s="12">
        <v>0</v>
      </c>
      <c r="I59" s="11">
        <v>0</v>
      </c>
      <c r="J59" s="12">
        <v>0</v>
      </c>
      <c r="K59" s="11" t="s">
        <v>147</v>
      </c>
      <c r="L59" s="11"/>
      <c r="M59" s="12"/>
      <c r="N59" s="12">
        <v>0</v>
      </c>
      <c r="O59" s="12">
        <v>0</v>
      </c>
      <c r="P59" s="12">
        <f t="shared" si="7"/>
        <v>0</v>
      </c>
      <c r="Q59" s="11" t="s">
        <v>148</v>
      </c>
    </row>
    <row r="60" spans="1:17" ht="71.25" customHeight="1" x14ac:dyDescent="0.2">
      <c r="A60" s="11" t="s">
        <v>121</v>
      </c>
      <c r="B60" s="11" t="s">
        <v>149</v>
      </c>
      <c r="C60" s="11" t="s">
        <v>24</v>
      </c>
      <c r="D60" s="11" t="s">
        <v>20</v>
      </c>
      <c r="E60" s="11"/>
      <c r="F60" s="12">
        <v>10000</v>
      </c>
      <c r="G60" s="12">
        <v>0</v>
      </c>
      <c r="H60" s="12">
        <v>0</v>
      </c>
      <c r="I60" s="11">
        <v>0</v>
      </c>
      <c r="J60" s="12">
        <v>0</v>
      </c>
      <c r="K60" s="11"/>
      <c r="L60" s="11"/>
      <c r="M60" s="12"/>
      <c r="N60" s="12">
        <f t="shared" ref="N60:N73" si="8">IF(E60="כן",0,IF(I60&gt;3,0,F60))</f>
        <v>10000</v>
      </c>
      <c r="O60" s="12">
        <f t="shared" ref="O60:O68" si="9">IF(E60="כן", 0, SUM(G60+H60+J60+M60))</f>
        <v>0</v>
      </c>
      <c r="P60" s="12">
        <f t="shared" si="7"/>
        <v>10000</v>
      </c>
      <c r="Q60" s="11"/>
    </row>
    <row r="61" spans="1:17" ht="71.25" customHeight="1" x14ac:dyDescent="0.2">
      <c r="A61" s="11" t="s">
        <v>121</v>
      </c>
      <c r="B61" s="11" t="s">
        <v>150</v>
      </c>
      <c r="C61" s="11" t="s">
        <v>24</v>
      </c>
      <c r="D61" s="11" t="s">
        <v>20</v>
      </c>
      <c r="E61" s="11"/>
      <c r="F61" s="12">
        <v>8500</v>
      </c>
      <c r="G61" s="12">
        <v>0</v>
      </c>
      <c r="H61" s="12">
        <v>0</v>
      </c>
      <c r="I61" s="11">
        <v>0</v>
      </c>
      <c r="J61" s="12">
        <v>0</v>
      </c>
      <c r="K61" s="11"/>
      <c r="L61" s="13">
        <v>43105</v>
      </c>
      <c r="M61" s="12">
        <v>0</v>
      </c>
      <c r="N61" s="12">
        <f t="shared" si="8"/>
        <v>8500</v>
      </c>
      <c r="O61" s="12">
        <f t="shared" si="9"/>
        <v>0</v>
      </c>
      <c r="P61" s="12">
        <f t="shared" si="7"/>
        <v>8500</v>
      </c>
      <c r="Q61" s="11" t="s">
        <v>151</v>
      </c>
    </row>
    <row r="62" spans="1:17" ht="71.25" customHeight="1" x14ac:dyDescent="0.2">
      <c r="A62" s="11" t="s">
        <v>121</v>
      </c>
      <c r="B62" s="11" t="s">
        <v>152</v>
      </c>
      <c r="C62" s="11" t="s">
        <v>24</v>
      </c>
      <c r="D62" s="11" t="s">
        <v>20</v>
      </c>
      <c r="E62" s="11"/>
      <c r="F62" s="12">
        <v>10000</v>
      </c>
      <c r="G62" s="12">
        <v>0</v>
      </c>
      <c r="H62" s="12">
        <v>0</v>
      </c>
      <c r="I62" s="11">
        <v>0</v>
      </c>
      <c r="J62" s="12">
        <v>0</v>
      </c>
      <c r="K62" s="11"/>
      <c r="L62" s="11"/>
      <c r="M62" s="12"/>
      <c r="N62" s="12">
        <f t="shared" si="8"/>
        <v>10000</v>
      </c>
      <c r="O62" s="12">
        <f t="shared" si="9"/>
        <v>0</v>
      </c>
      <c r="P62" s="12">
        <f t="shared" si="7"/>
        <v>10000</v>
      </c>
      <c r="Q62" s="11" t="s">
        <v>153</v>
      </c>
    </row>
    <row r="63" spans="1:17" ht="71.25" customHeight="1" x14ac:dyDescent="0.2">
      <c r="A63" s="11" t="s">
        <v>121</v>
      </c>
      <c r="B63" s="11" t="s">
        <v>154</v>
      </c>
      <c r="C63" s="11" t="s">
        <v>24</v>
      </c>
      <c r="D63" s="11" t="s">
        <v>20</v>
      </c>
      <c r="E63" s="11"/>
      <c r="F63" s="12">
        <v>6500</v>
      </c>
      <c r="G63" s="12">
        <v>0</v>
      </c>
      <c r="H63" s="12">
        <v>0</v>
      </c>
      <c r="I63" s="11">
        <v>0</v>
      </c>
      <c r="J63" s="12">
        <v>0</v>
      </c>
      <c r="K63" s="11"/>
      <c r="L63" s="13">
        <v>42762</v>
      </c>
      <c r="M63" s="12">
        <v>0</v>
      </c>
      <c r="N63" s="12">
        <f t="shared" si="8"/>
        <v>6500</v>
      </c>
      <c r="O63" s="12">
        <f t="shared" si="9"/>
        <v>0</v>
      </c>
      <c r="P63" s="12">
        <f t="shared" si="7"/>
        <v>6500</v>
      </c>
      <c r="Q63" s="11" t="s">
        <v>155</v>
      </c>
    </row>
    <row r="64" spans="1:17" ht="71.25" customHeight="1" x14ac:dyDescent="0.2">
      <c r="A64" s="11" t="s">
        <v>121</v>
      </c>
      <c r="B64" s="11" t="s">
        <v>156</v>
      </c>
      <c r="C64" s="11" t="s">
        <v>24</v>
      </c>
      <c r="D64" s="11" t="s">
        <v>20</v>
      </c>
      <c r="E64" s="11"/>
      <c r="F64" s="12">
        <v>10000</v>
      </c>
      <c r="G64" s="12">
        <v>0</v>
      </c>
      <c r="H64" s="12">
        <v>0</v>
      </c>
      <c r="I64" s="11">
        <v>0</v>
      </c>
      <c r="J64" s="12">
        <v>0</v>
      </c>
      <c r="K64" s="11"/>
      <c r="L64" s="13">
        <v>42732</v>
      </c>
      <c r="M64" s="12">
        <v>0</v>
      </c>
      <c r="N64" s="12">
        <f t="shared" si="8"/>
        <v>10000</v>
      </c>
      <c r="O64" s="12">
        <f t="shared" si="9"/>
        <v>0</v>
      </c>
      <c r="P64" s="12">
        <f t="shared" si="7"/>
        <v>10000</v>
      </c>
      <c r="Q64" s="11" t="s">
        <v>157</v>
      </c>
    </row>
    <row r="65" spans="1:17" ht="71.25" customHeight="1" x14ac:dyDescent="0.2">
      <c r="A65" s="11" t="s">
        <v>121</v>
      </c>
      <c r="B65" s="11" t="s">
        <v>158</v>
      </c>
      <c r="C65" s="11" t="s">
        <v>24</v>
      </c>
      <c r="D65" s="11" t="s">
        <v>20</v>
      </c>
      <c r="E65" s="11"/>
      <c r="F65" s="12">
        <v>12500</v>
      </c>
      <c r="G65" s="12">
        <v>0</v>
      </c>
      <c r="H65" s="12">
        <v>0</v>
      </c>
      <c r="I65" s="11">
        <v>0</v>
      </c>
      <c r="J65" s="12">
        <v>0</v>
      </c>
      <c r="K65" s="11"/>
      <c r="L65" s="13">
        <v>42809</v>
      </c>
      <c r="M65" s="12">
        <v>0</v>
      </c>
      <c r="N65" s="12">
        <f t="shared" si="8"/>
        <v>12500</v>
      </c>
      <c r="O65" s="12">
        <f t="shared" si="9"/>
        <v>0</v>
      </c>
      <c r="P65" s="12">
        <f t="shared" si="7"/>
        <v>12500</v>
      </c>
      <c r="Q65" s="11" t="s">
        <v>159</v>
      </c>
    </row>
    <row r="66" spans="1:17" ht="71.25" customHeight="1" x14ac:dyDescent="0.2">
      <c r="A66" s="11" t="s">
        <v>121</v>
      </c>
      <c r="B66" s="11" t="s">
        <v>160</v>
      </c>
      <c r="C66" s="11" t="s">
        <v>40</v>
      </c>
      <c r="D66" s="11" t="s">
        <v>20</v>
      </c>
      <c r="E66" s="11"/>
      <c r="F66" s="12">
        <v>8500</v>
      </c>
      <c r="G66" s="12">
        <v>0</v>
      </c>
      <c r="H66" s="12">
        <v>0</v>
      </c>
      <c r="I66" s="11">
        <v>0</v>
      </c>
      <c r="J66" s="12">
        <v>0</v>
      </c>
      <c r="K66" s="11"/>
      <c r="L66" s="13">
        <v>42744</v>
      </c>
      <c r="M66" s="12">
        <v>0</v>
      </c>
      <c r="N66" s="12">
        <f t="shared" si="8"/>
        <v>8500</v>
      </c>
      <c r="O66" s="12">
        <f t="shared" si="9"/>
        <v>0</v>
      </c>
      <c r="P66" s="12">
        <f t="shared" si="7"/>
        <v>8500</v>
      </c>
      <c r="Q66" s="11" t="s">
        <v>161</v>
      </c>
    </row>
    <row r="67" spans="1:17" ht="71.25" customHeight="1" x14ac:dyDescent="0.2">
      <c r="A67" s="11" t="s">
        <v>121</v>
      </c>
      <c r="B67" s="11" t="s">
        <v>162</v>
      </c>
      <c r="C67" s="11" t="s">
        <v>24</v>
      </c>
      <c r="D67" s="11" t="s">
        <v>20</v>
      </c>
      <c r="E67" s="11"/>
      <c r="F67" s="12">
        <v>8500</v>
      </c>
      <c r="G67" s="12">
        <v>0</v>
      </c>
      <c r="H67" s="12">
        <v>0</v>
      </c>
      <c r="I67" s="11">
        <v>0</v>
      </c>
      <c r="J67" s="12">
        <v>0</v>
      </c>
      <c r="K67" s="11"/>
      <c r="L67" s="13">
        <v>42883</v>
      </c>
      <c r="M67" s="12">
        <v>0</v>
      </c>
      <c r="N67" s="12">
        <f t="shared" si="8"/>
        <v>8500</v>
      </c>
      <c r="O67" s="12">
        <f t="shared" si="9"/>
        <v>0</v>
      </c>
      <c r="P67" s="12">
        <f t="shared" si="7"/>
        <v>8500</v>
      </c>
      <c r="Q67" s="11" t="s">
        <v>163</v>
      </c>
    </row>
    <row r="68" spans="1:17" ht="71.25" customHeight="1" x14ac:dyDescent="0.2">
      <c r="A68" s="11" t="s">
        <v>121</v>
      </c>
      <c r="B68" s="11" t="s">
        <v>164</v>
      </c>
      <c r="C68" s="11" t="s">
        <v>24</v>
      </c>
      <c r="D68" s="11" t="s">
        <v>20</v>
      </c>
      <c r="E68" s="11"/>
      <c r="F68" s="12">
        <v>10000</v>
      </c>
      <c r="G68" s="12">
        <v>0</v>
      </c>
      <c r="H68" s="12">
        <v>0</v>
      </c>
      <c r="I68" s="11">
        <v>0</v>
      </c>
      <c r="J68" s="12">
        <v>0</v>
      </c>
      <c r="K68" s="11"/>
      <c r="L68" s="13">
        <v>42705</v>
      </c>
      <c r="M68" s="12"/>
      <c r="N68" s="12">
        <f t="shared" si="8"/>
        <v>10000</v>
      </c>
      <c r="O68" s="12">
        <f t="shared" si="9"/>
        <v>0</v>
      </c>
      <c r="P68" s="12">
        <f t="shared" si="7"/>
        <v>10000</v>
      </c>
      <c r="Q68" s="11" t="s">
        <v>165</v>
      </c>
    </row>
    <row r="69" spans="1:17" ht="71.25" customHeight="1" x14ac:dyDescent="0.2">
      <c r="A69" s="11" t="s">
        <v>121</v>
      </c>
      <c r="B69" s="11" t="s">
        <v>166</v>
      </c>
      <c r="C69" s="11" t="s">
        <v>19</v>
      </c>
      <c r="D69" s="11" t="s">
        <v>20</v>
      </c>
      <c r="E69" s="11"/>
      <c r="F69" s="12">
        <v>6500</v>
      </c>
      <c r="G69" s="12">
        <v>22477</v>
      </c>
      <c r="H69" s="12">
        <v>0</v>
      </c>
      <c r="I69" s="11">
        <v>0</v>
      </c>
      <c r="J69" s="12">
        <v>0</v>
      </c>
      <c r="K69" s="11" t="s">
        <v>167</v>
      </c>
      <c r="L69" s="13">
        <v>42783</v>
      </c>
      <c r="M69" s="12">
        <v>0</v>
      </c>
      <c r="N69" s="12">
        <f t="shared" si="8"/>
        <v>6500</v>
      </c>
      <c r="O69" s="12"/>
      <c r="P69" s="12">
        <f t="shared" si="7"/>
        <v>6500</v>
      </c>
      <c r="Q69" s="11" t="s">
        <v>168</v>
      </c>
    </row>
    <row r="70" spans="1:17" ht="71.25" customHeight="1" x14ac:dyDescent="0.2">
      <c r="A70" s="11" t="s">
        <v>121</v>
      </c>
      <c r="B70" s="11" t="s">
        <v>169</v>
      </c>
      <c r="C70" s="11" t="s">
        <v>19</v>
      </c>
      <c r="D70" s="11" t="s">
        <v>20</v>
      </c>
      <c r="E70" s="11"/>
      <c r="F70" s="12">
        <v>5932</v>
      </c>
      <c r="G70" s="12">
        <v>0</v>
      </c>
      <c r="H70" s="12">
        <v>0</v>
      </c>
      <c r="I70" s="11">
        <v>1</v>
      </c>
      <c r="J70" s="12">
        <v>5932</v>
      </c>
      <c r="K70" s="11"/>
      <c r="L70" s="13">
        <v>42766</v>
      </c>
      <c r="M70" s="12"/>
      <c r="N70" s="12">
        <f t="shared" si="8"/>
        <v>5932</v>
      </c>
      <c r="O70" s="12">
        <f>IF(E70="כן", 0, SUM(G70+H70+J70+M70))</f>
        <v>5932</v>
      </c>
      <c r="P70" s="12">
        <f t="shared" si="7"/>
        <v>11864</v>
      </c>
      <c r="Q70" s="11" t="s">
        <v>170</v>
      </c>
    </row>
    <row r="71" spans="1:17" ht="71.25" customHeight="1" x14ac:dyDescent="0.2">
      <c r="A71" s="11" t="s">
        <v>121</v>
      </c>
      <c r="B71" s="11" t="s">
        <v>171</v>
      </c>
      <c r="C71" s="11" t="s">
        <v>24</v>
      </c>
      <c r="D71" s="11" t="s">
        <v>20</v>
      </c>
      <c r="E71" s="11"/>
      <c r="F71" s="12">
        <v>6500</v>
      </c>
      <c r="G71" s="12">
        <v>0</v>
      </c>
      <c r="H71" s="12">
        <v>0</v>
      </c>
      <c r="I71" s="11">
        <v>4</v>
      </c>
      <c r="J71" s="12">
        <v>26000</v>
      </c>
      <c r="K71" s="11"/>
      <c r="L71" s="13">
        <v>42943</v>
      </c>
      <c r="M71" s="12"/>
      <c r="N71" s="12">
        <f t="shared" si="8"/>
        <v>0</v>
      </c>
      <c r="O71" s="12"/>
      <c r="P71" s="12">
        <f t="shared" si="7"/>
        <v>0</v>
      </c>
      <c r="Q71" s="11" t="s">
        <v>172</v>
      </c>
    </row>
    <row r="72" spans="1:17" ht="71.25" customHeight="1" x14ac:dyDescent="0.2">
      <c r="A72" s="11" t="s">
        <v>121</v>
      </c>
      <c r="B72" s="11" t="s">
        <v>173</v>
      </c>
      <c r="C72" s="11" t="s">
        <v>24</v>
      </c>
      <c r="D72" s="11" t="s">
        <v>20</v>
      </c>
      <c r="E72" s="11"/>
      <c r="F72" s="12">
        <v>6500</v>
      </c>
      <c r="G72" s="12">
        <v>0</v>
      </c>
      <c r="H72" s="12">
        <v>0</v>
      </c>
      <c r="I72" s="11">
        <v>0</v>
      </c>
      <c r="J72" s="12">
        <v>0</v>
      </c>
      <c r="K72" s="11"/>
      <c r="L72" s="13">
        <v>42851</v>
      </c>
      <c r="M72" s="12"/>
      <c r="N72" s="12">
        <f t="shared" si="8"/>
        <v>6500</v>
      </c>
      <c r="O72" s="12">
        <f>IF(E72="כן", 0, SUM(G72+H72+J72+M72))</f>
        <v>0</v>
      </c>
      <c r="P72" s="12">
        <f t="shared" si="7"/>
        <v>6500</v>
      </c>
      <c r="Q72" s="11" t="s">
        <v>174</v>
      </c>
    </row>
    <row r="73" spans="1:17" ht="71.25" customHeight="1" x14ac:dyDescent="0.2">
      <c r="A73" s="11" t="s">
        <v>121</v>
      </c>
      <c r="B73" s="11" t="s">
        <v>175</v>
      </c>
      <c r="C73" s="11" t="s">
        <v>24</v>
      </c>
      <c r="D73" s="11" t="s">
        <v>56</v>
      </c>
      <c r="E73" s="11"/>
      <c r="F73" s="12">
        <v>0</v>
      </c>
      <c r="G73" s="12">
        <v>0</v>
      </c>
      <c r="H73" s="12">
        <v>0</v>
      </c>
      <c r="I73" s="11">
        <v>0</v>
      </c>
      <c r="J73" s="12">
        <v>0</v>
      </c>
      <c r="K73" s="11"/>
      <c r="L73" s="11"/>
      <c r="M73" s="12"/>
      <c r="N73" s="12">
        <f t="shared" si="8"/>
        <v>0</v>
      </c>
      <c r="O73" s="12">
        <f>IF(E73="כן", 0, SUM(G73+H73+J73+M73))</f>
        <v>0</v>
      </c>
      <c r="P73" s="12">
        <f t="shared" si="7"/>
        <v>0</v>
      </c>
      <c r="Q73" s="11" t="s">
        <v>176</v>
      </c>
    </row>
    <row r="74" spans="1:17" ht="71.25" customHeight="1" x14ac:dyDescent="0.2">
      <c r="A74" s="11" t="s">
        <v>121</v>
      </c>
      <c r="B74" s="11" t="s">
        <v>177</v>
      </c>
      <c r="C74" s="11" t="s">
        <v>24</v>
      </c>
      <c r="D74" s="11" t="s">
        <v>20</v>
      </c>
      <c r="E74" s="11"/>
      <c r="F74" s="12">
        <v>6500</v>
      </c>
      <c r="G74" s="12">
        <v>0</v>
      </c>
      <c r="H74" s="12">
        <v>0</v>
      </c>
      <c r="I74" s="11">
        <v>0</v>
      </c>
      <c r="J74" s="12">
        <v>0</v>
      </c>
      <c r="K74" s="11" t="s">
        <v>685</v>
      </c>
      <c r="L74" s="13">
        <v>42609</v>
      </c>
      <c r="M74" s="12">
        <v>0</v>
      </c>
      <c r="N74" s="12"/>
      <c r="O74" s="12">
        <f>IF(E74="כן", 0, SUM(G74+H74+J74+M74))</f>
        <v>0</v>
      </c>
      <c r="P74" s="12">
        <f t="shared" si="7"/>
        <v>0</v>
      </c>
      <c r="Q74" s="11" t="s">
        <v>178</v>
      </c>
    </row>
    <row r="75" spans="1:17" ht="71.25" customHeight="1" x14ac:dyDescent="0.2">
      <c r="A75" s="11" t="s">
        <v>121</v>
      </c>
      <c r="B75" s="11" t="s">
        <v>179</v>
      </c>
      <c r="C75" s="11" t="s">
        <v>24</v>
      </c>
      <c r="D75" s="11" t="s">
        <v>20</v>
      </c>
      <c r="E75" s="11"/>
      <c r="F75" s="12">
        <v>4000</v>
      </c>
      <c r="G75" s="12">
        <v>0</v>
      </c>
      <c r="H75" s="12">
        <v>0</v>
      </c>
      <c r="I75" s="11">
        <v>0</v>
      </c>
      <c r="J75" s="12">
        <v>0</v>
      </c>
      <c r="K75" s="11" t="s">
        <v>688</v>
      </c>
      <c r="L75" s="13">
        <v>42771</v>
      </c>
      <c r="M75" s="12"/>
      <c r="N75" s="12">
        <f t="shared" ref="N75:N85" si="10">IF(E75="כן",0,IF(I75&gt;3,0,F75))</f>
        <v>4000</v>
      </c>
      <c r="O75" s="12">
        <f>IF(E75="כן", 0, SUM(G75+H75+J75+M75))</f>
        <v>0</v>
      </c>
      <c r="P75" s="12">
        <f t="shared" si="7"/>
        <v>4000</v>
      </c>
      <c r="Q75" s="11" t="s">
        <v>180</v>
      </c>
    </row>
    <row r="76" spans="1:17" ht="71.25" customHeight="1" x14ac:dyDescent="0.2">
      <c r="A76" s="11" t="s">
        <v>121</v>
      </c>
      <c r="B76" s="11" t="s">
        <v>181</v>
      </c>
      <c r="C76" s="11" t="s">
        <v>24</v>
      </c>
      <c r="D76" s="11" t="s">
        <v>20</v>
      </c>
      <c r="E76" s="11"/>
      <c r="F76" s="12">
        <v>6500</v>
      </c>
      <c r="G76" s="12">
        <v>0</v>
      </c>
      <c r="H76" s="12">
        <v>0</v>
      </c>
      <c r="I76" s="11">
        <v>7</v>
      </c>
      <c r="J76" s="12">
        <v>46166</v>
      </c>
      <c r="K76" s="11"/>
      <c r="L76" s="13">
        <v>42797</v>
      </c>
      <c r="M76" s="12"/>
      <c r="N76" s="12">
        <f t="shared" si="10"/>
        <v>0</v>
      </c>
      <c r="O76" s="12"/>
      <c r="P76" s="12">
        <f t="shared" si="7"/>
        <v>0</v>
      </c>
      <c r="Q76" s="11" t="s">
        <v>182</v>
      </c>
    </row>
    <row r="77" spans="1:17" ht="71.25" customHeight="1" x14ac:dyDescent="0.2">
      <c r="A77" s="11" t="s">
        <v>121</v>
      </c>
      <c r="B77" s="11" t="s">
        <v>183</v>
      </c>
      <c r="C77" s="11" t="s">
        <v>24</v>
      </c>
      <c r="D77" s="11" t="s">
        <v>56</v>
      </c>
      <c r="E77" s="11"/>
      <c r="F77" s="12">
        <v>0</v>
      </c>
      <c r="G77" s="12">
        <v>0</v>
      </c>
      <c r="H77" s="12">
        <v>0</v>
      </c>
      <c r="I77" s="11">
        <v>0</v>
      </c>
      <c r="J77" s="12">
        <v>0</v>
      </c>
      <c r="K77" s="11" t="s">
        <v>685</v>
      </c>
      <c r="L77" s="11"/>
      <c r="M77" s="12"/>
      <c r="N77" s="12">
        <f t="shared" si="10"/>
        <v>0</v>
      </c>
      <c r="O77" s="12">
        <f>IF(E77="כן", 0, SUM(G77+H77+J77+M77))</f>
        <v>0</v>
      </c>
      <c r="P77" s="12">
        <f t="shared" si="7"/>
        <v>0</v>
      </c>
      <c r="Q77" s="11"/>
    </row>
    <row r="78" spans="1:17" ht="71.25" customHeight="1" x14ac:dyDescent="0.2">
      <c r="A78" s="11" t="s">
        <v>121</v>
      </c>
      <c r="B78" s="11" t="s">
        <v>184</v>
      </c>
      <c r="C78" s="11"/>
      <c r="D78" s="11" t="s">
        <v>20</v>
      </c>
      <c r="E78" s="11"/>
      <c r="F78" s="12">
        <v>3000</v>
      </c>
      <c r="G78" s="12">
        <v>33621</v>
      </c>
      <c r="H78" s="12">
        <v>0</v>
      </c>
      <c r="I78" s="11">
        <v>14</v>
      </c>
      <c r="J78" s="12">
        <v>42153</v>
      </c>
      <c r="K78" s="11" t="s">
        <v>104</v>
      </c>
      <c r="L78" s="11"/>
      <c r="M78" s="12"/>
      <c r="N78" s="12">
        <f t="shared" si="10"/>
        <v>0</v>
      </c>
      <c r="O78" s="12">
        <v>0</v>
      </c>
      <c r="P78" s="12">
        <f t="shared" si="7"/>
        <v>0</v>
      </c>
      <c r="Q78" s="11" t="s">
        <v>185</v>
      </c>
    </row>
    <row r="79" spans="1:17" ht="71.25" customHeight="1" x14ac:dyDescent="0.2">
      <c r="A79" s="11" t="s">
        <v>121</v>
      </c>
      <c r="B79" s="11" t="s">
        <v>186</v>
      </c>
      <c r="C79" s="11" t="s">
        <v>19</v>
      </c>
      <c r="D79" s="11" t="s">
        <v>20</v>
      </c>
      <c r="E79" s="11"/>
      <c r="F79" s="12">
        <v>6500</v>
      </c>
      <c r="G79" s="12">
        <v>0</v>
      </c>
      <c r="H79" s="12">
        <v>0</v>
      </c>
      <c r="I79" s="11">
        <v>0</v>
      </c>
      <c r="J79" s="12">
        <v>0</v>
      </c>
      <c r="K79" s="11"/>
      <c r="L79" s="13">
        <v>42705</v>
      </c>
      <c r="M79" s="12">
        <v>0</v>
      </c>
      <c r="N79" s="12">
        <f t="shared" si="10"/>
        <v>6500</v>
      </c>
      <c r="O79" s="12">
        <f>IF(E79="כן", 0, SUM(G79+H79+J79+M79))</f>
        <v>0</v>
      </c>
      <c r="P79" s="12">
        <f t="shared" si="7"/>
        <v>6500</v>
      </c>
      <c r="Q79" s="11" t="s">
        <v>187</v>
      </c>
    </row>
    <row r="80" spans="1:17" ht="71.25" customHeight="1" x14ac:dyDescent="0.2">
      <c r="A80" s="11" t="s">
        <v>121</v>
      </c>
      <c r="B80" s="11" t="s">
        <v>188</v>
      </c>
      <c r="C80" s="11" t="s">
        <v>24</v>
      </c>
      <c r="D80" s="11" t="s">
        <v>20</v>
      </c>
      <c r="E80" s="11"/>
      <c r="F80" s="12">
        <v>7264</v>
      </c>
      <c r="G80" s="12">
        <v>0</v>
      </c>
      <c r="H80" s="12">
        <v>0</v>
      </c>
      <c r="I80" s="11">
        <v>0</v>
      </c>
      <c r="J80" s="12">
        <v>0</v>
      </c>
      <c r="K80" s="11"/>
      <c r="L80" s="13">
        <v>42845</v>
      </c>
      <c r="M80" s="12">
        <v>0</v>
      </c>
      <c r="N80" s="12"/>
      <c r="O80" s="12">
        <f>IF(E80="כן", 0, SUM(G80+H80+J80+M80))</f>
        <v>0</v>
      </c>
      <c r="P80" s="12">
        <f t="shared" ref="P80:P107" si="11">SUM(N80+O80)</f>
        <v>0</v>
      </c>
      <c r="Q80" s="11" t="s">
        <v>189</v>
      </c>
    </row>
    <row r="81" spans="1:17" ht="71.25" customHeight="1" x14ac:dyDescent="0.2">
      <c r="A81" s="11" t="s">
        <v>121</v>
      </c>
      <c r="B81" s="11" t="s">
        <v>190</v>
      </c>
      <c r="C81" s="11" t="s">
        <v>40</v>
      </c>
      <c r="D81" s="11" t="s">
        <v>191</v>
      </c>
      <c r="E81" s="11"/>
      <c r="F81" s="12">
        <v>4000</v>
      </c>
      <c r="G81" s="12">
        <v>0</v>
      </c>
      <c r="H81" s="12">
        <v>0</v>
      </c>
      <c r="I81" s="11">
        <v>1</v>
      </c>
      <c r="J81" s="12">
        <v>4000</v>
      </c>
      <c r="K81" s="11"/>
      <c r="L81" s="11"/>
      <c r="M81" s="12"/>
      <c r="N81" s="12">
        <f t="shared" si="10"/>
        <v>4000</v>
      </c>
      <c r="O81" s="12">
        <v>0</v>
      </c>
      <c r="P81" s="12">
        <f t="shared" si="11"/>
        <v>4000</v>
      </c>
      <c r="Q81" s="14" t="s">
        <v>192</v>
      </c>
    </row>
    <row r="82" spans="1:17" ht="71.25" customHeight="1" x14ac:dyDescent="0.2">
      <c r="A82" s="11" t="s">
        <v>121</v>
      </c>
      <c r="B82" s="11" t="s">
        <v>193</v>
      </c>
      <c r="C82" s="11" t="s">
        <v>24</v>
      </c>
      <c r="D82" s="11" t="s">
        <v>20</v>
      </c>
      <c r="E82" s="11"/>
      <c r="F82" s="12">
        <v>10000</v>
      </c>
      <c r="G82" s="12">
        <v>0</v>
      </c>
      <c r="H82" s="12">
        <v>0</v>
      </c>
      <c r="I82" s="11">
        <v>0</v>
      </c>
      <c r="J82" s="12">
        <v>0</v>
      </c>
      <c r="K82" s="11"/>
      <c r="L82" s="13">
        <v>42796</v>
      </c>
      <c r="M82" s="12">
        <v>0</v>
      </c>
      <c r="N82" s="12">
        <f t="shared" si="10"/>
        <v>10000</v>
      </c>
      <c r="O82" s="12">
        <f>IF(E82="כן", 0, SUM(G82+H82+J82+M82))</f>
        <v>0</v>
      </c>
      <c r="P82" s="12">
        <f t="shared" si="11"/>
        <v>10000</v>
      </c>
      <c r="Q82" s="11" t="s">
        <v>194</v>
      </c>
    </row>
    <row r="83" spans="1:17" ht="71.25" customHeight="1" x14ac:dyDescent="0.2">
      <c r="A83" s="11" t="s">
        <v>121</v>
      </c>
      <c r="B83" s="11" t="s">
        <v>195</v>
      </c>
      <c r="C83" s="11" t="s">
        <v>24</v>
      </c>
      <c r="D83" s="11" t="s">
        <v>20</v>
      </c>
      <c r="E83" s="11"/>
      <c r="F83" s="12">
        <v>11875</v>
      </c>
      <c r="G83" s="12">
        <v>0</v>
      </c>
      <c r="H83" s="12">
        <v>0</v>
      </c>
      <c r="I83" s="11">
        <v>0</v>
      </c>
      <c r="J83" s="12">
        <v>0</v>
      </c>
      <c r="K83" s="11"/>
      <c r="L83" s="13">
        <v>42800</v>
      </c>
      <c r="M83" s="12">
        <v>0</v>
      </c>
      <c r="N83" s="12">
        <f t="shared" si="10"/>
        <v>11875</v>
      </c>
      <c r="O83" s="12">
        <f>IF(E83="כן", 0, SUM(G83+H83+J83+M83))</f>
        <v>0</v>
      </c>
      <c r="P83" s="12">
        <f t="shared" si="11"/>
        <v>11875</v>
      </c>
      <c r="Q83" s="11" t="s">
        <v>196</v>
      </c>
    </row>
    <row r="84" spans="1:17" ht="71.25" customHeight="1" x14ac:dyDescent="0.2">
      <c r="A84" s="11" t="s">
        <v>121</v>
      </c>
      <c r="B84" s="11" t="s">
        <v>197</v>
      </c>
      <c r="C84" s="11" t="s">
        <v>24</v>
      </c>
      <c r="D84" s="11" t="s">
        <v>20</v>
      </c>
      <c r="E84" s="11"/>
      <c r="F84" s="12">
        <v>6500</v>
      </c>
      <c r="G84" s="12">
        <v>0</v>
      </c>
      <c r="H84" s="12">
        <v>0</v>
      </c>
      <c r="I84" s="11">
        <v>0</v>
      </c>
      <c r="J84" s="12">
        <v>0</v>
      </c>
      <c r="K84" s="11" t="s">
        <v>710</v>
      </c>
      <c r="L84" s="13">
        <v>42674</v>
      </c>
      <c r="M84" s="12">
        <v>53650.854700854703</v>
      </c>
      <c r="N84" s="12">
        <f t="shared" si="10"/>
        <v>6500</v>
      </c>
      <c r="O84" s="12">
        <f>IF(E84="כן", 0, SUM(G84+H84+J84+M84))</f>
        <v>53650.854700854703</v>
      </c>
      <c r="P84" s="12">
        <f t="shared" si="11"/>
        <v>60150.854700854703</v>
      </c>
      <c r="Q84" s="11" t="s">
        <v>198</v>
      </c>
    </row>
    <row r="85" spans="1:17" ht="71.25" customHeight="1" x14ac:dyDescent="0.2">
      <c r="A85" s="11" t="s">
        <v>121</v>
      </c>
      <c r="B85" s="11" t="s">
        <v>199</v>
      </c>
      <c r="C85" s="11" t="s">
        <v>24</v>
      </c>
      <c r="D85" s="11" t="s">
        <v>20</v>
      </c>
      <c r="E85" s="11"/>
      <c r="F85" s="12">
        <v>6175</v>
      </c>
      <c r="G85" s="12">
        <v>0</v>
      </c>
      <c r="H85" s="12">
        <v>0</v>
      </c>
      <c r="I85" s="11">
        <v>0</v>
      </c>
      <c r="J85" s="12">
        <v>0</v>
      </c>
      <c r="K85" s="11" t="s">
        <v>711</v>
      </c>
      <c r="L85" s="13">
        <v>42643</v>
      </c>
      <c r="M85" s="12">
        <v>36941.132478632477</v>
      </c>
      <c r="N85" s="12">
        <f t="shared" si="10"/>
        <v>6175</v>
      </c>
      <c r="O85" s="12">
        <f>IF(E85="כן", 0, SUM(G85+H85+J85+M85))</f>
        <v>36941.132478632477</v>
      </c>
      <c r="P85" s="12">
        <f t="shared" si="11"/>
        <v>43116.132478632477</v>
      </c>
      <c r="Q85" s="11" t="s">
        <v>200</v>
      </c>
    </row>
    <row r="86" spans="1:17" ht="71.25" customHeight="1" x14ac:dyDescent="0.2">
      <c r="A86" s="11" t="s">
        <v>121</v>
      </c>
      <c r="B86" s="11" t="s">
        <v>201</v>
      </c>
      <c r="C86" s="11" t="s">
        <v>24</v>
      </c>
      <c r="D86" s="11" t="s">
        <v>20</v>
      </c>
      <c r="E86" s="11"/>
      <c r="F86" s="12">
        <v>10000</v>
      </c>
      <c r="G86" s="12">
        <v>3909</v>
      </c>
      <c r="H86" s="12">
        <v>0</v>
      </c>
      <c r="I86" s="11">
        <v>0</v>
      </c>
      <c r="J86" s="12">
        <v>0</v>
      </c>
      <c r="K86" s="11" t="s">
        <v>104</v>
      </c>
      <c r="L86" s="13">
        <v>42636</v>
      </c>
      <c r="M86" s="12"/>
      <c r="N86" s="12">
        <v>0</v>
      </c>
      <c r="O86" s="12">
        <v>0</v>
      </c>
      <c r="P86" s="12">
        <f t="shared" si="11"/>
        <v>0</v>
      </c>
      <c r="Q86" s="11" t="s">
        <v>202</v>
      </c>
    </row>
    <row r="87" spans="1:17" ht="71.25" customHeight="1" x14ac:dyDescent="0.2">
      <c r="A87" s="11" t="s">
        <v>121</v>
      </c>
      <c r="B87" s="11" t="s">
        <v>203</v>
      </c>
      <c r="C87" s="11" t="s">
        <v>24</v>
      </c>
      <c r="D87" s="11" t="s">
        <v>20</v>
      </c>
      <c r="E87" s="11"/>
      <c r="F87" s="12">
        <v>6175</v>
      </c>
      <c r="G87" s="12">
        <v>0</v>
      </c>
      <c r="H87" s="12">
        <v>0</v>
      </c>
      <c r="I87" s="11">
        <v>0</v>
      </c>
      <c r="J87" s="12">
        <v>0</v>
      </c>
      <c r="K87" s="11"/>
      <c r="L87" s="13">
        <v>43099</v>
      </c>
      <c r="M87" s="12">
        <v>0</v>
      </c>
      <c r="N87" s="12">
        <f>IF(E87="כן",0,IF(I87&gt;3,0,F87))</f>
        <v>6175</v>
      </c>
      <c r="O87" s="12">
        <f>IF(E87="כן", 0, SUM(G87+H87+J87+M87))</f>
        <v>0</v>
      </c>
      <c r="P87" s="12">
        <f t="shared" si="11"/>
        <v>6175</v>
      </c>
      <c r="Q87" s="11" t="s">
        <v>204</v>
      </c>
    </row>
    <row r="88" spans="1:17" ht="71.25" customHeight="1" x14ac:dyDescent="0.2">
      <c r="A88" s="11" t="s">
        <v>121</v>
      </c>
      <c r="B88" s="11" t="s">
        <v>205</v>
      </c>
      <c r="C88" s="11" t="s">
        <v>40</v>
      </c>
      <c r="D88" s="11" t="s">
        <v>20</v>
      </c>
      <c r="E88" s="11"/>
      <c r="F88" s="12">
        <v>9500</v>
      </c>
      <c r="G88" s="12">
        <v>0</v>
      </c>
      <c r="H88" s="12">
        <v>0</v>
      </c>
      <c r="I88" s="11">
        <v>2</v>
      </c>
      <c r="J88" s="12">
        <v>19000</v>
      </c>
      <c r="K88" s="11"/>
      <c r="L88" s="13">
        <v>42613</v>
      </c>
      <c r="M88" s="12">
        <v>0</v>
      </c>
      <c r="N88" s="12"/>
      <c r="O88" s="12"/>
      <c r="P88" s="12">
        <f t="shared" si="11"/>
        <v>0</v>
      </c>
      <c r="Q88" s="11" t="s">
        <v>206</v>
      </c>
    </row>
    <row r="89" spans="1:17" ht="71.25" customHeight="1" x14ac:dyDescent="0.2">
      <c r="A89" s="11" t="s">
        <v>121</v>
      </c>
      <c r="B89" s="11" t="s">
        <v>207</v>
      </c>
      <c r="C89" s="11" t="s">
        <v>29</v>
      </c>
      <c r="D89" s="11" t="s">
        <v>20</v>
      </c>
      <c r="E89" s="11"/>
      <c r="F89" s="12">
        <v>4000</v>
      </c>
      <c r="G89" s="12">
        <v>52155</v>
      </c>
      <c r="H89" s="12">
        <v>0</v>
      </c>
      <c r="I89" s="11">
        <v>0</v>
      </c>
      <c r="J89" s="12">
        <v>0</v>
      </c>
      <c r="K89" s="11" t="s">
        <v>208</v>
      </c>
      <c r="L89" s="13">
        <v>42662</v>
      </c>
      <c r="M89" s="12">
        <v>43390.912393162398</v>
      </c>
      <c r="N89" s="12">
        <f t="shared" ref="N89:N100" si="12">IF(E89="כן",0,IF(I89&gt;3,0,F89))</f>
        <v>4000</v>
      </c>
      <c r="O89" s="12">
        <f>IF(E89="כן", 0, SUM(G89+H89+J89+M89))</f>
        <v>95545.912393162405</v>
      </c>
      <c r="P89" s="12">
        <f t="shared" si="11"/>
        <v>99545.912393162405</v>
      </c>
      <c r="Q89" s="11" t="s">
        <v>209</v>
      </c>
    </row>
    <row r="90" spans="1:17" ht="71.25" customHeight="1" x14ac:dyDescent="0.2">
      <c r="A90" s="11" t="s">
        <v>121</v>
      </c>
      <c r="B90" s="11" t="s">
        <v>210</v>
      </c>
      <c r="C90" s="11" t="s">
        <v>24</v>
      </c>
      <c r="D90" s="11" t="s">
        <v>20</v>
      </c>
      <c r="E90" s="11"/>
      <c r="F90" s="12">
        <v>7250</v>
      </c>
      <c r="G90" s="12">
        <v>0</v>
      </c>
      <c r="H90" s="12">
        <v>0</v>
      </c>
      <c r="I90" s="11">
        <v>0</v>
      </c>
      <c r="J90" s="12">
        <v>0</v>
      </c>
      <c r="K90" s="11"/>
      <c r="L90" s="13">
        <v>43048</v>
      </c>
      <c r="M90" s="12">
        <v>0</v>
      </c>
      <c r="N90" s="12">
        <f t="shared" si="12"/>
        <v>7250</v>
      </c>
      <c r="O90" s="12">
        <f>IF(E90="כן", 0, SUM(G90+H90+J90+M90))</f>
        <v>0</v>
      </c>
      <c r="P90" s="12">
        <f t="shared" si="11"/>
        <v>7250</v>
      </c>
      <c r="Q90" s="11" t="s">
        <v>211</v>
      </c>
    </row>
    <row r="91" spans="1:17" ht="71.25" customHeight="1" x14ac:dyDescent="0.2">
      <c r="A91" s="11" t="s">
        <v>121</v>
      </c>
      <c r="B91" s="11" t="s">
        <v>212</v>
      </c>
      <c r="C91" s="11" t="s">
        <v>40</v>
      </c>
      <c r="D91" s="11" t="s">
        <v>20</v>
      </c>
      <c r="E91" s="11"/>
      <c r="F91" s="12">
        <v>4000</v>
      </c>
      <c r="G91" s="12">
        <v>19690</v>
      </c>
      <c r="H91" s="12">
        <v>1500</v>
      </c>
      <c r="I91" s="11">
        <v>0</v>
      </c>
      <c r="J91" s="12">
        <v>0</v>
      </c>
      <c r="K91" s="11" t="s">
        <v>213</v>
      </c>
      <c r="L91" s="13">
        <v>42855</v>
      </c>
      <c r="M91" s="12">
        <v>0</v>
      </c>
      <c r="N91" s="12">
        <f t="shared" si="12"/>
        <v>4000</v>
      </c>
      <c r="O91" s="12">
        <f>IF(E91="כן", 0, SUM(H91+J91+M91))</f>
        <v>1500</v>
      </c>
      <c r="P91" s="12">
        <f t="shared" si="11"/>
        <v>5500</v>
      </c>
      <c r="Q91" s="11" t="s">
        <v>214</v>
      </c>
    </row>
    <row r="92" spans="1:17" ht="71.25" customHeight="1" x14ac:dyDescent="0.2">
      <c r="A92" s="11" t="s">
        <v>121</v>
      </c>
      <c r="B92" s="11" t="s">
        <v>215</v>
      </c>
      <c r="C92" s="11" t="s">
        <v>24</v>
      </c>
      <c r="D92" s="11" t="s">
        <v>20</v>
      </c>
      <c r="E92" s="11"/>
      <c r="F92" s="12">
        <v>10000</v>
      </c>
      <c r="G92" s="12">
        <v>0</v>
      </c>
      <c r="H92" s="12">
        <v>0</v>
      </c>
      <c r="I92" s="11">
        <v>0</v>
      </c>
      <c r="J92" s="12">
        <v>0</v>
      </c>
      <c r="K92" s="11"/>
      <c r="L92" s="13">
        <v>43098</v>
      </c>
      <c r="M92" s="12">
        <v>0</v>
      </c>
      <c r="N92" s="12">
        <f t="shared" si="12"/>
        <v>10000</v>
      </c>
      <c r="O92" s="12">
        <f t="shared" ref="O92:O100" si="13">IF(E92="כן", 0, SUM(G92+H92+J92+M92))</f>
        <v>0</v>
      </c>
      <c r="P92" s="12">
        <f t="shared" si="11"/>
        <v>10000</v>
      </c>
      <c r="Q92" s="11" t="s">
        <v>216</v>
      </c>
    </row>
    <row r="93" spans="1:17" ht="71.25" customHeight="1" x14ac:dyDescent="0.2">
      <c r="A93" s="11" t="s">
        <v>121</v>
      </c>
      <c r="B93" s="11" t="s">
        <v>217</v>
      </c>
      <c r="C93" s="11" t="s">
        <v>24</v>
      </c>
      <c r="D93" s="11" t="s">
        <v>20</v>
      </c>
      <c r="E93" s="11"/>
      <c r="F93" s="12">
        <v>8500</v>
      </c>
      <c r="G93" s="12">
        <v>0</v>
      </c>
      <c r="H93" s="12">
        <v>0</v>
      </c>
      <c r="I93" s="11">
        <v>0</v>
      </c>
      <c r="J93" s="12">
        <v>0</v>
      </c>
      <c r="K93" s="11"/>
      <c r="L93" s="13">
        <v>43077</v>
      </c>
      <c r="M93" s="12">
        <v>0</v>
      </c>
      <c r="N93" s="12">
        <f t="shared" si="12"/>
        <v>8500</v>
      </c>
      <c r="O93" s="12">
        <f t="shared" si="13"/>
        <v>0</v>
      </c>
      <c r="P93" s="12">
        <f t="shared" si="11"/>
        <v>8500</v>
      </c>
      <c r="Q93" s="11" t="s">
        <v>218</v>
      </c>
    </row>
    <row r="94" spans="1:17" ht="71.25" customHeight="1" x14ac:dyDescent="0.2">
      <c r="A94" s="11" t="s">
        <v>121</v>
      </c>
      <c r="B94" s="11" t="s">
        <v>219</v>
      </c>
      <c r="C94" s="11" t="s">
        <v>24</v>
      </c>
      <c r="D94" s="11" t="s">
        <v>20</v>
      </c>
      <c r="E94" s="11"/>
      <c r="F94" s="12">
        <v>5000</v>
      </c>
      <c r="G94" s="12">
        <v>0</v>
      </c>
      <c r="H94" s="12">
        <v>0</v>
      </c>
      <c r="I94" s="11">
        <v>0</v>
      </c>
      <c r="J94" s="12">
        <v>0</v>
      </c>
      <c r="K94" s="11"/>
      <c r="L94" s="13">
        <v>42968</v>
      </c>
      <c r="M94" s="12">
        <v>0</v>
      </c>
      <c r="N94" s="12">
        <f t="shared" si="12"/>
        <v>5000</v>
      </c>
      <c r="O94" s="12">
        <f t="shared" si="13"/>
        <v>0</v>
      </c>
      <c r="P94" s="12">
        <f t="shared" si="11"/>
        <v>5000</v>
      </c>
      <c r="Q94" s="11" t="s">
        <v>220</v>
      </c>
    </row>
    <row r="95" spans="1:17" ht="71.25" customHeight="1" x14ac:dyDescent="0.2">
      <c r="A95" s="11" t="s">
        <v>121</v>
      </c>
      <c r="B95" s="11" t="s">
        <v>221</v>
      </c>
      <c r="C95" s="11" t="s">
        <v>24</v>
      </c>
      <c r="D95" s="11" t="s">
        <v>20</v>
      </c>
      <c r="E95" s="11"/>
      <c r="F95" s="12">
        <v>8500</v>
      </c>
      <c r="G95" s="12">
        <v>0</v>
      </c>
      <c r="H95" s="12">
        <v>0</v>
      </c>
      <c r="I95" s="11">
        <v>0</v>
      </c>
      <c r="J95" s="12">
        <v>0</v>
      </c>
      <c r="K95" s="11"/>
      <c r="L95" s="13">
        <v>42975</v>
      </c>
      <c r="M95" s="12">
        <v>0</v>
      </c>
      <c r="N95" s="12">
        <f t="shared" si="12"/>
        <v>8500</v>
      </c>
      <c r="O95" s="12">
        <f t="shared" si="13"/>
        <v>0</v>
      </c>
      <c r="P95" s="12">
        <f t="shared" si="11"/>
        <v>8500</v>
      </c>
      <c r="Q95" s="11" t="s">
        <v>222</v>
      </c>
    </row>
    <row r="96" spans="1:17" ht="71.25" customHeight="1" x14ac:dyDescent="0.2">
      <c r="A96" s="11" t="s">
        <v>121</v>
      </c>
      <c r="B96" s="11" t="s">
        <v>223</v>
      </c>
      <c r="C96" s="11" t="s">
        <v>24</v>
      </c>
      <c r="D96" s="11" t="s">
        <v>20</v>
      </c>
      <c r="E96" s="11"/>
      <c r="F96" s="12">
        <v>10000</v>
      </c>
      <c r="G96" s="12">
        <v>0</v>
      </c>
      <c r="H96" s="12">
        <v>0</v>
      </c>
      <c r="I96" s="11">
        <v>0</v>
      </c>
      <c r="J96" s="12">
        <v>0</v>
      </c>
      <c r="K96" s="11"/>
      <c r="L96" s="13">
        <v>42764</v>
      </c>
      <c r="M96" s="12">
        <v>0</v>
      </c>
      <c r="N96" s="12">
        <f t="shared" si="12"/>
        <v>10000</v>
      </c>
      <c r="O96" s="12">
        <f t="shared" si="13"/>
        <v>0</v>
      </c>
      <c r="P96" s="12">
        <f t="shared" si="11"/>
        <v>10000</v>
      </c>
      <c r="Q96" s="11" t="s">
        <v>224</v>
      </c>
    </row>
    <row r="97" spans="1:17" ht="71.25" customHeight="1" x14ac:dyDescent="0.2">
      <c r="A97" s="11" t="s">
        <v>121</v>
      </c>
      <c r="B97" s="11" t="s">
        <v>225</v>
      </c>
      <c r="C97" s="11" t="s">
        <v>24</v>
      </c>
      <c r="D97" s="11" t="s">
        <v>20</v>
      </c>
      <c r="E97" s="11"/>
      <c r="F97" s="12">
        <v>4750</v>
      </c>
      <c r="G97" s="12">
        <v>0</v>
      </c>
      <c r="H97" s="12">
        <v>0</v>
      </c>
      <c r="I97" s="11">
        <v>0</v>
      </c>
      <c r="J97" s="12">
        <v>0</v>
      </c>
      <c r="K97" s="11"/>
      <c r="L97" s="13">
        <v>42770</v>
      </c>
      <c r="M97" s="12">
        <v>0</v>
      </c>
      <c r="N97" s="12">
        <f t="shared" si="12"/>
        <v>4750</v>
      </c>
      <c r="O97" s="12">
        <f t="shared" si="13"/>
        <v>0</v>
      </c>
      <c r="P97" s="12">
        <f t="shared" si="11"/>
        <v>4750</v>
      </c>
      <c r="Q97" s="11" t="s">
        <v>226</v>
      </c>
    </row>
    <row r="98" spans="1:17" ht="71.25" customHeight="1" x14ac:dyDescent="0.2">
      <c r="A98" s="11" t="s">
        <v>121</v>
      </c>
      <c r="B98" s="11" t="s">
        <v>227</v>
      </c>
      <c r="C98" s="11" t="s">
        <v>24</v>
      </c>
      <c r="D98" s="11" t="s">
        <v>20</v>
      </c>
      <c r="E98" s="11"/>
      <c r="F98" s="12">
        <v>6650</v>
      </c>
      <c r="G98" s="12">
        <v>0</v>
      </c>
      <c r="H98" s="12">
        <v>10013</v>
      </c>
      <c r="I98" s="11">
        <v>0</v>
      </c>
      <c r="J98" s="12">
        <v>0</v>
      </c>
      <c r="K98" s="11" t="s">
        <v>228</v>
      </c>
      <c r="L98" s="13">
        <v>43008</v>
      </c>
      <c r="M98" s="12">
        <v>0</v>
      </c>
      <c r="N98" s="12">
        <f t="shared" si="12"/>
        <v>6650</v>
      </c>
      <c r="O98" s="12">
        <f t="shared" si="13"/>
        <v>10013</v>
      </c>
      <c r="P98" s="12">
        <f t="shared" si="11"/>
        <v>16663</v>
      </c>
      <c r="Q98" s="11" t="s">
        <v>229</v>
      </c>
    </row>
    <row r="99" spans="1:17" ht="71.25" customHeight="1" x14ac:dyDescent="0.2">
      <c r="A99" s="11" t="s">
        <v>121</v>
      </c>
      <c r="B99" s="11" t="s">
        <v>230</v>
      </c>
      <c r="C99" s="11" t="s">
        <v>24</v>
      </c>
      <c r="D99" s="11" t="s">
        <v>20</v>
      </c>
      <c r="E99" s="11"/>
      <c r="F99" s="12">
        <v>10000</v>
      </c>
      <c r="G99" s="12">
        <v>0</v>
      </c>
      <c r="H99" s="12">
        <v>0</v>
      </c>
      <c r="I99" s="11">
        <v>0</v>
      </c>
      <c r="J99" s="12">
        <v>0</v>
      </c>
      <c r="K99" s="11"/>
      <c r="L99" s="13">
        <v>42922</v>
      </c>
      <c r="M99" s="12">
        <v>0</v>
      </c>
      <c r="N99" s="12">
        <f t="shared" si="12"/>
        <v>10000</v>
      </c>
      <c r="O99" s="12">
        <f t="shared" si="13"/>
        <v>0</v>
      </c>
      <c r="P99" s="12">
        <f t="shared" si="11"/>
        <v>10000</v>
      </c>
      <c r="Q99" s="11" t="s">
        <v>231</v>
      </c>
    </row>
    <row r="100" spans="1:17" ht="71.25" customHeight="1" x14ac:dyDescent="0.2">
      <c r="A100" s="11" t="s">
        <v>121</v>
      </c>
      <c r="B100" s="11" t="s">
        <v>232</v>
      </c>
      <c r="C100" s="11" t="s">
        <v>24</v>
      </c>
      <c r="D100" s="11" t="s">
        <v>20</v>
      </c>
      <c r="E100" s="11"/>
      <c r="F100" s="12">
        <v>11875</v>
      </c>
      <c r="G100" s="12">
        <v>0</v>
      </c>
      <c r="H100" s="12">
        <v>0</v>
      </c>
      <c r="I100" s="11">
        <v>0</v>
      </c>
      <c r="J100" s="12">
        <v>0</v>
      </c>
      <c r="K100" s="11"/>
      <c r="L100" s="13">
        <v>42728</v>
      </c>
      <c r="M100" s="12">
        <v>0</v>
      </c>
      <c r="N100" s="12">
        <f t="shared" si="12"/>
        <v>11875</v>
      </c>
      <c r="O100" s="12">
        <f t="shared" si="13"/>
        <v>0</v>
      </c>
      <c r="P100" s="12">
        <f t="shared" si="11"/>
        <v>11875</v>
      </c>
      <c r="Q100" s="11" t="s">
        <v>233</v>
      </c>
    </row>
    <row r="101" spans="1:17" ht="71.25" customHeight="1" x14ac:dyDescent="0.2">
      <c r="A101" s="11" t="s">
        <v>121</v>
      </c>
      <c r="B101" s="11" t="s">
        <v>234</v>
      </c>
      <c r="C101" s="11" t="s">
        <v>24</v>
      </c>
      <c r="D101" s="11" t="s">
        <v>20</v>
      </c>
      <c r="E101" s="11"/>
      <c r="F101" s="12">
        <v>8550</v>
      </c>
      <c r="G101" s="12">
        <v>0</v>
      </c>
      <c r="H101" s="12">
        <v>0</v>
      </c>
      <c r="I101" s="11">
        <v>1</v>
      </c>
      <c r="J101" s="12">
        <v>8550</v>
      </c>
      <c r="K101" s="11"/>
      <c r="L101" s="13">
        <v>42563</v>
      </c>
      <c r="M101" s="12">
        <v>0</v>
      </c>
      <c r="N101" s="12"/>
      <c r="O101" s="12"/>
      <c r="P101" s="12">
        <f t="shared" si="11"/>
        <v>0</v>
      </c>
      <c r="Q101" s="14" t="s">
        <v>235</v>
      </c>
    </row>
    <row r="102" spans="1:17" ht="71.25" customHeight="1" x14ac:dyDescent="0.2">
      <c r="A102" s="11" t="s">
        <v>121</v>
      </c>
      <c r="B102" s="11" t="s">
        <v>236</v>
      </c>
      <c r="C102" s="11" t="s">
        <v>24</v>
      </c>
      <c r="D102" s="11" t="s">
        <v>20</v>
      </c>
      <c r="E102" s="11"/>
      <c r="F102" s="12">
        <v>10000</v>
      </c>
      <c r="G102" s="12">
        <v>4994</v>
      </c>
      <c r="H102" s="12">
        <v>0</v>
      </c>
      <c r="I102" s="11">
        <v>0</v>
      </c>
      <c r="J102" s="12">
        <v>0</v>
      </c>
      <c r="K102" s="11" t="s">
        <v>237</v>
      </c>
      <c r="L102" s="13">
        <v>43134</v>
      </c>
      <c r="M102" s="12">
        <v>0</v>
      </c>
      <c r="N102" s="12">
        <f>IF(E102="כן",0,IF(I102&gt;3,0,F102))</f>
        <v>10000</v>
      </c>
      <c r="O102" s="12">
        <f>IF(E102="כן", 0, SUM(G102+H102+J102+M102))</f>
        <v>4994</v>
      </c>
      <c r="P102" s="12">
        <f t="shared" si="11"/>
        <v>14994</v>
      </c>
      <c r="Q102" s="11" t="s">
        <v>238</v>
      </c>
    </row>
    <row r="103" spans="1:17" ht="71.25" customHeight="1" x14ac:dyDescent="0.2">
      <c r="A103" s="11" t="s">
        <v>121</v>
      </c>
      <c r="B103" s="11" t="s">
        <v>239</v>
      </c>
      <c r="C103" s="11" t="s">
        <v>19</v>
      </c>
      <c r="D103" s="11" t="s">
        <v>20</v>
      </c>
      <c r="E103" s="11"/>
      <c r="F103" s="12">
        <v>10000</v>
      </c>
      <c r="G103" s="12">
        <v>0</v>
      </c>
      <c r="H103" s="12">
        <v>0</v>
      </c>
      <c r="I103" s="11">
        <v>0</v>
      </c>
      <c r="J103" s="12">
        <v>0</v>
      </c>
      <c r="K103" s="11"/>
      <c r="L103" s="13">
        <v>42769</v>
      </c>
      <c r="M103" s="12">
        <v>0</v>
      </c>
      <c r="N103" s="12">
        <f>IF(E103="כן",0,IF(I103&gt;3,0,F103))</f>
        <v>10000</v>
      </c>
      <c r="O103" s="12">
        <f>IF(E103="כן", 0, SUM(G103+H103+J103+M103))</f>
        <v>0</v>
      </c>
      <c r="P103" s="12">
        <f t="shared" si="11"/>
        <v>10000</v>
      </c>
      <c r="Q103" s="11" t="s">
        <v>240</v>
      </c>
    </row>
    <row r="104" spans="1:17" ht="71.25" customHeight="1" x14ac:dyDescent="0.2">
      <c r="A104" s="11" t="s">
        <v>121</v>
      </c>
      <c r="B104" s="11" t="s">
        <v>241</v>
      </c>
      <c r="C104" s="11" t="s">
        <v>88</v>
      </c>
      <c r="D104" s="11" t="s">
        <v>20</v>
      </c>
      <c r="E104" s="11"/>
      <c r="F104" s="12">
        <v>4000</v>
      </c>
      <c r="G104" s="12">
        <v>0</v>
      </c>
      <c r="H104" s="12">
        <v>0</v>
      </c>
      <c r="I104" s="11">
        <v>0</v>
      </c>
      <c r="J104" s="12">
        <v>0</v>
      </c>
      <c r="K104" s="11" t="s">
        <v>689</v>
      </c>
      <c r="L104" s="13">
        <v>42593</v>
      </c>
      <c r="M104" s="12"/>
      <c r="N104" s="12">
        <f>IF(E104="כן",0,IF(I104&gt;3,0,F104))</f>
        <v>4000</v>
      </c>
      <c r="O104" s="12">
        <f>IF(E104="כן", 0, SUM(G104+H104+J104+M104))</f>
        <v>0</v>
      </c>
      <c r="P104" s="12">
        <f t="shared" si="11"/>
        <v>4000</v>
      </c>
      <c r="Q104" s="11" t="s">
        <v>242</v>
      </c>
    </row>
    <row r="105" spans="1:17" ht="71.25" customHeight="1" x14ac:dyDescent="0.2">
      <c r="A105" s="11" t="s">
        <v>121</v>
      </c>
      <c r="B105" s="11" t="s">
        <v>243</v>
      </c>
      <c r="C105" s="11" t="s">
        <v>29</v>
      </c>
      <c r="D105" s="11" t="s">
        <v>20</v>
      </c>
      <c r="E105" s="11"/>
      <c r="F105" s="12">
        <v>8500</v>
      </c>
      <c r="G105" s="12">
        <v>0</v>
      </c>
      <c r="H105" s="12">
        <v>0</v>
      </c>
      <c r="I105" s="11">
        <v>3</v>
      </c>
      <c r="J105" s="12">
        <v>25500</v>
      </c>
      <c r="K105" s="11" t="s">
        <v>687</v>
      </c>
      <c r="L105" s="11"/>
      <c r="M105" s="12"/>
      <c r="N105" s="12">
        <v>0</v>
      </c>
      <c r="O105" s="12">
        <v>0</v>
      </c>
      <c r="P105" s="12">
        <f t="shared" si="11"/>
        <v>0</v>
      </c>
      <c r="Q105" s="11" t="s">
        <v>244</v>
      </c>
    </row>
    <row r="106" spans="1:17" ht="71.25" customHeight="1" x14ac:dyDescent="0.2">
      <c r="A106" s="11" t="s">
        <v>121</v>
      </c>
      <c r="B106" s="11" t="s">
        <v>245</v>
      </c>
      <c r="C106" s="11" t="s">
        <v>29</v>
      </c>
      <c r="D106" s="11" t="s">
        <v>20</v>
      </c>
      <c r="E106" s="11"/>
      <c r="F106" s="12">
        <v>4400</v>
      </c>
      <c r="G106" s="12">
        <v>0</v>
      </c>
      <c r="H106" s="12">
        <v>0</v>
      </c>
      <c r="I106" s="11">
        <v>0</v>
      </c>
      <c r="J106" s="12">
        <v>0</v>
      </c>
      <c r="K106" s="11"/>
      <c r="L106" s="11"/>
      <c r="M106" s="12"/>
      <c r="N106" s="12">
        <f>IF(E106="כן",0,IF(I106&gt;3,0,F106))</f>
        <v>4400</v>
      </c>
      <c r="O106" s="12">
        <f>IF(E106="כן", 0, SUM(G106+H106+J106+M106))</f>
        <v>0</v>
      </c>
      <c r="P106" s="12">
        <f t="shared" si="11"/>
        <v>4400</v>
      </c>
      <c r="Q106" s="11" t="s">
        <v>246</v>
      </c>
    </row>
    <row r="107" spans="1:17" ht="71.25" customHeight="1" x14ac:dyDescent="0.2">
      <c r="A107" s="11" t="s">
        <v>121</v>
      </c>
      <c r="B107" s="11" t="s">
        <v>247</v>
      </c>
      <c r="C107" s="11"/>
      <c r="D107" s="11" t="s">
        <v>20</v>
      </c>
      <c r="E107" s="11" t="s">
        <v>248</v>
      </c>
      <c r="F107" s="12">
        <v>6500</v>
      </c>
      <c r="G107" s="12">
        <v>3602</v>
      </c>
      <c r="H107" s="12">
        <v>39333</v>
      </c>
      <c r="I107" s="11">
        <v>0</v>
      </c>
      <c r="J107" s="12">
        <v>0</v>
      </c>
      <c r="K107" s="11" t="s">
        <v>249</v>
      </c>
      <c r="L107" s="13">
        <v>42694</v>
      </c>
      <c r="M107" s="12">
        <v>0</v>
      </c>
      <c r="N107" s="12">
        <f>IF(E107="כן",0,IF(I107&gt;3,0,F107))</f>
        <v>0</v>
      </c>
      <c r="O107" s="12">
        <f>IF(E107="כן", 0, SUM(G107+H107+J107+M107))</f>
        <v>0</v>
      </c>
      <c r="P107" s="12">
        <f t="shared" si="11"/>
        <v>0</v>
      </c>
      <c r="Q107" s="11" t="s">
        <v>250</v>
      </c>
    </row>
    <row r="108" spans="1:17" ht="71.25" customHeight="1" x14ac:dyDescent="0.2">
      <c r="A108" s="17" t="s">
        <v>121</v>
      </c>
      <c r="B108" s="17" t="s">
        <v>251</v>
      </c>
      <c r="C108" s="17"/>
      <c r="D108" s="17"/>
      <c r="E108" s="17"/>
      <c r="F108" s="18">
        <f>SUM(F48:F107)</f>
        <v>425455</v>
      </c>
      <c r="G108" s="18">
        <f>SUM(G48:G107)</f>
        <v>228738</v>
      </c>
      <c r="H108" s="18">
        <f>SUM(H48:H107)</f>
        <v>50846</v>
      </c>
      <c r="I108" s="17"/>
      <c r="J108" s="18">
        <f>SUM(J48:J107)</f>
        <v>233779</v>
      </c>
      <c r="K108" s="17"/>
      <c r="L108" s="17"/>
      <c r="M108" s="18">
        <f>SUM(M48:M107)</f>
        <v>133982.89957264959</v>
      </c>
      <c r="N108" s="18">
        <f>SUM(N48:N107)</f>
        <v>344141</v>
      </c>
      <c r="O108" s="18">
        <f>SUM(O48:O107)</f>
        <v>265054.89957264962</v>
      </c>
      <c r="P108" s="18">
        <f>SUM(P48:P107)</f>
        <v>609195.89957264962</v>
      </c>
      <c r="Q108" s="17"/>
    </row>
    <row r="109" spans="1:17" ht="71.25" customHeight="1" x14ac:dyDescent="0.2">
      <c r="A109" s="11" t="s">
        <v>252</v>
      </c>
      <c r="B109" s="11" t="s">
        <v>253</v>
      </c>
      <c r="C109" s="11" t="s">
        <v>24</v>
      </c>
      <c r="D109" s="11" t="s">
        <v>56</v>
      </c>
      <c r="E109" s="11"/>
      <c r="F109" s="12">
        <v>0</v>
      </c>
      <c r="G109" s="12">
        <v>0</v>
      </c>
      <c r="H109" s="12">
        <v>0</v>
      </c>
      <c r="I109" s="11">
        <v>0</v>
      </c>
      <c r="J109" s="12">
        <v>0</v>
      </c>
      <c r="K109" s="11"/>
      <c r="L109" s="11"/>
      <c r="M109" s="12"/>
      <c r="N109" s="12">
        <f>IF(E109="כן",0,IF(I109&gt;3,0,F109))</f>
        <v>0</v>
      </c>
      <c r="O109" s="12">
        <f>IF(E109="כן", 0, SUM(G109+H109+J109+M109))</f>
        <v>0</v>
      </c>
      <c r="P109" s="12">
        <f t="shared" ref="P109:P149" si="14">SUM(N109+O109)</f>
        <v>0</v>
      </c>
      <c r="Q109" s="11" t="s">
        <v>254</v>
      </c>
    </row>
    <row r="110" spans="1:17" ht="71.25" customHeight="1" x14ac:dyDescent="0.2">
      <c r="A110" s="11" t="s">
        <v>252</v>
      </c>
      <c r="B110" s="11" t="s">
        <v>255</v>
      </c>
      <c r="C110" s="11" t="s">
        <v>24</v>
      </c>
      <c r="D110" s="11" t="s">
        <v>20</v>
      </c>
      <c r="E110" s="11"/>
      <c r="F110" s="12">
        <v>4000</v>
      </c>
      <c r="G110" s="12">
        <v>0</v>
      </c>
      <c r="H110" s="12">
        <v>0</v>
      </c>
      <c r="I110" s="11">
        <v>0</v>
      </c>
      <c r="J110" s="12">
        <v>0</v>
      </c>
      <c r="K110" s="11"/>
      <c r="L110" s="11"/>
      <c r="M110" s="12"/>
      <c r="N110" s="12">
        <f>IF(E110="כן",0,IF(I110&gt;3,0,F110))</f>
        <v>4000</v>
      </c>
      <c r="O110" s="12">
        <f>IF(E110="כן", 0, SUM(G110+H110+J110+M110))</f>
        <v>0</v>
      </c>
      <c r="P110" s="12">
        <f t="shared" si="14"/>
        <v>4000</v>
      </c>
      <c r="Q110" s="11" t="s">
        <v>256</v>
      </c>
    </row>
    <row r="111" spans="1:17" ht="71.25" customHeight="1" x14ac:dyDescent="0.2">
      <c r="A111" s="11" t="s">
        <v>252</v>
      </c>
      <c r="B111" s="11" t="s">
        <v>257</v>
      </c>
      <c r="C111" s="11" t="s">
        <v>24</v>
      </c>
      <c r="D111" s="11" t="s">
        <v>20</v>
      </c>
      <c r="E111" s="11"/>
      <c r="F111" s="12">
        <v>8500</v>
      </c>
      <c r="G111" s="12">
        <v>3088</v>
      </c>
      <c r="H111" s="12">
        <v>0</v>
      </c>
      <c r="I111" s="11">
        <v>1</v>
      </c>
      <c r="J111" s="12">
        <v>8572</v>
      </c>
      <c r="K111" s="11" t="s">
        <v>687</v>
      </c>
      <c r="L111" s="13">
        <v>42577</v>
      </c>
      <c r="M111" s="12">
        <v>0</v>
      </c>
      <c r="N111" s="12">
        <v>8500</v>
      </c>
      <c r="O111" s="12">
        <f>G111</f>
        <v>3088</v>
      </c>
      <c r="P111" s="12">
        <f t="shared" si="14"/>
        <v>11588</v>
      </c>
      <c r="Q111" s="14" t="s">
        <v>258</v>
      </c>
    </row>
    <row r="112" spans="1:17" ht="71.25" customHeight="1" x14ac:dyDescent="0.2">
      <c r="A112" s="11" t="s">
        <v>252</v>
      </c>
      <c r="B112" s="11" t="s">
        <v>259</v>
      </c>
      <c r="C112" s="11"/>
      <c r="D112" s="11" t="s">
        <v>20</v>
      </c>
      <c r="E112" s="11"/>
      <c r="F112" s="12">
        <v>8500</v>
      </c>
      <c r="G112" s="12">
        <v>0</v>
      </c>
      <c r="H112" s="12">
        <v>0</v>
      </c>
      <c r="I112" s="11">
        <v>0</v>
      </c>
      <c r="J112" s="12">
        <v>0</v>
      </c>
      <c r="K112" s="11"/>
      <c r="L112" s="13">
        <v>42760</v>
      </c>
      <c r="M112" s="12">
        <v>0</v>
      </c>
      <c r="N112" s="12">
        <f t="shared" ref="N112:N127" si="15">IF(E112="כן",0,IF(I112&gt;3,0,F112))</f>
        <v>8500</v>
      </c>
      <c r="O112" s="12">
        <f t="shared" ref="O112:O129" si="16">IF(E112="כן", 0, SUM(G112+H112+J112+M112))</f>
        <v>0</v>
      </c>
      <c r="P112" s="12">
        <f t="shared" si="14"/>
        <v>8500</v>
      </c>
      <c r="Q112" s="11" t="s">
        <v>260</v>
      </c>
    </row>
    <row r="113" spans="1:17" ht="71.25" customHeight="1" x14ac:dyDescent="0.2">
      <c r="A113" s="11" t="s">
        <v>252</v>
      </c>
      <c r="B113" s="11" t="s">
        <v>261</v>
      </c>
      <c r="C113" s="11" t="s">
        <v>24</v>
      </c>
      <c r="D113" s="11" t="s">
        <v>20</v>
      </c>
      <c r="E113" s="11"/>
      <c r="F113" s="12">
        <v>10000</v>
      </c>
      <c r="G113" s="12">
        <v>0</v>
      </c>
      <c r="H113" s="12">
        <v>0</v>
      </c>
      <c r="I113" s="11">
        <v>0</v>
      </c>
      <c r="J113" s="12">
        <v>0</v>
      </c>
      <c r="K113" s="11"/>
      <c r="L113" s="13">
        <v>42695</v>
      </c>
      <c r="M113" s="12">
        <v>0</v>
      </c>
      <c r="N113" s="12">
        <f t="shared" si="15"/>
        <v>10000</v>
      </c>
      <c r="O113" s="12">
        <f t="shared" si="16"/>
        <v>0</v>
      </c>
      <c r="P113" s="12">
        <f t="shared" si="14"/>
        <v>10000</v>
      </c>
      <c r="Q113" s="11" t="s">
        <v>262</v>
      </c>
    </row>
    <row r="114" spans="1:17" ht="71.25" customHeight="1" x14ac:dyDescent="0.2">
      <c r="A114" s="11" t="s">
        <v>252</v>
      </c>
      <c r="B114" s="11" t="s">
        <v>263</v>
      </c>
      <c r="C114" s="11" t="s">
        <v>24</v>
      </c>
      <c r="D114" s="11" t="s">
        <v>20</v>
      </c>
      <c r="E114" s="11"/>
      <c r="F114" s="12">
        <v>6000</v>
      </c>
      <c r="G114" s="12">
        <v>0</v>
      </c>
      <c r="H114" s="12">
        <v>0</v>
      </c>
      <c r="I114" s="11">
        <v>0</v>
      </c>
      <c r="J114" s="12">
        <v>0</v>
      </c>
      <c r="K114" s="11"/>
      <c r="L114" s="13">
        <v>42704</v>
      </c>
      <c r="M114" s="12">
        <v>0</v>
      </c>
      <c r="N114" s="12">
        <f t="shared" si="15"/>
        <v>6000</v>
      </c>
      <c r="O114" s="12">
        <f t="shared" si="16"/>
        <v>0</v>
      </c>
      <c r="P114" s="12">
        <f t="shared" si="14"/>
        <v>6000</v>
      </c>
      <c r="Q114" s="11" t="s">
        <v>264</v>
      </c>
    </row>
    <row r="115" spans="1:17" ht="71.25" customHeight="1" x14ac:dyDescent="0.2">
      <c r="A115" s="11" t="s">
        <v>252</v>
      </c>
      <c r="B115" s="11" t="s">
        <v>265</v>
      </c>
      <c r="C115" s="11" t="s">
        <v>19</v>
      </c>
      <c r="D115" s="11" t="s">
        <v>20</v>
      </c>
      <c r="E115" s="11"/>
      <c r="F115" s="12">
        <v>9900</v>
      </c>
      <c r="G115" s="12">
        <v>0</v>
      </c>
      <c r="H115" s="12">
        <v>0</v>
      </c>
      <c r="I115" s="11">
        <v>0</v>
      </c>
      <c r="J115" s="12">
        <v>0</v>
      </c>
      <c r="K115" s="11"/>
      <c r="L115" s="13">
        <v>42825</v>
      </c>
      <c r="M115" s="12"/>
      <c r="N115" s="12">
        <f t="shared" si="15"/>
        <v>9900</v>
      </c>
      <c r="O115" s="12">
        <f t="shared" si="16"/>
        <v>0</v>
      </c>
      <c r="P115" s="12">
        <f t="shared" si="14"/>
        <v>9900</v>
      </c>
      <c r="Q115" s="11" t="s">
        <v>266</v>
      </c>
    </row>
    <row r="116" spans="1:17" ht="71.25" customHeight="1" x14ac:dyDescent="0.2">
      <c r="A116" s="11" t="s">
        <v>252</v>
      </c>
      <c r="B116" s="11" t="s">
        <v>267</v>
      </c>
      <c r="C116" s="11" t="s">
        <v>19</v>
      </c>
      <c r="D116" s="11" t="s">
        <v>20</v>
      </c>
      <c r="E116" s="11"/>
      <c r="F116" s="12">
        <v>10000</v>
      </c>
      <c r="G116" s="12">
        <v>0</v>
      </c>
      <c r="H116" s="12">
        <v>0</v>
      </c>
      <c r="I116" s="11">
        <v>0</v>
      </c>
      <c r="J116" s="12">
        <v>0</v>
      </c>
      <c r="K116" s="11"/>
      <c r="L116" s="11"/>
      <c r="M116" s="12"/>
      <c r="N116" s="12">
        <f t="shared" si="15"/>
        <v>10000</v>
      </c>
      <c r="O116" s="12">
        <f t="shared" si="16"/>
        <v>0</v>
      </c>
      <c r="P116" s="12">
        <f t="shared" si="14"/>
        <v>10000</v>
      </c>
      <c r="Q116" s="11" t="s">
        <v>268</v>
      </c>
    </row>
    <row r="117" spans="1:17" ht="71.25" customHeight="1" x14ac:dyDescent="0.2">
      <c r="A117" s="11" t="s">
        <v>252</v>
      </c>
      <c r="B117" s="11" t="s">
        <v>269</v>
      </c>
      <c r="C117" s="11" t="s">
        <v>24</v>
      </c>
      <c r="D117" s="11" t="s">
        <v>20</v>
      </c>
      <c r="E117" s="11"/>
      <c r="F117" s="12">
        <v>5000</v>
      </c>
      <c r="G117" s="12">
        <v>0</v>
      </c>
      <c r="H117" s="12">
        <v>0</v>
      </c>
      <c r="I117" s="11">
        <v>0</v>
      </c>
      <c r="J117" s="12">
        <v>0</v>
      </c>
      <c r="K117" s="11"/>
      <c r="L117" s="13">
        <v>42866</v>
      </c>
      <c r="M117" s="12">
        <v>0</v>
      </c>
      <c r="N117" s="12">
        <f t="shared" si="15"/>
        <v>5000</v>
      </c>
      <c r="O117" s="12">
        <f t="shared" si="16"/>
        <v>0</v>
      </c>
      <c r="P117" s="12">
        <f t="shared" si="14"/>
        <v>5000</v>
      </c>
      <c r="Q117" s="11" t="s">
        <v>270</v>
      </c>
    </row>
    <row r="118" spans="1:17" ht="71.25" customHeight="1" x14ac:dyDescent="0.2">
      <c r="A118" s="11" t="s">
        <v>252</v>
      </c>
      <c r="B118" s="11" t="s">
        <v>271</v>
      </c>
      <c r="C118" s="11" t="s">
        <v>19</v>
      </c>
      <c r="D118" s="11" t="s">
        <v>20</v>
      </c>
      <c r="E118" s="11"/>
      <c r="F118" s="12">
        <v>12500</v>
      </c>
      <c r="G118" s="12">
        <v>0</v>
      </c>
      <c r="H118" s="12">
        <v>0</v>
      </c>
      <c r="I118" s="11">
        <v>0</v>
      </c>
      <c r="J118" s="12">
        <v>0</v>
      </c>
      <c r="K118" s="11"/>
      <c r="L118" s="13">
        <v>42819</v>
      </c>
      <c r="M118" s="12">
        <v>0</v>
      </c>
      <c r="N118" s="12">
        <f t="shared" si="15"/>
        <v>12500</v>
      </c>
      <c r="O118" s="12">
        <f t="shared" si="16"/>
        <v>0</v>
      </c>
      <c r="P118" s="12">
        <f t="shared" si="14"/>
        <v>12500</v>
      </c>
      <c r="Q118" s="11" t="s">
        <v>272</v>
      </c>
    </row>
    <row r="119" spans="1:17" ht="71.25" customHeight="1" x14ac:dyDescent="0.2">
      <c r="A119" s="11" t="s">
        <v>252</v>
      </c>
      <c r="B119" s="11" t="s">
        <v>273</v>
      </c>
      <c r="C119" s="11" t="s">
        <v>40</v>
      </c>
      <c r="D119" s="11" t="s">
        <v>20</v>
      </c>
      <c r="E119" s="11"/>
      <c r="F119" s="12">
        <v>9500</v>
      </c>
      <c r="G119" s="12">
        <v>0</v>
      </c>
      <c r="H119" s="12">
        <v>0</v>
      </c>
      <c r="I119" s="11">
        <v>0</v>
      </c>
      <c r="J119" s="12">
        <v>0</v>
      </c>
      <c r="K119" s="11"/>
      <c r="L119" s="13">
        <v>42663</v>
      </c>
      <c r="M119" s="12">
        <v>0</v>
      </c>
      <c r="N119" s="12">
        <f t="shared" si="15"/>
        <v>9500</v>
      </c>
      <c r="O119" s="12">
        <f t="shared" si="16"/>
        <v>0</v>
      </c>
      <c r="P119" s="12">
        <f t="shared" si="14"/>
        <v>9500</v>
      </c>
      <c r="Q119" s="11" t="s">
        <v>274</v>
      </c>
    </row>
    <row r="120" spans="1:17" ht="71.25" customHeight="1" x14ac:dyDescent="0.2">
      <c r="A120" s="11" t="s">
        <v>252</v>
      </c>
      <c r="B120" s="11" t="s">
        <v>275</v>
      </c>
      <c r="C120" s="11" t="s">
        <v>24</v>
      </c>
      <c r="D120" s="11" t="s">
        <v>20</v>
      </c>
      <c r="E120" s="11" t="s">
        <v>248</v>
      </c>
      <c r="F120" s="12">
        <v>15500</v>
      </c>
      <c r="G120" s="12">
        <v>0</v>
      </c>
      <c r="H120" s="12">
        <v>31264</v>
      </c>
      <c r="I120" s="11">
        <v>0</v>
      </c>
      <c r="J120" s="12">
        <v>0</v>
      </c>
      <c r="K120" s="11" t="s">
        <v>276</v>
      </c>
      <c r="L120" s="11"/>
      <c r="M120" s="12"/>
      <c r="N120" s="12">
        <f t="shared" si="15"/>
        <v>0</v>
      </c>
      <c r="O120" s="12">
        <f t="shared" si="16"/>
        <v>0</v>
      </c>
      <c r="P120" s="12">
        <f t="shared" si="14"/>
        <v>0</v>
      </c>
      <c r="Q120" s="11" t="s">
        <v>277</v>
      </c>
    </row>
    <row r="121" spans="1:17" ht="71.25" customHeight="1" x14ac:dyDescent="0.2">
      <c r="A121" s="11" t="s">
        <v>252</v>
      </c>
      <c r="B121" s="11" t="s">
        <v>278</v>
      </c>
      <c r="C121" s="11" t="s">
        <v>88</v>
      </c>
      <c r="D121" s="11" t="s">
        <v>20</v>
      </c>
      <c r="E121" s="11"/>
      <c r="F121" s="12">
        <v>8500</v>
      </c>
      <c r="G121" s="12">
        <v>0</v>
      </c>
      <c r="H121" s="12">
        <v>0</v>
      </c>
      <c r="I121" s="11">
        <v>0</v>
      </c>
      <c r="J121" s="12">
        <v>0</v>
      </c>
      <c r="K121" s="11" t="s">
        <v>690</v>
      </c>
      <c r="L121" s="13">
        <v>42734</v>
      </c>
      <c r="M121" s="12"/>
      <c r="N121" s="12">
        <f t="shared" si="15"/>
        <v>8500</v>
      </c>
      <c r="O121" s="12">
        <f t="shared" si="16"/>
        <v>0</v>
      </c>
      <c r="P121" s="12">
        <f t="shared" si="14"/>
        <v>8500</v>
      </c>
      <c r="Q121" s="11" t="s">
        <v>279</v>
      </c>
    </row>
    <row r="122" spans="1:17" ht="71.25" customHeight="1" x14ac:dyDescent="0.2">
      <c r="A122" s="11" t="s">
        <v>252</v>
      </c>
      <c r="B122" s="11" t="s">
        <v>280</v>
      </c>
      <c r="C122" s="11" t="s">
        <v>88</v>
      </c>
      <c r="D122" s="11" t="s">
        <v>20</v>
      </c>
      <c r="E122" s="11"/>
      <c r="F122" s="12">
        <v>10000</v>
      </c>
      <c r="G122" s="12">
        <v>0</v>
      </c>
      <c r="H122" s="12">
        <v>0</v>
      </c>
      <c r="I122" s="11">
        <v>0</v>
      </c>
      <c r="J122" s="12">
        <v>0</v>
      </c>
      <c r="K122" s="11"/>
      <c r="L122" s="13">
        <v>42929</v>
      </c>
      <c r="M122" s="12">
        <v>0</v>
      </c>
      <c r="N122" s="12">
        <f t="shared" si="15"/>
        <v>10000</v>
      </c>
      <c r="O122" s="12">
        <f t="shared" si="16"/>
        <v>0</v>
      </c>
      <c r="P122" s="12">
        <f t="shared" si="14"/>
        <v>10000</v>
      </c>
      <c r="Q122" s="11" t="s">
        <v>281</v>
      </c>
    </row>
    <row r="123" spans="1:17" ht="71.25" customHeight="1" x14ac:dyDescent="0.2">
      <c r="A123" s="11" t="s">
        <v>252</v>
      </c>
      <c r="B123" s="11" t="s">
        <v>282</v>
      </c>
      <c r="C123" s="11" t="s">
        <v>24</v>
      </c>
      <c r="D123" s="11" t="s">
        <v>20</v>
      </c>
      <c r="E123" s="11"/>
      <c r="F123" s="12">
        <v>7000</v>
      </c>
      <c r="G123" s="12">
        <v>0</v>
      </c>
      <c r="H123" s="12">
        <v>0</v>
      </c>
      <c r="I123" s="11">
        <v>0</v>
      </c>
      <c r="J123" s="12">
        <v>0</v>
      </c>
      <c r="K123" s="11"/>
      <c r="L123" s="13">
        <v>42762</v>
      </c>
      <c r="M123" s="12">
        <v>0</v>
      </c>
      <c r="N123" s="12">
        <f t="shared" si="15"/>
        <v>7000</v>
      </c>
      <c r="O123" s="12">
        <f t="shared" si="16"/>
        <v>0</v>
      </c>
      <c r="P123" s="12">
        <f t="shared" si="14"/>
        <v>7000</v>
      </c>
      <c r="Q123" s="11" t="s">
        <v>283</v>
      </c>
    </row>
    <row r="124" spans="1:17" ht="71.25" customHeight="1" x14ac:dyDescent="0.2">
      <c r="A124" s="11" t="s">
        <v>252</v>
      </c>
      <c r="B124" s="11" t="s">
        <v>284</v>
      </c>
      <c r="C124" s="11" t="s">
        <v>24</v>
      </c>
      <c r="D124" s="11" t="s">
        <v>20</v>
      </c>
      <c r="E124" s="11"/>
      <c r="F124" s="12">
        <v>10000</v>
      </c>
      <c r="G124" s="12">
        <v>0</v>
      </c>
      <c r="H124" s="12">
        <v>0</v>
      </c>
      <c r="I124" s="11">
        <v>0</v>
      </c>
      <c r="J124" s="12">
        <v>0</v>
      </c>
      <c r="K124" s="11"/>
      <c r="L124" s="13">
        <v>42887</v>
      </c>
      <c r="M124" s="12">
        <v>0</v>
      </c>
      <c r="N124" s="12">
        <f t="shared" si="15"/>
        <v>10000</v>
      </c>
      <c r="O124" s="12">
        <f t="shared" si="16"/>
        <v>0</v>
      </c>
      <c r="P124" s="12">
        <f t="shared" si="14"/>
        <v>10000</v>
      </c>
      <c r="Q124" s="11" t="s">
        <v>285</v>
      </c>
    </row>
    <row r="125" spans="1:17" ht="71.25" customHeight="1" x14ac:dyDescent="0.2">
      <c r="A125" s="11" t="s">
        <v>252</v>
      </c>
      <c r="B125" s="11" t="s">
        <v>286</v>
      </c>
      <c r="C125" s="11" t="s">
        <v>24</v>
      </c>
      <c r="D125" s="11" t="s">
        <v>20</v>
      </c>
      <c r="E125" s="11"/>
      <c r="F125" s="12">
        <v>10000</v>
      </c>
      <c r="G125" s="12">
        <v>0</v>
      </c>
      <c r="H125" s="12">
        <v>0</v>
      </c>
      <c r="I125" s="11">
        <v>0</v>
      </c>
      <c r="J125" s="12">
        <v>0</v>
      </c>
      <c r="K125" s="11"/>
      <c r="L125" s="11"/>
      <c r="M125" s="12"/>
      <c r="N125" s="12">
        <f t="shared" si="15"/>
        <v>10000</v>
      </c>
      <c r="O125" s="12">
        <f t="shared" si="16"/>
        <v>0</v>
      </c>
      <c r="P125" s="12">
        <f t="shared" si="14"/>
        <v>10000</v>
      </c>
      <c r="Q125" s="11" t="s">
        <v>287</v>
      </c>
    </row>
    <row r="126" spans="1:17" ht="71.25" customHeight="1" x14ac:dyDescent="0.2">
      <c r="A126" s="11" t="s">
        <v>252</v>
      </c>
      <c r="B126" s="11" t="s">
        <v>288</v>
      </c>
      <c r="C126" s="11" t="s">
        <v>24</v>
      </c>
      <c r="D126" s="11" t="s">
        <v>56</v>
      </c>
      <c r="E126" s="11"/>
      <c r="F126" s="12">
        <v>0</v>
      </c>
      <c r="G126" s="12">
        <v>0</v>
      </c>
      <c r="H126" s="12">
        <v>0</v>
      </c>
      <c r="I126" s="11">
        <v>0</v>
      </c>
      <c r="J126" s="12">
        <v>0</v>
      </c>
      <c r="K126" s="11"/>
      <c r="L126" s="11"/>
      <c r="M126" s="12"/>
      <c r="N126" s="12">
        <f t="shared" si="15"/>
        <v>0</v>
      </c>
      <c r="O126" s="12">
        <f t="shared" si="16"/>
        <v>0</v>
      </c>
      <c r="P126" s="12">
        <f t="shared" si="14"/>
        <v>0</v>
      </c>
      <c r="Q126" s="11" t="s">
        <v>289</v>
      </c>
    </row>
    <row r="127" spans="1:17" ht="71.25" customHeight="1" x14ac:dyDescent="0.2">
      <c r="A127" s="11" t="s">
        <v>252</v>
      </c>
      <c r="B127" s="11" t="s">
        <v>290</v>
      </c>
      <c r="C127" s="11" t="s">
        <v>24</v>
      </c>
      <c r="D127" s="11" t="s">
        <v>20</v>
      </c>
      <c r="E127" s="11"/>
      <c r="F127" s="12">
        <v>6175</v>
      </c>
      <c r="G127" s="12">
        <v>0</v>
      </c>
      <c r="H127" s="12">
        <v>500</v>
      </c>
      <c r="I127" s="11">
        <v>0</v>
      </c>
      <c r="J127" s="12">
        <v>0</v>
      </c>
      <c r="K127" s="11"/>
      <c r="L127" s="13">
        <v>42963</v>
      </c>
      <c r="M127" s="12">
        <v>0</v>
      </c>
      <c r="N127" s="12">
        <f t="shared" si="15"/>
        <v>6175</v>
      </c>
      <c r="O127" s="12">
        <f t="shared" si="16"/>
        <v>500</v>
      </c>
      <c r="P127" s="12">
        <f t="shared" si="14"/>
        <v>6675</v>
      </c>
      <c r="Q127" s="11" t="s">
        <v>291</v>
      </c>
    </row>
    <row r="128" spans="1:17" ht="71.25" customHeight="1" x14ac:dyDescent="0.2">
      <c r="A128" s="11" t="s">
        <v>252</v>
      </c>
      <c r="B128" s="11" t="s">
        <v>292</v>
      </c>
      <c r="C128" s="11" t="s">
        <v>24</v>
      </c>
      <c r="D128" s="11" t="s">
        <v>20</v>
      </c>
      <c r="E128" s="11"/>
      <c r="F128" s="12">
        <v>12500</v>
      </c>
      <c r="G128" s="12">
        <v>9000</v>
      </c>
      <c r="H128" s="12">
        <v>0</v>
      </c>
      <c r="I128" s="11">
        <v>0</v>
      </c>
      <c r="J128" s="12">
        <v>0</v>
      </c>
      <c r="K128" s="11" t="s">
        <v>698</v>
      </c>
      <c r="L128" s="13">
        <v>42519</v>
      </c>
      <c r="M128" s="12"/>
      <c r="N128" s="12">
        <v>0</v>
      </c>
      <c r="O128" s="12">
        <f t="shared" si="16"/>
        <v>9000</v>
      </c>
      <c r="P128" s="12">
        <f t="shared" si="14"/>
        <v>9000</v>
      </c>
      <c r="Q128" s="11" t="s">
        <v>293</v>
      </c>
    </row>
    <row r="129" spans="1:17" ht="71.25" customHeight="1" x14ac:dyDescent="0.2">
      <c r="A129" s="11" t="s">
        <v>252</v>
      </c>
      <c r="B129" s="11" t="s">
        <v>294</v>
      </c>
      <c r="C129" s="11" t="s">
        <v>24</v>
      </c>
      <c r="D129" s="11" t="s">
        <v>20</v>
      </c>
      <c r="E129" s="11"/>
      <c r="F129" s="12">
        <v>3600</v>
      </c>
      <c r="G129" s="12">
        <v>0</v>
      </c>
      <c r="H129" s="12">
        <v>0</v>
      </c>
      <c r="I129" s="11">
        <v>0</v>
      </c>
      <c r="J129" s="12">
        <v>0</v>
      </c>
      <c r="K129" s="11"/>
      <c r="L129" s="11"/>
      <c r="M129" s="12"/>
      <c r="N129" s="12">
        <f>IF(E129="כן",0,IF(I129&gt;3,0,F129))</f>
        <v>3600</v>
      </c>
      <c r="O129" s="12">
        <f t="shared" si="16"/>
        <v>0</v>
      </c>
      <c r="P129" s="12">
        <f t="shared" si="14"/>
        <v>3600</v>
      </c>
      <c r="Q129" s="11" t="s">
        <v>295</v>
      </c>
    </row>
    <row r="130" spans="1:17" ht="71.25" customHeight="1" x14ac:dyDescent="0.2">
      <c r="A130" s="11" t="s">
        <v>252</v>
      </c>
      <c r="B130" s="11" t="s">
        <v>296</v>
      </c>
      <c r="C130" s="11" t="s">
        <v>29</v>
      </c>
      <c r="D130" s="11" t="s">
        <v>20</v>
      </c>
      <c r="E130" s="11"/>
      <c r="F130" s="12">
        <v>10000</v>
      </c>
      <c r="G130" s="12">
        <v>0</v>
      </c>
      <c r="H130" s="12">
        <v>0</v>
      </c>
      <c r="I130" s="11">
        <v>11</v>
      </c>
      <c r="J130" s="12">
        <v>110000</v>
      </c>
      <c r="K130" s="11"/>
      <c r="L130" s="13">
        <v>42752</v>
      </c>
      <c r="M130" s="12"/>
      <c r="N130" s="12">
        <f>IF(E130="כן",0,IF(I130&gt;3,0,F130))</f>
        <v>0</v>
      </c>
      <c r="O130" s="12"/>
      <c r="P130" s="12">
        <f t="shared" si="14"/>
        <v>0</v>
      </c>
      <c r="Q130" s="11" t="s">
        <v>297</v>
      </c>
    </row>
    <row r="131" spans="1:17" ht="71.25" customHeight="1" x14ac:dyDescent="0.2">
      <c r="A131" s="11" t="s">
        <v>252</v>
      </c>
      <c r="B131" s="11" t="s">
        <v>298</v>
      </c>
      <c r="C131" s="11" t="s">
        <v>24</v>
      </c>
      <c r="D131" s="11" t="s">
        <v>20</v>
      </c>
      <c r="E131" s="11"/>
      <c r="F131" s="12">
        <v>14250</v>
      </c>
      <c r="G131" s="12">
        <v>0</v>
      </c>
      <c r="H131" s="12">
        <v>0</v>
      </c>
      <c r="I131" s="11">
        <v>1</v>
      </c>
      <c r="J131" s="12">
        <v>14371</v>
      </c>
      <c r="K131" s="11"/>
      <c r="L131" s="13">
        <v>42584</v>
      </c>
      <c r="M131" s="12"/>
      <c r="N131" s="12"/>
      <c r="O131" s="12"/>
      <c r="P131" s="12">
        <f t="shared" si="14"/>
        <v>0</v>
      </c>
      <c r="Q131" s="14" t="s">
        <v>299</v>
      </c>
    </row>
    <row r="132" spans="1:17" ht="71.25" customHeight="1" x14ac:dyDescent="0.2">
      <c r="A132" s="11" t="s">
        <v>252</v>
      </c>
      <c r="B132" s="11" t="s">
        <v>300</v>
      </c>
      <c r="C132" s="11" t="s">
        <v>24</v>
      </c>
      <c r="D132" s="11" t="s">
        <v>20</v>
      </c>
      <c r="E132" s="11"/>
      <c r="F132" s="12">
        <v>6500</v>
      </c>
      <c r="G132" s="12">
        <v>0</v>
      </c>
      <c r="H132" s="12">
        <v>0</v>
      </c>
      <c r="I132" s="11">
        <v>0</v>
      </c>
      <c r="J132" s="12">
        <v>0</v>
      </c>
      <c r="K132" s="11"/>
      <c r="L132" s="13">
        <v>42735</v>
      </c>
      <c r="M132" s="12">
        <v>0</v>
      </c>
      <c r="N132" s="12">
        <f>IF(E132="כן",0,IF(I132&gt;3,0,F132))</f>
        <v>6500</v>
      </c>
      <c r="O132" s="12">
        <f t="shared" ref="O132:O149" si="17">IF(E132="כן", 0, SUM(G132+H132+J132+M132))</f>
        <v>0</v>
      </c>
      <c r="P132" s="12">
        <f t="shared" si="14"/>
        <v>6500</v>
      </c>
      <c r="Q132" s="11" t="s">
        <v>301</v>
      </c>
    </row>
    <row r="133" spans="1:17" ht="71.25" customHeight="1" x14ac:dyDescent="0.2">
      <c r="A133" s="11" t="s">
        <v>252</v>
      </c>
      <c r="B133" s="11" t="s">
        <v>302</v>
      </c>
      <c r="C133" s="11" t="s">
        <v>24</v>
      </c>
      <c r="D133" s="11" t="s">
        <v>20</v>
      </c>
      <c r="E133" s="11"/>
      <c r="F133" s="12">
        <v>6500</v>
      </c>
      <c r="G133" s="12">
        <v>0</v>
      </c>
      <c r="H133" s="12">
        <v>0</v>
      </c>
      <c r="I133" s="11">
        <v>0</v>
      </c>
      <c r="J133" s="12">
        <v>0</v>
      </c>
      <c r="K133" s="11"/>
      <c r="L133" s="13">
        <v>42850</v>
      </c>
      <c r="M133" s="12">
        <v>0</v>
      </c>
      <c r="N133" s="12"/>
      <c r="O133" s="12">
        <f t="shared" si="17"/>
        <v>0</v>
      </c>
      <c r="P133" s="12">
        <f t="shared" si="14"/>
        <v>0</v>
      </c>
      <c r="Q133" s="11" t="s">
        <v>303</v>
      </c>
    </row>
    <row r="134" spans="1:17" ht="71.25" customHeight="1" x14ac:dyDescent="0.2">
      <c r="A134" s="11" t="s">
        <v>252</v>
      </c>
      <c r="B134" s="11" t="s">
        <v>304</v>
      </c>
      <c r="C134" s="11" t="s">
        <v>24</v>
      </c>
      <c r="D134" s="11" t="s">
        <v>20</v>
      </c>
      <c r="E134" s="11"/>
      <c r="F134" s="12">
        <v>6500</v>
      </c>
      <c r="G134" s="12">
        <v>0</v>
      </c>
      <c r="H134" s="12">
        <v>0</v>
      </c>
      <c r="I134" s="11">
        <v>0</v>
      </c>
      <c r="J134" s="12">
        <v>0</v>
      </c>
      <c r="K134" s="11"/>
      <c r="L134" s="13">
        <v>42800</v>
      </c>
      <c r="M134" s="12">
        <v>0</v>
      </c>
      <c r="N134" s="12">
        <f t="shared" ref="N134:N144" si="18">IF(E134="כן",0,IF(I134&gt;3,0,F134))</f>
        <v>6500</v>
      </c>
      <c r="O134" s="12">
        <f t="shared" si="17"/>
        <v>0</v>
      </c>
      <c r="P134" s="12">
        <f t="shared" si="14"/>
        <v>6500</v>
      </c>
      <c r="Q134" s="11" t="s">
        <v>305</v>
      </c>
    </row>
    <row r="135" spans="1:17" ht="71.25" customHeight="1" x14ac:dyDescent="0.2">
      <c r="A135" s="11" t="s">
        <v>252</v>
      </c>
      <c r="B135" s="11" t="s">
        <v>306</v>
      </c>
      <c r="C135" s="11" t="s">
        <v>24</v>
      </c>
      <c r="D135" s="11" t="s">
        <v>20</v>
      </c>
      <c r="E135" s="11"/>
      <c r="F135" s="12">
        <v>5000</v>
      </c>
      <c r="G135" s="12">
        <v>0</v>
      </c>
      <c r="H135" s="12">
        <v>0</v>
      </c>
      <c r="I135" s="11">
        <v>0</v>
      </c>
      <c r="J135" s="12">
        <v>0</v>
      </c>
      <c r="K135" s="11"/>
      <c r="L135" s="11"/>
      <c r="M135" s="12"/>
      <c r="N135" s="12">
        <f t="shared" si="18"/>
        <v>5000</v>
      </c>
      <c r="O135" s="12">
        <f t="shared" si="17"/>
        <v>0</v>
      </c>
      <c r="P135" s="12">
        <f t="shared" si="14"/>
        <v>5000</v>
      </c>
      <c r="Q135" s="11" t="s">
        <v>307</v>
      </c>
    </row>
    <row r="136" spans="1:17" ht="71.25" customHeight="1" x14ac:dyDescent="0.2">
      <c r="A136" s="11" t="s">
        <v>252</v>
      </c>
      <c r="B136" s="11" t="s">
        <v>308</v>
      </c>
      <c r="C136" s="11" t="s">
        <v>24</v>
      </c>
      <c r="D136" s="11" t="s">
        <v>20</v>
      </c>
      <c r="E136" s="11"/>
      <c r="F136" s="12">
        <v>4000</v>
      </c>
      <c r="G136" s="12">
        <v>0</v>
      </c>
      <c r="H136" s="12">
        <v>0</v>
      </c>
      <c r="I136" s="11">
        <v>0</v>
      </c>
      <c r="J136" s="12">
        <v>0</v>
      </c>
      <c r="K136" s="11"/>
      <c r="L136" s="11"/>
      <c r="M136" s="12"/>
      <c r="N136" s="12">
        <f t="shared" si="18"/>
        <v>4000</v>
      </c>
      <c r="O136" s="12">
        <f t="shared" si="17"/>
        <v>0</v>
      </c>
      <c r="P136" s="12">
        <f t="shared" si="14"/>
        <v>4000</v>
      </c>
      <c r="Q136" s="11" t="s">
        <v>309</v>
      </c>
    </row>
    <row r="137" spans="1:17" ht="71.25" customHeight="1" x14ac:dyDescent="0.2">
      <c r="A137" s="11" t="s">
        <v>252</v>
      </c>
      <c r="B137" s="11" t="s">
        <v>310</v>
      </c>
      <c r="C137" s="11" t="s">
        <v>24</v>
      </c>
      <c r="D137" s="11" t="s">
        <v>56</v>
      </c>
      <c r="E137" s="11"/>
      <c r="F137" s="12">
        <v>0</v>
      </c>
      <c r="G137" s="12">
        <v>0</v>
      </c>
      <c r="H137" s="12">
        <v>0</v>
      </c>
      <c r="I137" s="11">
        <v>0</v>
      </c>
      <c r="J137" s="12">
        <v>0</v>
      </c>
      <c r="K137" s="11"/>
      <c r="L137" s="11"/>
      <c r="M137" s="12"/>
      <c r="N137" s="12">
        <f t="shared" si="18"/>
        <v>0</v>
      </c>
      <c r="O137" s="12">
        <f t="shared" si="17"/>
        <v>0</v>
      </c>
      <c r="P137" s="12">
        <f t="shared" si="14"/>
        <v>0</v>
      </c>
      <c r="Q137" s="11" t="s">
        <v>311</v>
      </c>
    </row>
    <row r="138" spans="1:17" ht="71.25" customHeight="1" x14ac:dyDescent="0.2">
      <c r="A138" s="11" t="s">
        <v>252</v>
      </c>
      <c r="B138" s="11" t="s">
        <v>312</v>
      </c>
      <c r="C138" s="11" t="s">
        <v>24</v>
      </c>
      <c r="D138" s="11" t="s">
        <v>20</v>
      </c>
      <c r="E138" s="11"/>
      <c r="F138" s="12">
        <v>7600</v>
      </c>
      <c r="G138" s="12">
        <v>0</v>
      </c>
      <c r="H138" s="12">
        <v>0</v>
      </c>
      <c r="I138" s="11">
        <v>0</v>
      </c>
      <c r="J138" s="12">
        <v>0</v>
      </c>
      <c r="K138" s="11"/>
      <c r="L138" s="13">
        <v>42853</v>
      </c>
      <c r="M138" s="12"/>
      <c r="N138" s="12">
        <f t="shared" si="18"/>
        <v>7600</v>
      </c>
      <c r="O138" s="12">
        <f t="shared" si="17"/>
        <v>0</v>
      </c>
      <c r="P138" s="12">
        <f t="shared" si="14"/>
        <v>7600</v>
      </c>
      <c r="Q138" s="11" t="s">
        <v>313</v>
      </c>
    </row>
    <row r="139" spans="1:17" ht="71.25" customHeight="1" x14ac:dyDescent="0.2">
      <c r="A139" s="11" t="s">
        <v>252</v>
      </c>
      <c r="B139" s="11" t="s">
        <v>314</v>
      </c>
      <c r="C139" s="11" t="s">
        <v>24</v>
      </c>
      <c r="D139" s="11" t="s">
        <v>20</v>
      </c>
      <c r="E139" s="11"/>
      <c r="F139" s="12">
        <v>4000</v>
      </c>
      <c r="G139" s="12">
        <v>0</v>
      </c>
      <c r="H139" s="12">
        <v>0</v>
      </c>
      <c r="I139" s="11">
        <v>0</v>
      </c>
      <c r="J139" s="12">
        <v>0</v>
      </c>
      <c r="K139" s="11"/>
      <c r="L139" s="11"/>
      <c r="M139" s="12"/>
      <c r="N139" s="12">
        <f t="shared" si="18"/>
        <v>4000</v>
      </c>
      <c r="O139" s="12">
        <f t="shared" si="17"/>
        <v>0</v>
      </c>
      <c r="P139" s="12">
        <f t="shared" si="14"/>
        <v>4000</v>
      </c>
      <c r="Q139" s="11" t="s">
        <v>315</v>
      </c>
    </row>
    <row r="140" spans="1:17" ht="71.25" customHeight="1" x14ac:dyDescent="0.2">
      <c r="A140" s="11" t="s">
        <v>252</v>
      </c>
      <c r="B140" s="11" t="s">
        <v>316</v>
      </c>
      <c r="C140" s="11" t="s">
        <v>19</v>
      </c>
      <c r="D140" s="11" t="s">
        <v>20</v>
      </c>
      <c r="E140" s="11"/>
      <c r="F140" s="12">
        <v>10000</v>
      </c>
      <c r="G140" s="12">
        <v>0</v>
      </c>
      <c r="H140" s="12">
        <v>1124</v>
      </c>
      <c r="I140" s="11">
        <v>0</v>
      </c>
      <c r="J140" s="12">
        <v>0</v>
      </c>
      <c r="K140" s="11" t="s">
        <v>317</v>
      </c>
      <c r="L140" s="11"/>
      <c r="M140" s="12"/>
      <c r="N140" s="12">
        <f t="shared" si="18"/>
        <v>10000</v>
      </c>
      <c r="O140" s="12">
        <f t="shared" si="17"/>
        <v>1124</v>
      </c>
      <c r="P140" s="12">
        <f t="shared" si="14"/>
        <v>11124</v>
      </c>
      <c r="Q140" s="11" t="s">
        <v>318</v>
      </c>
    </row>
    <row r="141" spans="1:17" ht="71.25" customHeight="1" x14ac:dyDescent="0.2">
      <c r="A141" s="11" t="s">
        <v>252</v>
      </c>
      <c r="B141" s="11" t="s">
        <v>319</v>
      </c>
      <c r="C141" s="11" t="s">
        <v>24</v>
      </c>
      <c r="D141" s="11" t="s">
        <v>20</v>
      </c>
      <c r="E141" s="11"/>
      <c r="F141" s="12">
        <v>6500</v>
      </c>
      <c r="G141" s="12">
        <v>0</v>
      </c>
      <c r="H141" s="12">
        <v>0</v>
      </c>
      <c r="I141" s="11">
        <v>0</v>
      </c>
      <c r="J141" s="12">
        <v>0</v>
      </c>
      <c r="K141" s="11"/>
      <c r="L141" s="13">
        <v>42819</v>
      </c>
      <c r="M141" s="12">
        <v>0</v>
      </c>
      <c r="N141" s="12">
        <f t="shared" si="18"/>
        <v>6500</v>
      </c>
      <c r="O141" s="12">
        <f t="shared" si="17"/>
        <v>0</v>
      </c>
      <c r="P141" s="12">
        <f t="shared" si="14"/>
        <v>6500</v>
      </c>
      <c r="Q141" s="11" t="s">
        <v>320</v>
      </c>
    </row>
    <row r="142" spans="1:17" ht="71.25" customHeight="1" x14ac:dyDescent="0.2">
      <c r="A142" s="11" t="s">
        <v>252</v>
      </c>
      <c r="B142" s="11" t="s">
        <v>321</v>
      </c>
      <c r="C142" s="11" t="s">
        <v>24</v>
      </c>
      <c r="D142" s="11" t="s">
        <v>20</v>
      </c>
      <c r="E142" s="11"/>
      <c r="F142" s="12">
        <v>10000</v>
      </c>
      <c r="G142" s="12">
        <v>0</v>
      </c>
      <c r="H142" s="12">
        <v>0</v>
      </c>
      <c r="I142" s="11">
        <v>0</v>
      </c>
      <c r="J142" s="12">
        <v>0</v>
      </c>
      <c r="K142" s="11"/>
      <c r="L142" s="13">
        <v>42772</v>
      </c>
      <c r="M142" s="12">
        <v>0</v>
      </c>
      <c r="N142" s="12">
        <f t="shared" si="18"/>
        <v>10000</v>
      </c>
      <c r="O142" s="12">
        <f t="shared" si="17"/>
        <v>0</v>
      </c>
      <c r="P142" s="12">
        <f t="shared" si="14"/>
        <v>10000</v>
      </c>
      <c r="Q142" s="11" t="s">
        <v>322</v>
      </c>
    </row>
    <row r="143" spans="1:17" ht="71.25" customHeight="1" x14ac:dyDescent="0.2">
      <c r="A143" s="11" t="s">
        <v>252</v>
      </c>
      <c r="B143" s="11" t="s">
        <v>323</v>
      </c>
      <c r="C143" s="11" t="s">
        <v>24</v>
      </c>
      <c r="D143" s="11" t="s">
        <v>20</v>
      </c>
      <c r="E143" s="11"/>
      <c r="F143" s="12">
        <v>11000</v>
      </c>
      <c r="G143" s="12">
        <v>0</v>
      </c>
      <c r="H143" s="12">
        <v>0</v>
      </c>
      <c r="I143" s="11">
        <v>0</v>
      </c>
      <c r="J143" s="12">
        <v>0</v>
      </c>
      <c r="K143" s="11"/>
      <c r="L143" s="13">
        <v>42746</v>
      </c>
      <c r="M143" s="12">
        <v>0</v>
      </c>
      <c r="N143" s="12">
        <f t="shared" si="18"/>
        <v>11000</v>
      </c>
      <c r="O143" s="12">
        <f t="shared" si="17"/>
        <v>0</v>
      </c>
      <c r="P143" s="12">
        <f t="shared" si="14"/>
        <v>11000</v>
      </c>
      <c r="Q143" s="11" t="s">
        <v>324</v>
      </c>
    </row>
    <row r="144" spans="1:17" ht="71.25" customHeight="1" x14ac:dyDescent="0.2">
      <c r="A144" s="11" t="s">
        <v>252</v>
      </c>
      <c r="B144" s="11" t="s">
        <v>325</v>
      </c>
      <c r="C144" s="11" t="s">
        <v>24</v>
      </c>
      <c r="D144" s="11" t="s">
        <v>20</v>
      </c>
      <c r="E144" s="11"/>
      <c r="F144" s="12">
        <v>14250</v>
      </c>
      <c r="G144" s="12">
        <v>0</v>
      </c>
      <c r="H144" s="12">
        <v>0</v>
      </c>
      <c r="I144" s="11">
        <v>0</v>
      </c>
      <c r="J144" s="12">
        <v>0</v>
      </c>
      <c r="K144" s="11"/>
      <c r="L144" s="13">
        <v>42669</v>
      </c>
      <c r="M144" s="12">
        <v>0</v>
      </c>
      <c r="N144" s="12">
        <f t="shared" si="18"/>
        <v>14250</v>
      </c>
      <c r="O144" s="12">
        <f t="shared" si="17"/>
        <v>0</v>
      </c>
      <c r="P144" s="12">
        <f t="shared" si="14"/>
        <v>14250</v>
      </c>
      <c r="Q144" s="11" t="s">
        <v>326</v>
      </c>
    </row>
    <row r="145" spans="1:17" ht="71.25" customHeight="1" x14ac:dyDescent="0.2">
      <c r="A145" s="11" t="s">
        <v>252</v>
      </c>
      <c r="B145" s="11" t="s">
        <v>327</v>
      </c>
      <c r="C145" s="11" t="s">
        <v>24</v>
      </c>
      <c r="D145" s="11" t="s">
        <v>20</v>
      </c>
      <c r="E145" s="11"/>
      <c r="F145" s="12">
        <v>7300</v>
      </c>
      <c r="G145" s="12">
        <v>0</v>
      </c>
      <c r="H145" s="12">
        <v>0</v>
      </c>
      <c r="I145" s="11">
        <v>5</v>
      </c>
      <c r="J145" s="12">
        <f>7300*5</f>
        <v>36500</v>
      </c>
      <c r="K145" s="11" t="s">
        <v>699</v>
      </c>
      <c r="L145" s="13">
        <v>42832</v>
      </c>
      <c r="M145" s="12">
        <v>0</v>
      </c>
      <c r="N145" s="12">
        <f>F145</f>
        <v>7300</v>
      </c>
      <c r="O145" s="12">
        <f t="shared" si="17"/>
        <v>36500</v>
      </c>
      <c r="P145" s="12">
        <f t="shared" si="14"/>
        <v>43800</v>
      </c>
      <c r="Q145" s="11" t="s">
        <v>328</v>
      </c>
    </row>
    <row r="146" spans="1:17" ht="71.25" customHeight="1" x14ac:dyDescent="0.2">
      <c r="A146" s="11" t="s">
        <v>252</v>
      </c>
      <c r="B146" s="11" t="s">
        <v>329</v>
      </c>
      <c r="C146" s="11" t="s">
        <v>24</v>
      </c>
      <c r="D146" s="11" t="s">
        <v>20</v>
      </c>
      <c r="E146" s="11"/>
      <c r="F146" s="12">
        <v>10000</v>
      </c>
      <c r="G146" s="12">
        <v>0</v>
      </c>
      <c r="H146" s="12">
        <v>0</v>
      </c>
      <c r="I146" s="11">
        <v>0</v>
      </c>
      <c r="J146" s="12">
        <v>0</v>
      </c>
      <c r="K146" s="11"/>
      <c r="L146" s="11"/>
      <c r="M146" s="12"/>
      <c r="N146" s="12">
        <f>IF(E146="כן",0,IF(I146&gt;3,0,F146))</f>
        <v>10000</v>
      </c>
      <c r="O146" s="12">
        <f t="shared" si="17"/>
        <v>0</v>
      </c>
      <c r="P146" s="12">
        <f t="shared" si="14"/>
        <v>10000</v>
      </c>
      <c r="Q146" s="11" t="s">
        <v>330</v>
      </c>
    </row>
    <row r="147" spans="1:17" ht="71.25" customHeight="1" x14ac:dyDescent="0.2">
      <c r="A147" s="11" t="s">
        <v>252</v>
      </c>
      <c r="B147" s="11" t="s">
        <v>331</v>
      </c>
      <c r="C147" s="11" t="s">
        <v>24</v>
      </c>
      <c r="D147" s="11" t="s">
        <v>20</v>
      </c>
      <c r="E147" s="11"/>
      <c r="F147" s="12">
        <v>5000</v>
      </c>
      <c r="G147" s="12">
        <v>0</v>
      </c>
      <c r="H147" s="12">
        <v>0</v>
      </c>
      <c r="I147" s="11">
        <v>0</v>
      </c>
      <c r="J147" s="12">
        <v>0</v>
      </c>
      <c r="K147" s="11"/>
      <c r="L147" s="13">
        <v>43077</v>
      </c>
      <c r="M147" s="12">
        <v>0</v>
      </c>
      <c r="N147" s="12">
        <f>IF(E147="כן",0,IF(I147&gt;3,0,F147))</f>
        <v>5000</v>
      </c>
      <c r="O147" s="12">
        <f t="shared" si="17"/>
        <v>0</v>
      </c>
      <c r="P147" s="12">
        <f t="shared" si="14"/>
        <v>5000</v>
      </c>
      <c r="Q147" s="11" t="s">
        <v>332</v>
      </c>
    </row>
    <row r="148" spans="1:17" ht="71.25" customHeight="1" x14ac:dyDescent="0.2">
      <c r="A148" s="11" t="s">
        <v>252</v>
      </c>
      <c r="B148" s="11" t="s">
        <v>333</v>
      </c>
      <c r="C148" s="11" t="s">
        <v>40</v>
      </c>
      <c r="D148" s="11" t="s">
        <v>20</v>
      </c>
      <c r="E148" s="11"/>
      <c r="F148" s="12">
        <v>6000</v>
      </c>
      <c r="G148" s="12">
        <v>0</v>
      </c>
      <c r="H148" s="12">
        <v>0</v>
      </c>
      <c r="I148" s="11">
        <v>0</v>
      </c>
      <c r="J148" s="12">
        <v>0</v>
      </c>
      <c r="K148" s="11"/>
      <c r="L148" s="13">
        <v>42916</v>
      </c>
      <c r="M148" s="12">
        <v>0</v>
      </c>
      <c r="N148" s="12">
        <f>IF(E148="כן",0,IF(I148&gt;3,0,F148))</f>
        <v>6000</v>
      </c>
      <c r="O148" s="12">
        <f t="shared" si="17"/>
        <v>0</v>
      </c>
      <c r="P148" s="12">
        <f t="shared" si="14"/>
        <v>6000</v>
      </c>
      <c r="Q148" s="11" t="s">
        <v>334</v>
      </c>
    </row>
    <row r="149" spans="1:17" ht="71.25" customHeight="1" x14ac:dyDescent="0.2">
      <c r="A149" s="11" t="s">
        <v>252</v>
      </c>
      <c r="B149" s="11" t="s">
        <v>335</v>
      </c>
      <c r="C149" s="11" t="s">
        <v>24</v>
      </c>
      <c r="D149" s="11" t="s">
        <v>20</v>
      </c>
      <c r="E149" s="11"/>
      <c r="F149" s="12">
        <v>5000</v>
      </c>
      <c r="G149" s="12">
        <v>0</v>
      </c>
      <c r="H149" s="12">
        <v>0</v>
      </c>
      <c r="I149" s="11">
        <v>0</v>
      </c>
      <c r="J149" s="12">
        <v>0</v>
      </c>
      <c r="K149" s="11"/>
      <c r="L149" s="13">
        <v>43110</v>
      </c>
      <c r="M149" s="12">
        <v>0</v>
      </c>
      <c r="N149" s="12">
        <f>IF(E149="כן",0,IF(I149&gt;3,0,F149))</f>
        <v>5000</v>
      </c>
      <c r="O149" s="12">
        <f t="shared" si="17"/>
        <v>0</v>
      </c>
      <c r="P149" s="12">
        <f t="shared" si="14"/>
        <v>5000</v>
      </c>
      <c r="Q149" s="11" t="s">
        <v>336</v>
      </c>
    </row>
    <row r="150" spans="1:17" ht="71.25" customHeight="1" x14ac:dyDescent="0.2">
      <c r="A150" s="17" t="s">
        <v>252</v>
      </c>
      <c r="B150" s="17" t="s">
        <v>337</v>
      </c>
      <c r="C150" s="17"/>
      <c r="D150" s="17"/>
      <c r="E150" s="17"/>
      <c r="F150" s="18">
        <f>SUM(F109:F149)</f>
        <v>316575</v>
      </c>
      <c r="G150" s="18">
        <f>SUM(G109:G149)</f>
        <v>12088</v>
      </c>
      <c r="H150" s="18">
        <f>SUM(H109:H149)</f>
        <v>32888</v>
      </c>
      <c r="I150" s="17"/>
      <c r="J150" s="18">
        <f>SUM(J109:J149)</f>
        <v>169443</v>
      </c>
      <c r="K150" s="17"/>
      <c r="L150" s="17"/>
      <c r="M150" s="18">
        <f>SUM(M109:M149)</f>
        <v>0</v>
      </c>
      <c r="N150" s="18">
        <f>SUM(N109:N149)</f>
        <v>257825</v>
      </c>
      <c r="O150" s="18">
        <f>SUM(O109:O149)</f>
        <v>50212</v>
      </c>
      <c r="P150" s="18">
        <f>SUM(P109:P149)</f>
        <v>308037</v>
      </c>
      <c r="Q150" s="17"/>
    </row>
    <row r="151" spans="1:17" ht="71.25" customHeight="1" x14ac:dyDescent="0.2">
      <c r="A151" s="11" t="s">
        <v>338</v>
      </c>
      <c r="B151" s="11" t="s">
        <v>339</v>
      </c>
      <c r="C151" s="11" t="s">
        <v>24</v>
      </c>
      <c r="D151" s="11" t="s">
        <v>20</v>
      </c>
      <c r="E151" s="11"/>
      <c r="F151" s="12">
        <v>12500</v>
      </c>
      <c r="G151" s="12">
        <v>0</v>
      </c>
      <c r="H151" s="12">
        <v>0</v>
      </c>
      <c r="I151" s="11">
        <v>0</v>
      </c>
      <c r="J151" s="12">
        <v>0</v>
      </c>
      <c r="K151" s="11"/>
      <c r="L151" s="13">
        <v>42843</v>
      </c>
      <c r="M151" s="12">
        <v>0</v>
      </c>
      <c r="N151" s="12">
        <f t="shared" ref="N151:N161" si="19">IF(E151="כן",0,IF(I151&gt;3,0,F151))</f>
        <v>12500</v>
      </c>
      <c r="O151" s="12">
        <f>IF(E151="כן", 0, SUM(G151+H151+J151+M151))</f>
        <v>0</v>
      </c>
      <c r="P151" s="12">
        <f t="shared" ref="P151:P190" si="20">SUM(N151+O151)</f>
        <v>12500</v>
      </c>
      <c r="Q151" s="11" t="s">
        <v>340</v>
      </c>
    </row>
    <row r="152" spans="1:17" ht="71.25" customHeight="1" x14ac:dyDescent="0.2">
      <c r="A152" s="11" t="s">
        <v>338</v>
      </c>
      <c r="B152" s="11" t="s">
        <v>341</v>
      </c>
      <c r="C152" s="11" t="s">
        <v>40</v>
      </c>
      <c r="D152" s="11" t="s">
        <v>20</v>
      </c>
      <c r="E152" s="11"/>
      <c r="F152" s="12">
        <v>6000</v>
      </c>
      <c r="G152" s="12">
        <v>17391</v>
      </c>
      <c r="H152" s="12">
        <v>7736</v>
      </c>
      <c r="I152" s="11">
        <v>9</v>
      </c>
      <c r="J152" s="12">
        <v>54051</v>
      </c>
      <c r="K152" s="11" t="s">
        <v>342</v>
      </c>
      <c r="L152" s="13">
        <v>42734</v>
      </c>
      <c r="M152" s="12">
        <v>0</v>
      </c>
      <c r="N152" s="12">
        <f t="shared" si="19"/>
        <v>0</v>
      </c>
      <c r="O152" s="12"/>
      <c r="P152" s="12">
        <f t="shared" si="20"/>
        <v>0</v>
      </c>
      <c r="Q152" s="11" t="s">
        <v>343</v>
      </c>
    </row>
    <row r="153" spans="1:17" ht="71.25" customHeight="1" x14ac:dyDescent="0.2">
      <c r="A153" s="11" t="s">
        <v>338</v>
      </c>
      <c r="B153" s="11" t="s">
        <v>344</v>
      </c>
      <c r="C153" s="11" t="s">
        <v>40</v>
      </c>
      <c r="D153" s="11" t="s">
        <v>20</v>
      </c>
      <c r="E153" s="11"/>
      <c r="F153" s="12">
        <v>10000</v>
      </c>
      <c r="G153" s="12">
        <v>0</v>
      </c>
      <c r="H153" s="12">
        <v>0</v>
      </c>
      <c r="I153" s="11">
        <v>0</v>
      </c>
      <c r="J153" s="12">
        <v>0</v>
      </c>
      <c r="K153" s="11"/>
      <c r="L153" s="13">
        <v>43127</v>
      </c>
      <c r="M153" s="12">
        <v>0</v>
      </c>
      <c r="N153" s="12">
        <f t="shared" si="19"/>
        <v>10000</v>
      </c>
      <c r="O153" s="12">
        <f>IF(E153="כן", 0, SUM(G153+H153+J153+M153))</f>
        <v>0</v>
      </c>
      <c r="P153" s="12">
        <f t="shared" si="20"/>
        <v>10000</v>
      </c>
      <c r="Q153" s="11" t="s">
        <v>345</v>
      </c>
    </row>
    <row r="154" spans="1:17" ht="71.25" customHeight="1" x14ac:dyDescent="0.2">
      <c r="A154" s="11" t="s">
        <v>338</v>
      </c>
      <c r="B154" s="11" t="s">
        <v>346</v>
      </c>
      <c r="C154" s="11" t="s">
        <v>29</v>
      </c>
      <c r="D154" s="11" t="s">
        <v>20</v>
      </c>
      <c r="E154" s="11"/>
      <c r="F154" s="12">
        <v>5000</v>
      </c>
      <c r="G154" s="12">
        <v>0</v>
      </c>
      <c r="H154" s="12">
        <v>0</v>
      </c>
      <c r="I154" s="11">
        <v>0</v>
      </c>
      <c r="J154" s="12">
        <v>0</v>
      </c>
      <c r="K154" s="11"/>
      <c r="L154" s="13">
        <v>42978</v>
      </c>
      <c r="M154" s="12">
        <v>0</v>
      </c>
      <c r="N154" s="12">
        <f t="shared" si="19"/>
        <v>5000</v>
      </c>
      <c r="O154" s="12">
        <f>IF(E154="כן", 0, SUM(G154+H154+J154+M154))</f>
        <v>0</v>
      </c>
      <c r="P154" s="12">
        <f t="shared" si="20"/>
        <v>5000</v>
      </c>
      <c r="Q154" s="11" t="s">
        <v>347</v>
      </c>
    </row>
    <row r="155" spans="1:17" ht="71.25" customHeight="1" x14ac:dyDescent="0.2">
      <c r="A155" s="11" t="s">
        <v>338</v>
      </c>
      <c r="B155" s="11" t="s">
        <v>348</v>
      </c>
      <c r="C155" s="11" t="s">
        <v>19</v>
      </c>
      <c r="D155" s="11" t="s">
        <v>20</v>
      </c>
      <c r="E155" s="11"/>
      <c r="F155" s="12">
        <v>4700</v>
      </c>
      <c r="G155" s="12">
        <v>208095</v>
      </c>
      <c r="H155" s="12">
        <v>6130</v>
      </c>
      <c r="I155" s="11">
        <v>0</v>
      </c>
      <c r="J155" s="12">
        <v>0</v>
      </c>
      <c r="K155" s="11" t="s">
        <v>703</v>
      </c>
      <c r="L155" s="13">
        <v>42728</v>
      </c>
      <c r="M155" s="12">
        <v>0</v>
      </c>
      <c r="N155" s="12">
        <f t="shared" si="19"/>
        <v>4700</v>
      </c>
      <c r="O155" s="12">
        <f>H155</f>
        <v>6130</v>
      </c>
      <c r="P155" s="12">
        <f t="shared" si="20"/>
        <v>10830</v>
      </c>
      <c r="Q155" s="11" t="s">
        <v>349</v>
      </c>
    </row>
    <row r="156" spans="1:17" ht="71.25" customHeight="1" x14ac:dyDescent="0.2">
      <c r="A156" s="11" t="s">
        <v>338</v>
      </c>
      <c r="B156" s="11" t="s">
        <v>350</v>
      </c>
      <c r="C156" s="11" t="s">
        <v>29</v>
      </c>
      <c r="D156" s="11" t="s">
        <v>20</v>
      </c>
      <c r="E156" s="11"/>
      <c r="F156" s="12">
        <v>3750</v>
      </c>
      <c r="G156" s="12">
        <v>0</v>
      </c>
      <c r="H156" s="12">
        <v>0</v>
      </c>
      <c r="I156" s="11">
        <v>0</v>
      </c>
      <c r="J156" s="12">
        <v>0</v>
      </c>
      <c r="K156" s="11"/>
      <c r="L156" s="13">
        <v>42720</v>
      </c>
      <c r="M156" s="12">
        <v>0</v>
      </c>
      <c r="N156" s="12">
        <f t="shared" si="19"/>
        <v>3750</v>
      </c>
      <c r="O156" s="12">
        <f>IF(E156="כן", 0, SUM(G156+H156+J156+M156))</f>
        <v>0</v>
      </c>
      <c r="P156" s="12">
        <f t="shared" si="20"/>
        <v>3750</v>
      </c>
      <c r="Q156" s="11" t="s">
        <v>351</v>
      </c>
    </row>
    <row r="157" spans="1:17" ht="71.25" customHeight="1" x14ac:dyDescent="0.2">
      <c r="A157" s="11" t="s">
        <v>338</v>
      </c>
      <c r="B157" s="11" t="s">
        <v>352</v>
      </c>
      <c r="C157" s="11" t="s">
        <v>24</v>
      </c>
      <c r="D157" s="11" t="s">
        <v>20</v>
      </c>
      <c r="E157" s="11"/>
      <c r="F157" s="12">
        <v>6500</v>
      </c>
      <c r="G157" s="12">
        <v>38037</v>
      </c>
      <c r="H157" s="12">
        <v>0</v>
      </c>
      <c r="I157" s="11">
        <v>12</v>
      </c>
      <c r="J157" s="12">
        <v>78666</v>
      </c>
      <c r="K157" s="11" t="s">
        <v>104</v>
      </c>
      <c r="L157" s="11"/>
      <c r="M157" s="12"/>
      <c r="N157" s="12">
        <f t="shared" si="19"/>
        <v>0</v>
      </c>
      <c r="O157" s="12">
        <v>0</v>
      </c>
      <c r="P157" s="12">
        <f t="shared" si="20"/>
        <v>0</v>
      </c>
      <c r="Q157" s="11" t="s">
        <v>353</v>
      </c>
    </row>
    <row r="158" spans="1:17" ht="71.25" customHeight="1" x14ac:dyDescent="0.2">
      <c r="A158" s="11" t="s">
        <v>338</v>
      </c>
      <c r="B158" s="11" t="s">
        <v>354</v>
      </c>
      <c r="C158" s="11" t="s">
        <v>24</v>
      </c>
      <c r="D158" s="11" t="s">
        <v>20</v>
      </c>
      <c r="E158" s="11"/>
      <c r="F158" s="12">
        <v>6750</v>
      </c>
      <c r="G158" s="12">
        <v>0</v>
      </c>
      <c r="H158" s="12">
        <v>0</v>
      </c>
      <c r="I158" s="11">
        <v>0</v>
      </c>
      <c r="J158" s="12">
        <v>0</v>
      </c>
      <c r="K158" s="11"/>
      <c r="L158" s="13">
        <v>43281</v>
      </c>
      <c r="M158" s="12">
        <v>0</v>
      </c>
      <c r="N158" s="12">
        <f t="shared" si="19"/>
        <v>6750</v>
      </c>
      <c r="O158" s="12">
        <f>IF(E158="כן", 0, SUM(G158+H158+J158+M158))</f>
        <v>0</v>
      </c>
      <c r="P158" s="12">
        <f t="shared" si="20"/>
        <v>6750</v>
      </c>
      <c r="Q158" s="11" t="s">
        <v>355</v>
      </c>
    </row>
    <row r="159" spans="1:17" ht="71.25" customHeight="1" x14ac:dyDescent="0.2">
      <c r="A159" s="11" t="s">
        <v>338</v>
      </c>
      <c r="B159" s="11" t="s">
        <v>356</v>
      </c>
      <c r="C159" s="11" t="s">
        <v>24</v>
      </c>
      <c r="D159" s="11" t="s">
        <v>20</v>
      </c>
      <c r="E159" s="11"/>
      <c r="F159" s="12">
        <v>6500</v>
      </c>
      <c r="G159" s="12">
        <v>0</v>
      </c>
      <c r="H159" s="12">
        <v>0</v>
      </c>
      <c r="I159" s="11">
        <v>0</v>
      </c>
      <c r="J159" s="12">
        <v>0</v>
      </c>
      <c r="K159" s="11"/>
      <c r="L159" s="13">
        <v>42913</v>
      </c>
      <c r="M159" s="12">
        <v>0</v>
      </c>
      <c r="N159" s="12">
        <f t="shared" si="19"/>
        <v>6500</v>
      </c>
      <c r="O159" s="12">
        <f>IF(E159="כן", 0, SUM(G159+H159+J159+M159))</f>
        <v>0</v>
      </c>
      <c r="P159" s="12">
        <f t="shared" si="20"/>
        <v>6500</v>
      </c>
      <c r="Q159" s="11" t="s">
        <v>357</v>
      </c>
    </row>
    <row r="160" spans="1:17" ht="71.25" customHeight="1" x14ac:dyDescent="0.2">
      <c r="A160" s="11" t="s">
        <v>338</v>
      </c>
      <c r="B160" s="11" t="s">
        <v>358</v>
      </c>
      <c r="C160" s="11" t="s">
        <v>24</v>
      </c>
      <c r="D160" s="11" t="s">
        <v>20</v>
      </c>
      <c r="E160" s="11"/>
      <c r="F160" s="12">
        <v>5000</v>
      </c>
      <c r="G160" s="12">
        <v>0</v>
      </c>
      <c r="H160" s="12">
        <v>0</v>
      </c>
      <c r="I160" s="11">
        <v>0</v>
      </c>
      <c r="J160" s="12">
        <v>0</v>
      </c>
      <c r="K160" s="11"/>
      <c r="L160" s="13">
        <v>42943</v>
      </c>
      <c r="M160" s="12">
        <v>0</v>
      </c>
      <c r="N160" s="12">
        <f t="shared" si="19"/>
        <v>5000</v>
      </c>
      <c r="O160" s="12">
        <f>IF(E160="כן", 0, SUM(G160+H160+J160+M160))</f>
        <v>0</v>
      </c>
      <c r="P160" s="12">
        <f t="shared" si="20"/>
        <v>5000</v>
      </c>
      <c r="Q160" s="11" t="s">
        <v>359</v>
      </c>
    </row>
    <row r="161" spans="1:17" ht="71.25" customHeight="1" x14ac:dyDescent="0.2">
      <c r="A161" s="11" t="s">
        <v>338</v>
      </c>
      <c r="B161" s="11" t="s">
        <v>360</v>
      </c>
      <c r="C161" s="11" t="s">
        <v>29</v>
      </c>
      <c r="D161" s="11" t="s">
        <v>20</v>
      </c>
      <c r="E161" s="11"/>
      <c r="F161" s="12">
        <v>5500</v>
      </c>
      <c r="G161" s="12">
        <v>0</v>
      </c>
      <c r="H161" s="12">
        <v>0</v>
      </c>
      <c r="I161" s="11">
        <v>0</v>
      </c>
      <c r="J161" s="12">
        <v>0</v>
      </c>
      <c r="K161" s="11"/>
      <c r="L161" s="13">
        <v>42955</v>
      </c>
      <c r="M161" s="12">
        <v>0</v>
      </c>
      <c r="N161" s="12">
        <f t="shared" si="19"/>
        <v>5500</v>
      </c>
      <c r="O161" s="12">
        <f>IF(E161="כן", 0, SUM(G161+H161+J161+M161))</f>
        <v>0</v>
      </c>
      <c r="P161" s="12">
        <f t="shared" si="20"/>
        <v>5500</v>
      </c>
      <c r="Q161" s="11" t="s">
        <v>361</v>
      </c>
    </row>
    <row r="162" spans="1:17" ht="71.25" customHeight="1" x14ac:dyDescent="0.2">
      <c r="A162" s="11" t="s">
        <v>338</v>
      </c>
      <c r="B162" s="11" t="s">
        <v>362</v>
      </c>
      <c r="C162" s="11" t="s">
        <v>24</v>
      </c>
      <c r="D162" s="11" t="s">
        <v>20</v>
      </c>
      <c r="E162" s="11"/>
      <c r="F162" s="12">
        <v>9500</v>
      </c>
      <c r="G162" s="12">
        <v>0</v>
      </c>
      <c r="H162" s="12">
        <v>0</v>
      </c>
      <c r="I162" s="11">
        <v>2</v>
      </c>
      <c r="J162" s="12">
        <v>19162</v>
      </c>
      <c r="K162" s="11"/>
      <c r="L162" s="13">
        <v>43104</v>
      </c>
      <c r="M162" s="12"/>
      <c r="N162" s="12"/>
      <c r="O162" s="12"/>
      <c r="P162" s="12">
        <f t="shared" si="20"/>
        <v>0</v>
      </c>
      <c r="Q162" s="11" t="s">
        <v>363</v>
      </c>
    </row>
    <row r="163" spans="1:17" ht="71.25" customHeight="1" x14ac:dyDescent="0.2">
      <c r="A163" s="11" t="s">
        <v>338</v>
      </c>
      <c r="B163" s="11" t="s">
        <v>364</v>
      </c>
      <c r="C163" s="11" t="s">
        <v>24</v>
      </c>
      <c r="D163" s="11" t="s">
        <v>20</v>
      </c>
      <c r="E163" s="11"/>
      <c r="F163" s="12">
        <v>9500</v>
      </c>
      <c r="G163" s="12">
        <v>0</v>
      </c>
      <c r="H163" s="12">
        <v>0</v>
      </c>
      <c r="I163" s="11">
        <v>0</v>
      </c>
      <c r="J163" s="12">
        <v>0</v>
      </c>
      <c r="K163" s="11"/>
      <c r="L163" s="13">
        <v>43035</v>
      </c>
      <c r="M163" s="12">
        <v>0</v>
      </c>
      <c r="N163" s="12">
        <f>IF(E163="כן",0,IF(I163&gt;3,0,F163))</f>
        <v>9500</v>
      </c>
      <c r="O163" s="12">
        <f>IF(E163="כן", 0, SUM(G163+H163+J163+M163))</f>
        <v>0</v>
      </c>
      <c r="P163" s="12">
        <f t="shared" si="20"/>
        <v>9500</v>
      </c>
      <c r="Q163" s="11" t="s">
        <v>365</v>
      </c>
    </row>
    <row r="164" spans="1:17" ht="71.25" customHeight="1" x14ac:dyDescent="0.2">
      <c r="A164" s="11" t="s">
        <v>338</v>
      </c>
      <c r="B164" s="11" t="s">
        <v>366</v>
      </c>
      <c r="C164" s="11" t="s">
        <v>19</v>
      </c>
      <c r="D164" s="11" t="s">
        <v>20</v>
      </c>
      <c r="E164" s="11"/>
      <c r="F164" s="12">
        <v>5000</v>
      </c>
      <c r="G164" s="12">
        <v>0</v>
      </c>
      <c r="H164" s="12">
        <v>0</v>
      </c>
      <c r="I164" s="11">
        <v>0</v>
      </c>
      <c r="J164" s="12">
        <v>0</v>
      </c>
      <c r="K164" s="11"/>
      <c r="L164" s="13">
        <v>42947</v>
      </c>
      <c r="M164" s="12"/>
      <c r="N164" s="12">
        <f>IF(E164="כן",0,IF(I164&gt;3,0,F164))</f>
        <v>5000</v>
      </c>
      <c r="O164" s="12">
        <f>IF(E164="כן", 0, SUM(G164+H164+J164+M164))</f>
        <v>0</v>
      </c>
      <c r="P164" s="12">
        <f t="shared" si="20"/>
        <v>5000</v>
      </c>
      <c r="Q164" s="11" t="s">
        <v>367</v>
      </c>
    </row>
    <row r="165" spans="1:17" ht="71.25" customHeight="1" x14ac:dyDescent="0.2">
      <c r="A165" s="11" t="s">
        <v>338</v>
      </c>
      <c r="B165" s="11" t="s">
        <v>368</v>
      </c>
      <c r="C165" s="11" t="s">
        <v>29</v>
      </c>
      <c r="D165" s="11" t="s">
        <v>20</v>
      </c>
      <c r="E165" s="11"/>
      <c r="F165" s="12">
        <v>2000</v>
      </c>
      <c r="G165" s="12">
        <v>0</v>
      </c>
      <c r="H165" s="12">
        <v>0</v>
      </c>
      <c r="I165" s="11">
        <v>0</v>
      </c>
      <c r="J165" s="12">
        <v>0</v>
      </c>
      <c r="K165" s="11" t="s">
        <v>712</v>
      </c>
      <c r="L165" s="13">
        <v>42671</v>
      </c>
      <c r="M165" s="12">
        <v>47901.641025641024</v>
      </c>
      <c r="N165" s="12">
        <f>IF(E165="כן",0,IF(I165&gt;3,0,F165))</f>
        <v>2000</v>
      </c>
      <c r="O165" s="12">
        <f>IF(E165="כן", 0, SUM(G165+H165+J165+M165))</f>
        <v>47901.641025641024</v>
      </c>
      <c r="P165" s="12">
        <f t="shared" si="20"/>
        <v>49901.641025641024</v>
      </c>
      <c r="Q165" s="11" t="s">
        <v>369</v>
      </c>
    </row>
    <row r="166" spans="1:17" ht="71.25" customHeight="1" x14ac:dyDescent="0.2">
      <c r="A166" s="11" t="s">
        <v>338</v>
      </c>
      <c r="B166" s="11" t="s">
        <v>370</v>
      </c>
      <c r="C166" s="11" t="s">
        <v>29</v>
      </c>
      <c r="D166" s="11" t="s">
        <v>20</v>
      </c>
      <c r="E166" s="11"/>
      <c r="F166" s="12">
        <v>7650</v>
      </c>
      <c r="G166" s="12">
        <v>0</v>
      </c>
      <c r="H166" s="12">
        <v>0</v>
      </c>
      <c r="I166" s="11">
        <v>0</v>
      </c>
      <c r="J166" s="12">
        <v>0</v>
      </c>
      <c r="K166" s="11"/>
      <c r="L166" s="13">
        <v>42649</v>
      </c>
      <c r="M166" s="12">
        <v>0</v>
      </c>
      <c r="N166" s="12"/>
      <c r="O166" s="12">
        <f>IF(E166="כן", 0, SUM(G166+H166+J166+M166))</f>
        <v>0</v>
      </c>
      <c r="P166" s="12">
        <f t="shared" si="20"/>
        <v>0</v>
      </c>
      <c r="Q166" s="11" t="s">
        <v>371</v>
      </c>
    </row>
    <row r="167" spans="1:17" ht="71.25" customHeight="1" x14ac:dyDescent="0.2">
      <c r="A167" s="11" t="s">
        <v>338</v>
      </c>
      <c r="B167" s="11" t="s">
        <v>372</v>
      </c>
      <c r="C167" s="11"/>
      <c r="D167" s="11" t="s">
        <v>20</v>
      </c>
      <c r="E167" s="11"/>
      <c r="F167" s="12">
        <v>5000</v>
      </c>
      <c r="G167" s="12">
        <v>141636</v>
      </c>
      <c r="H167" s="12">
        <v>0</v>
      </c>
      <c r="I167" s="11">
        <v>0</v>
      </c>
      <c r="J167" s="12">
        <v>0</v>
      </c>
      <c r="K167" s="11" t="s">
        <v>104</v>
      </c>
      <c r="L167" s="11"/>
      <c r="M167" s="12"/>
      <c r="N167" s="12">
        <v>0</v>
      </c>
      <c r="O167" s="12">
        <v>0</v>
      </c>
      <c r="P167" s="12">
        <f t="shared" si="20"/>
        <v>0</v>
      </c>
      <c r="Q167" s="11" t="s">
        <v>373</v>
      </c>
    </row>
    <row r="168" spans="1:17" ht="71.25" customHeight="1" x14ac:dyDescent="0.2">
      <c r="A168" s="11" t="s">
        <v>338</v>
      </c>
      <c r="B168" s="11" t="s">
        <v>374</v>
      </c>
      <c r="C168" s="11" t="s">
        <v>24</v>
      </c>
      <c r="D168" s="11" t="s">
        <v>20</v>
      </c>
      <c r="E168" s="11"/>
      <c r="F168" s="12">
        <v>5000</v>
      </c>
      <c r="G168" s="12">
        <v>0</v>
      </c>
      <c r="H168" s="12">
        <v>0</v>
      </c>
      <c r="I168" s="11">
        <v>0</v>
      </c>
      <c r="J168" s="12">
        <v>0</v>
      </c>
      <c r="K168" s="11"/>
      <c r="L168" s="13">
        <v>42795</v>
      </c>
      <c r="M168" s="12">
        <v>0</v>
      </c>
      <c r="N168" s="12">
        <f t="shared" ref="N168:N174" si="21">IF(E168="כן",0,IF(I168&gt;3,0,F168))</f>
        <v>5000</v>
      </c>
      <c r="O168" s="12">
        <f>IF(E168="כן", 0, SUM(G168+H168+J168+M168))</f>
        <v>0</v>
      </c>
      <c r="P168" s="12">
        <f t="shared" si="20"/>
        <v>5000</v>
      </c>
      <c r="Q168" s="11" t="s">
        <v>375</v>
      </c>
    </row>
    <row r="169" spans="1:17" ht="71.25" customHeight="1" x14ac:dyDescent="0.2">
      <c r="A169" s="11" t="s">
        <v>338</v>
      </c>
      <c r="B169" s="19" t="s">
        <v>376</v>
      </c>
      <c r="C169" s="11" t="s">
        <v>19</v>
      </c>
      <c r="D169" s="11" t="s">
        <v>20</v>
      </c>
      <c r="E169" s="11"/>
      <c r="F169" s="12">
        <v>5600</v>
      </c>
      <c r="G169" s="12">
        <v>0</v>
      </c>
      <c r="H169" s="12">
        <v>0</v>
      </c>
      <c r="I169" s="11"/>
      <c r="J169" s="12">
        <v>0</v>
      </c>
      <c r="K169" s="11"/>
      <c r="L169" s="11"/>
      <c r="M169" s="12"/>
      <c r="N169" s="12">
        <f t="shared" si="21"/>
        <v>5600</v>
      </c>
      <c r="O169" s="12"/>
      <c r="P169" s="12">
        <f t="shared" si="20"/>
        <v>5600</v>
      </c>
      <c r="Q169" s="14" t="s">
        <v>377</v>
      </c>
    </row>
    <row r="170" spans="1:17" ht="71.25" customHeight="1" x14ac:dyDescent="0.2">
      <c r="A170" s="11" t="s">
        <v>338</v>
      </c>
      <c r="B170" s="11" t="s">
        <v>378</v>
      </c>
      <c r="C170" s="11" t="s">
        <v>24</v>
      </c>
      <c r="D170" s="11" t="s">
        <v>20</v>
      </c>
      <c r="E170" s="11"/>
      <c r="F170" s="12">
        <v>15500</v>
      </c>
      <c r="G170" s="12">
        <v>0</v>
      </c>
      <c r="H170" s="12">
        <v>0</v>
      </c>
      <c r="I170" s="11">
        <v>0</v>
      </c>
      <c r="J170" s="12">
        <v>0</v>
      </c>
      <c r="K170" s="11"/>
      <c r="L170" s="13">
        <v>42852</v>
      </c>
      <c r="M170" s="12">
        <v>0</v>
      </c>
      <c r="N170" s="12">
        <f t="shared" si="21"/>
        <v>15500</v>
      </c>
      <c r="O170" s="12">
        <f>IF(E170="כן", 0, SUM(G170+H170+J170+M170))</f>
        <v>0</v>
      </c>
      <c r="P170" s="12">
        <f t="shared" si="20"/>
        <v>15500</v>
      </c>
      <c r="Q170" s="11" t="s">
        <v>379</v>
      </c>
    </row>
    <row r="171" spans="1:17" ht="71.25" customHeight="1" x14ac:dyDescent="0.2">
      <c r="A171" s="11" t="s">
        <v>338</v>
      </c>
      <c r="B171" s="11" t="s">
        <v>380</v>
      </c>
      <c r="C171" s="11" t="s">
        <v>24</v>
      </c>
      <c r="D171" s="11" t="s">
        <v>20</v>
      </c>
      <c r="E171" s="11"/>
      <c r="F171" s="12">
        <v>7500</v>
      </c>
      <c r="G171" s="12">
        <v>0</v>
      </c>
      <c r="H171" s="12">
        <v>0</v>
      </c>
      <c r="I171" s="11">
        <v>0</v>
      </c>
      <c r="J171" s="12">
        <v>0</v>
      </c>
      <c r="K171" s="11"/>
      <c r="L171" s="13">
        <v>42748</v>
      </c>
      <c r="M171" s="12">
        <v>0</v>
      </c>
      <c r="N171" s="12">
        <f t="shared" si="21"/>
        <v>7500</v>
      </c>
      <c r="O171" s="12">
        <f>IF(E171="כן", 0, SUM(G171+H171+J171+M171))</f>
        <v>0</v>
      </c>
      <c r="P171" s="12">
        <f t="shared" si="20"/>
        <v>7500</v>
      </c>
      <c r="Q171" s="11" t="s">
        <v>381</v>
      </c>
    </row>
    <row r="172" spans="1:17" ht="71.25" customHeight="1" x14ac:dyDescent="0.2">
      <c r="A172" s="11" t="s">
        <v>338</v>
      </c>
      <c r="B172" s="11" t="s">
        <v>382</v>
      </c>
      <c r="C172" s="11" t="s">
        <v>24</v>
      </c>
      <c r="D172" s="11" t="s">
        <v>56</v>
      </c>
      <c r="E172" s="11"/>
      <c r="F172" s="12">
        <v>0</v>
      </c>
      <c r="G172" s="12">
        <v>0</v>
      </c>
      <c r="H172" s="12">
        <v>0</v>
      </c>
      <c r="I172" s="11">
        <v>0</v>
      </c>
      <c r="J172" s="12">
        <v>0</v>
      </c>
      <c r="K172" s="11"/>
      <c r="L172" s="11"/>
      <c r="M172" s="12"/>
      <c r="N172" s="12">
        <f t="shared" si="21"/>
        <v>0</v>
      </c>
      <c r="O172" s="12">
        <f>IF(E172="כן", 0, SUM(G172+H172+J172+M172))</f>
        <v>0</v>
      </c>
      <c r="P172" s="12">
        <f t="shared" si="20"/>
        <v>0</v>
      </c>
      <c r="Q172" s="11" t="s">
        <v>383</v>
      </c>
    </row>
    <row r="173" spans="1:17" ht="71.25" customHeight="1" x14ac:dyDescent="0.2">
      <c r="A173" s="11" t="s">
        <v>338</v>
      </c>
      <c r="B173" s="11" t="s">
        <v>384</v>
      </c>
      <c r="C173" s="11" t="s">
        <v>29</v>
      </c>
      <c r="D173" s="11" t="s">
        <v>20</v>
      </c>
      <c r="E173" s="11"/>
      <c r="F173" s="12">
        <v>4500</v>
      </c>
      <c r="G173" s="12">
        <v>1267</v>
      </c>
      <c r="H173" s="12">
        <v>0</v>
      </c>
      <c r="I173" s="11">
        <v>0</v>
      </c>
      <c r="J173" s="12">
        <v>0</v>
      </c>
      <c r="K173" s="11" t="s">
        <v>385</v>
      </c>
      <c r="L173" s="13">
        <v>42824</v>
      </c>
      <c r="M173" s="12"/>
      <c r="N173" s="12">
        <f t="shared" si="21"/>
        <v>4500</v>
      </c>
      <c r="O173" s="12">
        <f>IF(E173="כן", 0, SUM(G173+H173+J173+M173))</f>
        <v>1267</v>
      </c>
      <c r="P173" s="12">
        <f t="shared" si="20"/>
        <v>5767</v>
      </c>
      <c r="Q173" s="11" t="s">
        <v>386</v>
      </c>
    </row>
    <row r="174" spans="1:17" ht="71.25" customHeight="1" x14ac:dyDescent="0.2">
      <c r="A174" s="11" t="s">
        <v>338</v>
      </c>
      <c r="B174" s="11" t="s">
        <v>387</v>
      </c>
      <c r="C174" s="11" t="s">
        <v>29</v>
      </c>
      <c r="D174" s="11" t="s">
        <v>20</v>
      </c>
      <c r="E174" s="11"/>
      <c r="F174" s="12">
        <v>5000</v>
      </c>
      <c r="G174" s="12">
        <v>0</v>
      </c>
      <c r="H174" s="12">
        <v>0</v>
      </c>
      <c r="I174" s="11">
        <v>0</v>
      </c>
      <c r="J174" s="12">
        <v>0</v>
      </c>
      <c r="K174" s="11" t="s">
        <v>713</v>
      </c>
      <c r="L174" s="13">
        <v>42712</v>
      </c>
      <c r="M174" s="12">
        <v>55959.188034188039</v>
      </c>
      <c r="N174" s="12">
        <f t="shared" si="21"/>
        <v>5000</v>
      </c>
      <c r="O174" s="12">
        <f>IF(E174="כן", 0, SUM(G174+H174+J174+M174))</f>
        <v>55959.188034188039</v>
      </c>
      <c r="P174" s="12">
        <f t="shared" si="20"/>
        <v>60959.188034188039</v>
      </c>
      <c r="Q174" s="11" t="s">
        <v>388</v>
      </c>
    </row>
    <row r="175" spans="1:17" ht="71.25" customHeight="1" x14ac:dyDescent="0.2">
      <c r="A175" s="11" t="s">
        <v>338</v>
      </c>
      <c r="B175" s="11" t="s">
        <v>389</v>
      </c>
      <c r="C175" s="11" t="s">
        <v>24</v>
      </c>
      <c r="D175" s="11" t="s">
        <v>20</v>
      </c>
      <c r="E175" s="11"/>
      <c r="F175" s="12">
        <v>6500</v>
      </c>
      <c r="G175" s="12">
        <v>0</v>
      </c>
      <c r="H175" s="12">
        <v>0</v>
      </c>
      <c r="I175" s="11">
        <v>2</v>
      </c>
      <c r="J175" s="12">
        <v>13111</v>
      </c>
      <c r="K175" s="11"/>
      <c r="L175" s="11"/>
      <c r="M175" s="12"/>
      <c r="N175" s="12"/>
      <c r="O175" s="12"/>
      <c r="P175" s="12">
        <f t="shared" si="20"/>
        <v>0</v>
      </c>
      <c r="Q175" s="11" t="s">
        <v>390</v>
      </c>
    </row>
    <row r="176" spans="1:17" ht="71.25" customHeight="1" x14ac:dyDescent="0.2">
      <c r="A176" s="11" t="s">
        <v>338</v>
      </c>
      <c r="B176" s="11" t="s">
        <v>391</v>
      </c>
      <c r="C176" s="11" t="s">
        <v>24</v>
      </c>
      <c r="D176" s="11" t="s">
        <v>20</v>
      </c>
      <c r="E176" s="11"/>
      <c r="F176" s="12">
        <v>4248</v>
      </c>
      <c r="G176" s="12">
        <v>0</v>
      </c>
      <c r="H176" s="12">
        <v>0</v>
      </c>
      <c r="I176" s="11">
        <v>1</v>
      </c>
      <c r="J176" s="12">
        <v>782</v>
      </c>
      <c r="K176" s="11"/>
      <c r="L176" s="13">
        <v>42854</v>
      </c>
      <c r="M176" s="12"/>
      <c r="N176" s="12">
        <f>IF(E176="כן",0,IF(I176&gt;3,0,F176))</f>
        <v>4248</v>
      </c>
      <c r="O176" s="12">
        <f t="shared" ref="O176:O187" si="22">IF(E176="כן", 0, SUM(G176+H176+J176+M176))</f>
        <v>782</v>
      </c>
      <c r="P176" s="12">
        <f t="shared" si="20"/>
        <v>5030</v>
      </c>
      <c r="Q176" s="14" t="s">
        <v>392</v>
      </c>
    </row>
    <row r="177" spans="1:17" ht="71.25" customHeight="1" x14ac:dyDescent="0.2">
      <c r="A177" s="11" t="s">
        <v>338</v>
      </c>
      <c r="B177" s="11" t="s">
        <v>393</v>
      </c>
      <c r="C177" s="11" t="s">
        <v>24</v>
      </c>
      <c r="D177" s="11" t="s">
        <v>20</v>
      </c>
      <c r="E177" s="11" t="s">
        <v>248</v>
      </c>
      <c r="F177" s="12">
        <v>5800</v>
      </c>
      <c r="G177" s="12">
        <v>35849</v>
      </c>
      <c r="H177" s="12">
        <v>0</v>
      </c>
      <c r="I177" s="11">
        <v>10</v>
      </c>
      <c r="J177" s="12">
        <v>58495</v>
      </c>
      <c r="K177" s="11" t="s">
        <v>104</v>
      </c>
      <c r="L177" s="13">
        <v>42916</v>
      </c>
      <c r="M177" s="12"/>
      <c r="N177" s="12">
        <f>IF(E177="כן",0,IF(I177&gt;3,0,F177))</f>
        <v>0</v>
      </c>
      <c r="O177" s="12">
        <f t="shared" si="22"/>
        <v>0</v>
      </c>
      <c r="P177" s="12">
        <f t="shared" si="20"/>
        <v>0</v>
      </c>
      <c r="Q177" s="11" t="s">
        <v>394</v>
      </c>
    </row>
    <row r="178" spans="1:17" ht="71.25" customHeight="1" x14ac:dyDescent="0.2">
      <c r="A178" s="11" t="s">
        <v>338</v>
      </c>
      <c r="B178" s="11" t="s">
        <v>395</v>
      </c>
      <c r="C178" s="11" t="s">
        <v>40</v>
      </c>
      <c r="D178" s="11" t="s">
        <v>20</v>
      </c>
      <c r="E178" s="11"/>
      <c r="F178" s="12">
        <v>6500</v>
      </c>
      <c r="G178" s="12">
        <v>0</v>
      </c>
      <c r="H178" s="12">
        <v>0</v>
      </c>
      <c r="I178" s="11">
        <v>0</v>
      </c>
      <c r="J178" s="12">
        <v>0</v>
      </c>
      <c r="K178" s="11"/>
      <c r="L178" s="13">
        <v>42750</v>
      </c>
      <c r="M178" s="12"/>
      <c r="N178" s="12">
        <f>IF(E178="כן",0,IF(I178&gt;3,0,F178))</f>
        <v>6500</v>
      </c>
      <c r="O178" s="12">
        <f t="shared" si="22"/>
        <v>0</v>
      </c>
      <c r="P178" s="12">
        <f t="shared" si="20"/>
        <v>6500</v>
      </c>
      <c r="Q178" s="11" t="s">
        <v>396</v>
      </c>
    </row>
    <row r="179" spans="1:17" ht="71.25" customHeight="1" x14ac:dyDescent="0.2">
      <c r="A179" s="11" t="s">
        <v>338</v>
      </c>
      <c r="B179" s="11" t="s">
        <v>397</v>
      </c>
      <c r="C179" s="11" t="s">
        <v>19</v>
      </c>
      <c r="D179" s="11" t="s">
        <v>20</v>
      </c>
      <c r="E179" s="11"/>
      <c r="F179" s="12">
        <v>4500</v>
      </c>
      <c r="G179" s="12">
        <v>0</v>
      </c>
      <c r="H179" s="12">
        <v>0</v>
      </c>
      <c r="I179" s="11">
        <v>0</v>
      </c>
      <c r="J179" s="12">
        <v>0</v>
      </c>
      <c r="K179" s="11"/>
      <c r="L179" s="13">
        <v>42755</v>
      </c>
      <c r="M179" s="12">
        <v>0</v>
      </c>
      <c r="N179" s="12">
        <f>IF(E179="כן",0,IF(I179&gt;3,0,F179))</f>
        <v>4500</v>
      </c>
      <c r="O179" s="12">
        <f t="shared" si="22"/>
        <v>0</v>
      </c>
      <c r="P179" s="12">
        <f t="shared" si="20"/>
        <v>4500</v>
      </c>
      <c r="Q179" s="11" t="s">
        <v>398</v>
      </c>
    </row>
    <row r="180" spans="1:17" ht="71.25" customHeight="1" x14ac:dyDescent="0.2">
      <c r="A180" s="11" t="s">
        <v>338</v>
      </c>
      <c r="B180" s="11" t="s">
        <v>399</v>
      </c>
      <c r="C180" s="11" t="s">
        <v>19</v>
      </c>
      <c r="D180" s="11" t="s">
        <v>20</v>
      </c>
      <c r="E180" s="11"/>
      <c r="F180" s="12">
        <v>2964</v>
      </c>
      <c r="G180" s="12">
        <v>0</v>
      </c>
      <c r="H180" s="12">
        <v>0</v>
      </c>
      <c r="I180" s="11">
        <v>0</v>
      </c>
      <c r="J180" s="12">
        <v>0</v>
      </c>
      <c r="K180" s="11"/>
      <c r="L180" s="13">
        <v>42803</v>
      </c>
      <c r="M180" s="12"/>
      <c r="N180" s="12"/>
      <c r="O180" s="12">
        <f t="shared" si="22"/>
        <v>0</v>
      </c>
      <c r="P180" s="12">
        <f t="shared" si="20"/>
        <v>0</v>
      </c>
      <c r="Q180" s="11" t="s">
        <v>400</v>
      </c>
    </row>
    <row r="181" spans="1:17" ht="71.25" customHeight="1" x14ac:dyDescent="0.2">
      <c r="A181" s="11" t="s">
        <v>338</v>
      </c>
      <c r="B181" s="11" t="s">
        <v>401</v>
      </c>
      <c r="C181" s="11" t="s">
        <v>24</v>
      </c>
      <c r="D181" s="11" t="s">
        <v>20</v>
      </c>
      <c r="E181" s="11"/>
      <c r="F181" s="12">
        <v>10000</v>
      </c>
      <c r="G181" s="12">
        <v>0</v>
      </c>
      <c r="H181" s="12">
        <v>0</v>
      </c>
      <c r="I181" s="11">
        <v>0</v>
      </c>
      <c r="J181" s="12">
        <v>0</v>
      </c>
      <c r="K181" s="11"/>
      <c r="L181" s="13">
        <v>43102</v>
      </c>
      <c r="M181" s="12">
        <v>0</v>
      </c>
      <c r="N181" s="12">
        <f t="shared" ref="N181:N187" si="23">IF(E181="כן",0,IF(I181&gt;3,0,F181))</f>
        <v>10000</v>
      </c>
      <c r="O181" s="12">
        <f t="shared" si="22"/>
        <v>0</v>
      </c>
      <c r="P181" s="12">
        <f t="shared" si="20"/>
        <v>10000</v>
      </c>
      <c r="Q181" s="11" t="s">
        <v>402</v>
      </c>
    </row>
    <row r="182" spans="1:17" ht="71.25" customHeight="1" x14ac:dyDescent="0.2">
      <c r="A182" s="11" t="s">
        <v>338</v>
      </c>
      <c r="B182" s="11" t="s">
        <v>403</v>
      </c>
      <c r="C182" s="11" t="s">
        <v>24</v>
      </c>
      <c r="D182" s="11" t="s">
        <v>20</v>
      </c>
      <c r="E182" s="11"/>
      <c r="F182" s="12">
        <v>8500</v>
      </c>
      <c r="G182" s="12">
        <v>0</v>
      </c>
      <c r="H182" s="12">
        <v>0</v>
      </c>
      <c r="I182" s="11">
        <v>0</v>
      </c>
      <c r="J182" s="12">
        <v>0</v>
      </c>
      <c r="K182" s="11"/>
      <c r="L182" s="13">
        <v>43025</v>
      </c>
      <c r="M182" s="12">
        <v>0</v>
      </c>
      <c r="N182" s="12">
        <f t="shared" si="23"/>
        <v>8500</v>
      </c>
      <c r="O182" s="12">
        <f t="shared" si="22"/>
        <v>0</v>
      </c>
      <c r="P182" s="12">
        <f t="shared" si="20"/>
        <v>8500</v>
      </c>
      <c r="Q182" s="11" t="s">
        <v>404</v>
      </c>
    </row>
    <row r="183" spans="1:17" ht="71.25" customHeight="1" x14ac:dyDescent="0.2">
      <c r="A183" s="11" t="s">
        <v>338</v>
      </c>
      <c r="B183" s="11" t="s">
        <v>405</v>
      </c>
      <c r="C183" s="11" t="s">
        <v>24</v>
      </c>
      <c r="D183" s="11" t="s">
        <v>20</v>
      </c>
      <c r="E183" s="11"/>
      <c r="F183" s="12">
        <v>6500</v>
      </c>
      <c r="G183" s="12">
        <v>0</v>
      </c>
      <c r="H183" s="12">
        <v>0</v>
      </c>
      <c r="I183" s="11">
        <v>0</v>
      </c>
      <c r="J183" s="12">
        <v>0</v>
      </c>
      <c r="K183" s="11"/>
      <c r="L183" s="13">
        <v>42793</v>
      </c>
      <c r="M183" s="12">
        <v>0</v>
      </c>
      <c r="N183" s="12">
        <f t="shared" si="23"/>
        <v>6500</v>
      </c>
      <c r="O183" s="12">
        <f t="shared" si="22"/>
        <v>0</v>
      </c>
      <c r="P183" s="12">
        <f t="shared" si="20"/>
        <v>6500</v>
      </c>
      <c r="Q183" s="11" t="s">
        <v>406</v>
      </c>
    </row>
    <row r="184" spans="1:17" ht="71.25" customHeight="1" x14ac:dyDescent="0.2">
      <c r="A184" s="11" t="s">
        <v>338</v>
      </c>
      <c r="B184" s="11" t="s">
        <v>407</v>
      </c>
      <c r="C184" s="11" t="s">
        <v>24</v>
      </c>
      <c r="D184" s="11" t="s">
        <v>20</v>
      </c>
      <c r="E184" s="11"/>
      <c r="F184" s="12">
        <v>8040</v>
      </c>
      <c r="G184" s="12">
        <v>0</v>
      </c>
      <c r="H184" s="12">
        <v>0</v>
      </c>
      <c r="I184" s="11">
        <v>0</v>
      </c>
      <c r="J184" s="12">
        <v>0</v>
      </c>
      <c r="K184" s="11"/>
      <c r="L184" s="13">
        <v>42766</v>
      </c>
      <c r="M184" s="12">
        <v>0</v>
      </c>
      <c r="N184" s="12">
        <f t="shared" si="23"/>
        <v>8040</v>
      </c>
      <c r="O184" s="12">
        <f t="shared" si="22"/>
        <v>0</v>
      </c>
      <c r="P184" s="12">
        <f t="shared" si="20"/>
        <v>8040</v>
      </c>
      <c r="Q184" s="11" t="s">
        <v>408</v>
      </c>
    </row>
    <row r="185" spans="1:17" ht="71.25" customHeight="1" x14ac:dyDescent="0.2">
      <c r="A185" s="11" t="s">
        <v>338</v>
      </c>
      <c r="B185" s="11" t="s">
        <v>409</v>
      </c>
      <c r="C185" s="11" t="s">
        <v>24</v>
      </c>
      <c r="D185" s="11" t="s">
        <v>20</v>
      </c>
      <c r="E185" s="11"/>
      <c r="F185" s="12">
        <v>5000</v>
      </c>
      <c r="G185" s="12">
        <v>0</v>
      </c>
      <c r="H185" s="12">
        <v>0</v>
      </c>
      <c r="I185" s="11">
        <v>0</v>
      </c>
      <c r="J185" s="12">
        <v>0</v>
      </c>
      <c r="K185" s="11" t="s">
        <v>714</v>
      </c>
      <c r="L185" s="13">
        <v>42707</v>
      </c>
      <c r="M185" s="12">
        <v>32966.025641025641</v>
      </c>
      <c r="N185" s="12">
        <f t="shared" si="23"/>
        <v>5000</v>
      </c>
      <c r="O185" s="12">
        <f t="shared" si="22"/>
        <v>32966.025641025641</v>
      </c>
      <c r="P185" s="12">
        <f t="shared" si="20"/>
        <v>37966.025641025641</v>
      </c>
      <c r="Q185" s="11" t="s">
        <v>410</v>
      </c>
    </row>
    <row r="186" spans="1:17" ht="71.25" customHeight="1" x14ac:dyDescent="0.2">
      <c r="A186" s="11" t="s">
        <v>338</v>
      </c>
      <c r="B186" s="11" t="s">
        <v>411</v>
      </c>
      <c r="C186" s="11" t="s">
        <v>29</v>
      </c>
      <c r="D186" s="11" t="s">
        <v>20</v>
      </c>
      <c r="E186" s="11"/>
      <c r="F186" s="12">
        <v>1500</v>
      </c>
      <c r="G186" s="12">
        <v>0</v>
      </c>
      <c r="H186" s="12">
        <v>0</v>
      </c>
      <c r="I186" s="11">
        <v>0</v>
      </c>
      <c r="J186" s="12">
        <v>0</v>
      </c>
      <c r="K186" s="11"/>
      <c r="L186" s="13">
        <v>42794</v>
      </c>
      <c r="M186" s="12"/>
      <c r="N186" s="12">
        <f t="shared" si="23"/>
        <v>1500</v>
      </c>
      <c r="O186" s="12">
        <f t="shared" si="22"/>
        <v>0</v>
      </c>
      <c r="P186" s="12">
        <f t="shared" si="20"/>
        <v>1500</v>
      </c>
      <c r="Q186" s="11" t="s">
        <v>412</v>
      </c>
    </row>
    <row r="187" spans="1:17" ht="71.25" customHeight="1" x14ac:dyDescent="0.2">
      <c r="A187" s="11" t="s">
        <v>338</v>
      </c>
      <c r="B187" s="11" t="s">
        <v>413</v>
      </c>
      <c r="C187" s="11" t="s">
        <v>29</v>
      </c>
      <c r="D187" s="11" t="s">
        <v>20</v>
      </c>
      <c r="E187" s="11"/>
      <c r="F187" s="12">
        <v>5000</v>
      </c>
      <c r="G187" s="12">
        <v>0</v>
      </c>
      <c r="H187" s="12">
        <v>0</v>
      </c>
      <c r="I187" s="11">
        <v>0</v>
      </c>
      <c r="J187" s="12">
        <v>0</v>
      </c>
      <c r="K187" s="11"/>
      <c r="L187" s="13">
        <v>42680</v>
      </c>
      <c r="M187" s="12">
        <v>0</v>
      </c>
      <c r="N187" s="12">
        <f t="shared" si="23"/>
        <v>5000</v>
      </c>
      <c r="O187" s="12">
        <f t="shared" si="22"/>
        <v>0</v>
      </c>
      <c r="P187" s="12">
        <f t="shared" si="20"/>
        <v>5000</v>
      </c>
      <c r="Q187" s="11" t="s">
        <v>351</v>
      </c>
    </row>
    <row r="188" spans="1:17" ht="71.25" customHeight="1" x14ac:dyDescent="0.2">
      <c r="A188" s="11" t="s">
        <v>338</v>
      </c>
      <c r="B188" s="11" t="s">
        <v>414</v>
      </c>
      <c r="C188" s="11" t="s">
        <v>24</v>
      </c>
      <c r="D188" s="11" t="s">
        <v>20</v>
      </c>
      <c r="E188" s="11"/>
      <c r="F188" s="12">
        <v>2000</v>
      </c>
      <c r="G188" s="12">
        <v>105955</v>
      </c>
      <c r="H188" s="12">
        <v>0</v>
      </c>
      <c r="I188" s="11">
        <v>3</v>
      </c>
      <c r="J188" s="12">
        <v>6000</v>
      </c>
      <c r="K188" s="11" t="s">
        <v>415</v>
      </c>
      <c r="L188" s="11"/>
      <c r="M188" s="12"/>
      <c r="N188" s="12">
        <v>0</v>
      </c>
      <c r="O188" s="12">
        <v>12000</v>
      </c>
      <c r="P188" s="12">
        <f t="shared" si="20"/>
        <v>12000</v>
      </c>
      <c r="Q188" s="11" t="s">
        <v>416</v>
      </c>
    </row>
    <row r="189" spans="1:17" ht="71.25" customHeight="1" x14ac:dyDescent="0.2">
      <c r="A189" s="11" t="s">
        <v>338</v>
      </c>
      <c r="B189" s="11" t="s">
        <v>417</v>
      </c>
      <c r="C189" s="11" t="s">
        <v>24</v>
      </c>
      <c r="D189" s="11" t="s">
        <v>20</v>
      </c>
      <c r="E189" s="11"/>
      <c r="F189" s="12">
        <v>8000</v>
      </c>
      <c r="G189" s="12">
        <v>0</v>
      </c>
      <c r="H189" s="12">
        <v>0</v>
      </c>
      <c r="I189" s="11">
        <v>0</v>
      </c>
      <c r="J189" s="12">
        <v>0</v>
      </c>
      <c r="K189" s="11" t="s">
        <v>715</v>
      </c>
      <c r="L189" s="13">
        <v>42620</v>
      </c>
      <c r="M189" s="12">
        <v>44336.324786324789</v>
      </c>
      <c r="N189" s="12">
        <f>IF(E189="כן",0,IF(I189&gt;3,0,F189))</f>
        <v>8000</v>
      </c>
      <c r="O189" s="12">
        <f>IF(E189="כן", 0, SUM(G189+H189+J189+M189))</f>
        <v>44336.324786324789</v>
      </c>
      <c r="P189" s="12">
        <f t="shared" si="20"/>
        <v>52336.324786324789</v>
      </c>
      <c r="Q189" s="11" t="s">
        <v>418</v>
      </c>
    </row>
    <row r="190" spans="1:17" ht="71.25" customHeight="1" x14ac:dyDescent="0.2">
      <c r="A190" s="11" t="s">
        <v>338</v>
      </c>
      <c r="B190" s="11" t="s">
        <v>419</v>
      </c>
      <c r="C190" s="11" t="s">
        <v>24</v>
      </c>
      <c r="D190" s="11" t="s">
        <v>20</v>
      </c>
      <c r="E190" s="11"/>
      <c r="F190" s="12">
        <v>6500</v>
      </c>
      <c r="G190" s="12">
        <v>0</v>
      </c>
      <c r="H190" s="12">
        <v>0</v>
      </c>
      <c r="I190" s="11">
        <v>4</v>
      </c>
      <c r="J190" s="12">
        <v>26000</v>
      </c>
      <c r="K190" s="11" t="s">
        <v>687</v>
      </c>
      <c r="L190" s="13">
        <v>42704</v>
      </c>
      <c r="M190" s="12"/>
      <c r="N190" s="12">
        <v>6500</v>
      </c>
      <c r="O190" s="12">
        <v>26000</v>
      </c>
      <c r="P190" s="12">
        <f t="shared" si="20"/>
        <v>32500</v>
      </c>
      <c r="Q190" s="11" t="s">
        <v>420</v>
      </c>
    </row>
    <row r="191" spans="1:17" ht="71.25" customHeight="1" x14ac:dyDescent="0.2">
      <c r="A191" s="17" t="s">
        <v>338</v>
      </c>
      <c r="B191" s="17" t="s">
        <v>421</v>
      </c>
      <c r="C191" s="17"/>
      <c r="D191" s="17"/>
      <c r="E191" s="17"/>
      <c r="F191" s="18">
        <f>SUM(F151:F190)</f>
        <v>245502</v>
      </c>
      <c r="G191" s="18">
        <f>SUM(G151:G190)</f>
        <v>548230</v>
      </c>
      <c r="H191" s="18">
        <f>SUM(H151:H190)</f>
        <v>13866</v>
      </c>
      <c r="I191" s="17"/>
      <c r="J191" s="18">
        <f>SUM(J151:J190)</f>
        <v>256267</v>
      </c>
      <c r="K191" s="17"/>
      <c r="L191" s="17"/>
      <c r="M191" s="18">
        <f>SUM(M151:M190)</f>
        <v>181163.17948717947</v>
      </c>
      <c r="N191" s="18">
        <f>SUM(N151:N190)</f>
        <v>193588</v>
      </c>
      <c r="O191" s="18">
        <f>SUM(O151:O190)</f>
        <v>227342.17948717947</v>
      </c>
      <c r="P191" s="18">
        <f>SUM(P151:P190)</f>
        <v>420930.1794871795</v>
      </c>
      <c r="Q191" s="17"/>
    </row>
    <row r="192" spans="1:17" ht="71.25" customHeight="1" x14ac:dyDescent="0.2">
      <c r="A192" s="11" t="s">
        <v>422</v>
      </c>
      <c r="B192" s="11" t="s">
        <v>423</v>
      </c>
      <c r="C192" s="11" t="s">
        <v>24</v>
      </c>
      <c r="D192" s="11" t="s">
        <v>20</v>
      </c>
      <c r="E192" s="11" t="s">
        <v>248</v>
      </c>
      <c r="F192" s="12">
        <v>10000</v>
      </c>
      <c r="G192" s="12">
        <v>0</v>
      </c>
      <c r="H192" s="12">
        <v>0</v>
      </c>
      <c r="I192" s="11">
        <v>15</v>
      </c>
      <c r="J192" s="12">
        <v>151282</v>
      </c>
      <c r="K192" s="11"/>
      <c r="L192" s="13">
        <v>42686</v>
      </c>
      <c r="M192" s="12"/>
      <c r="N192" s="12">
        <f t="shared" ref="N192:N203" si="24">IF(E192="כן",0,IF(I192&gt;3,0,F192))</f>
        <v>0</v>
      </c>
      <c r="O192" s="12">
        <f>IF(E192="כן", 0, SUM(G192+H192+J192+M192))</f>
        <v>0</v>
      </c>
      <c r="P192" s="12">
        <f t="shared" ref="P192:P211" si="25">SUM(N192+O192)</f>
        <v>0</v>
      </c>
      <c r="Q192" s="11" t="s">
        <v>424</v>
      </c>
    </row>
    <row r="193" spans="1:17" ht="71.25" customHeight="1" x14ac:dyDescent="0.2">
      <c r="A193" s="11" t="s">
        <v>422</v>
      </c>
      <c r="B193" s="11" t="s">
        <v>425</v>
      </c>
      <c r="C193" s="11" t="s">
        <v>88</v>
      </c>
      <c r="D193" s="11" t="s">
        <v>20</v>
      </c>
      <c r="E193" s="11" t="s">
        <v>248</v>
      </c>
      <c r="F193" s="12">
        <v>6500</v>
      </c>
      <c r="G193" s="12">
        <v>0</v>
      </c>
      <c r="H193" s="12">
        <v>0</v>
      </c>
      <c r="I193" s="11">
        <v>13</v>
      </c>
      <c r="J193" s="12">
        <v>84572</v>
      </c>
      <c r="K193" s="11"/>
      <c r="L193" s="13">
        <v>42729</v>
      </c>
      <c r="M193" s="12"/>
      <c r="N193" s="12">
        <f t="shared" si="24"/>
        <v>0</v>
      </c>
      <c r="O193" s="12">
        <f>IF(E193="כן", 0, SUM(G193+H193+J193+M193))</f>
        <v>0</v>
      </c>
      <c r="P193" s="12">
        <f t="shared" si="25"/>
        <v>0</v>
      </c>
      <c r="Q193" s="11" t="s">
        <v>426</v>
      </c>
    </row>
    <row r="194" spans="1:17" ht="71.25" customHeight="1" x14ac:dyDescent="0.2">
      <c r="A194" s="11" t="s">
        <v>422</v>
      </c>
      <c r="B194" s="11" t="s">
        <v>427</v>
      </c>
      <c r="C194" s="11" t="s">
        <v>24</v>
      </c>
      <c r="D194" s="11" t="s">
        <v>20</v>
      </c>
      <c r="E194" s="11" t="s">
        <v>248</v>
      </c>
      <c r="F194" s="12">
        <v>3000</v>
      </c>
      <c r="G194" s="12">
        <v>0</v>
      </c>
      <c r="H194" s="12">
        <v>0</v>
      </c>
      <c r="I194" s="11">
        <v>22</v>
      </c>
      <c r="J194" s="12">
        <v>68522</v>
      </c>
      <c r="K194" s="11"/>
      <c r="L194" s="11"/>
      <c r="M194" s="12"/>
      <c r="N194" s="12">
        <f t="shared" si="24"/>
        <v>0</v>
      </c>
      <c r="O194" s="12">
        <f>IF(E194="כן", 0, SUM(G194+H194+J194+M194))</f>
        <v>0</v>
      </c>
      <c r="P194" s="12">
        <f t="shared" si="25"/>
        <v>0</v>
      </c>
      <c r="Q194" s="11" t="s">
        <v>428</v>
      </c>
    </row>
    <row r="195" spans="1:17" ht="71.25" customHeight="1" x14ac:dyDescent="0.2">
      <c r="A195" s="11" t="s">
        <v>422</v>
      </c>
      <c r="B195" s="11" t="s">
        <v>429</v>
      </c>
      <c r="C195" s="11"/>
      <c r="D195" s="11" t="s">
        <v>56</v>
      </c>
      <c r="E195" s="11" t="s">
        <v>248</v>
      </c>
      <c r="F195" s="12">
        <v>0</v>
      </c>
      <c r="G195" s="12">
        <v>0</v>
      </c>
      <c r="H195" s="12">
        <v>71311</v>
      </c>
      <c r="I195" s="11">
        <v>0</v>
      </c>
      <c r="J195" s="12">
        <v>0</v>
      </c>
      <c r="K195" s="11" t="s">
        <v>430</v>
      </c>
      <c r="L195" s="11"/>
      <c r="M195" s="12"/>
      <c r="N195" s="12">
        <f t="shared" si="24"/>
        <v>0</v>
      </c>
      <c r="O195" s="12">
        <f>IF(E195="כן", 0, SUM(G195+H195+J195+M195))</f>
        <v>0</v>
      </c>
      <c r="P195" s="12">
        <f t="shared" si="25"/>
        <v>0</v>
      </c>
      <c r="Q195" s="11" t="s">
        <v>431</v>
      </c>
    </row>
    <row r="196" spans="1:17" ht="71.25" customHeight="1" x14ac:dyDescent="0.2">
      <c r="A196" s="11" t="s">
        <v>422</v>
      </c>
      <c r="B196" s="11" t="s">
        <v>432</v>
      </c>
      <c r="C196" s="11" t="s">
        <v>24</v>
      </c>
      <c r="D196" s="11" t="s">
        <v>20</v>
      </c>
      <c r="E196" s="11" t="s">
        <v>248</v>
      </c>
      <c r="F196" s="12">
        <v>6500</v>
      </c>
      <c r="G196" s="12">
        <v>15935</v>
      </c>
      <c r="H196" s="12">
        <v>26463</v>
      </c>
      <c r="I196" s="11">
        <v>16</v>
      </c>
      <c r="J196" s="12">
        <v>106986</v>
      </c>
      <c r="K196" s="11" t="s">
        <v>433</v>
      </c>
      <c r="L196" s="11"/>
      <c r="M196" s="12"/>
      <c r="N196" s="12">
        <f t="shared" si="24"/>
        <v>0</v>
      </c>
      <c r="O196" s="12">
        <f>IF(E196="כן", 0, SUM(G196+H196+J196+M196))</f>
        <v>0</v>
      </c>
      <c r="P196" s="12">
        <f t="shared" si="25"/>
        <v>0</v>
      </c>
      <c r="Q196" s="11" t="s">
        <v>434</v>
      </c>
    </row>
    <row r="197" spans="1:17" ht="71.25" customHeight="1" x14ac:dyDescent="0.2">
      <c r="A197" s="11" t="s">
        <v>422</v>
      </c>
      <c r="B197" s="11" t="s">
        <v>435</v>
      </c>
      <c r="C197" s="11" t="s">
        <v>24</v>
      </c>
      <c r="D197" s="11" t="s">
        <v>20</v>
      </c>
      <c r="E197" s="11"/>
      <c r="F197" s="12">
        <v>15500</v>
      </c>
      <c r="G197" s="12">
        <v>0</v>
      </c>
      <c r="H197" s="12">
        <v>0</v>
      </c>
      <c r="I197" s="11">
        <v>6</v>
      </c>
      <c r="J197" s="12">
        <v>93132</v>
      </c>
      <c r="K197" s="11"/>
      <c r="L197" s="11"/>
      <c r="M197" s="12"/>
      <c r="N197" s="12">
        <f t="shared" si="24"/>
        <v>0</v>
      </c>
      <c r="O197" s="12">
        <v>0</v>
      </c>
      <c r="P197" s="12">
        <f t="shared" si="25"/>
        <v>0</v>
      </c>
      <c r="Q197" s="11" t="s">
        <v>436</v>
      </c>
    </row>
    <row r="198" spans="1:17" ht="71.25" customHeight="1" x14ac:dyDescent="0.2">
      <c r="A198" s="11" t="s">
        <v>422</v>
      </c>
      <c r="B198" s="11" t="s">
        <v>437</v>
      </c>
      <c r="C198" s="11" t="s">
        <v>24</v>
      </c>
      <c r="D198" s="11" t="s">
        <v>20</v>
      </c>
      <c r="E198" s="11" t="s">
        <v>248</v>
      </c>
      <c r="F198" s="12">
        <v>5600</v>
      </c>
      <c r="G198" s="12">
        <v>0</v>
      </c>
      <c r="H198" s="12">
        <v>0</v>
      </c>
      <c r="I198" s="11">
        <v>24</v>
      </c>
      <c r="J198" s="12">
        <v>134898</v>
      </c>
      <c r="K198" s="11"/>
      <c r="L198" s="11"/>
      <c r="M198" s="12"/>
      <c r="N198" s="12">
        <f t="shared" si="24"/>
        <v>0</v>
      </c>
      <c r="O198" s="12">
        <f>IF(E198="כן", 0, SUM(G198+H198+J198+M198))</f>
        <v>0</v>
      </c>
      <c r="P198" s="12">
        <f t="shared" si="25"/>
        <v>0</v>
      </c>
      <c r="Q198" s="11" t="s">
        <v>438</v>
      </c>
    </row>
    <row r="199" spans="1:17" ht="71.25" customHeight="1" x14ac:dyDescent="0.2">
      <c r="A199" s="11" t="s">
        <v>422</v>
      </c>
      <c r="B199" s="11" t="s">
        <v>439</v>
      </c>
      <c r="C199" s="11" t="s">
        <v>24</v>
      </c>
      <c r="D199" s="11" t="s">
        <v>20</v>
      </c>
      <c r="E199" s="11" t="s">
        <v>248</v>
      </c>
      <c r="F199" s="12">
        <v>4800</v>
      </c>
      <c r="G199" s="12">
        <v>0</v>
      </c>
      <c r="H199" s="12">
        <v>42500</v>
      </c>
      <c r="I199" s="11">
        <v>17</v>
      </c>
      <c r="J199" s="12">
        <v>84523</v>
      </c>
      <c r="K199" s="11"/>
      <c r="L199" s="11"/>
      <c r="M199" s="12"/>
      <c r="N199" s="12">
        <f t="shared" si="24"/>
        <v>0</v>
      </c>
      <c r="O199" s="12">
        <v>34000</v>
      </c>
      <c r="P199" s="12">
        <f t="shared" si="25"/>
        <v>34000</v>
      </c>
      <c r="Q199" s="11" t="s">
        <v>440</v>
      </c>
    </row>
    <row r="200" spans="1:17" ht="71.25" customHeight="1" x14ac:dyDescent="0.2">
      <c r="A200" s="11" t="s">
        <v>422</v>
      </c>
      <c r="B200" s="11" t="s">
        <v>441</v>
      </c>
      <c r="C200" s="11" t="s">
        <v>24</v>
      </c>
      <c r="D200" s="11" t="s">
        <v>20</v>
      </c>
      <c r="E200" s="11" t="s">
        <v>248</v>
      </c>
      <c r="F200" s="12">
        <v>6500</v>
      </c>
      <c r="G200" s="12">
        <v>0</v>
      </c>
      <c r="H200" s="12">
        <v>0</v>
      </c>
      <c r="I200" s="11">
        <v>18</v>
      </c>
      <c r="J200" s="12">
        <v>118000</v>
      </c>
      <c r="K200" s="11"/>
      <c r="L200" s="11"/>
      <c r="M200" s="12"/>
      <c r="N200" s="12">
        <f t="shared" si="24"/>
        <v>0</v>
      </c>
      <c r="O200" s="12">
        <f>IF(E200="כן", 0, SUM(G200+H200+J200+M200))</f>
        <v>0</v>
      </c>
      <c r="P200" s="12">
        <f t="shared" si="25"/>
        <v>0</v>
      </c>
      <c r="Q200" s="11" t="s">
        <v>442</v>
      </c>
    </row>
    <row r="201" spans="1:17" ht="71.25" customHeight="1" x14ac:dyDescent="0.2">
      <c r="A201" s="11" t="s">
        <v>422</v>
      </c>
      <c r="B201" s="11" t="s">
        <v>443</v>
      </c>
      <c r="C201" s="11" t="s">
        <v>24</v>
      </c>
      <c r="D201" s="11" t="s">
        <v>20</v>
      </c>
      <c r="E201" s="11" t="s">
        <v>248</v>
      </c>
      <c r="F201" s="12">
        <v>3500</v>
      </c>
      <c r="G201" s="12">
        <v>43829</v>
      </c>
      <c r="H201" s="12">
        <v>0</v>
      </c>
      <c r="I201" s="11">
        <v>19</v>
      </c>
      <c r="J201" s="12">
        <v>66888</v>
      </c>
      <c r="K201" s="11" t="s">
        <v>444</v>
      </c>
      <c r="L201" s="11"/>
      <c r="M201" s="12"/>
      <c r="N201" s="12">
        <f t="shared" si="24"/>
        <v>0</v>
      </c>
      <c r="O201" s="12">
        <f>IF(E201="כן", 0, SUM(G201+H201+J201+M201))</f>
        <v>0</v>
      </c>
      <c r="P201" s="12">
        <f t="shared" si="25"/>
        <v>0</v>
      </c>
      <c r="Q201" s="11" t="s">
        <v>445</v>
      </c>
    </row>
    <row r="202" spans="1:17" ht="71.25" customHeight="1" x14ac:dyDescent="0.2">
      <c r="A202" s="11" t="s">
        <v>422</v>
      </c>
      <c r="B202" s="11" t="s">
        <v>446</v>
      </c>
      <c r="C202" s="11" t="s">
        <v>29</v>
      </c>
      <c r="D202" s="11" t="s">
        <v>20</v>
      </c>
      <c r="E202" s="11" t="s">
        <v>248</v>
      </c>
      <c r="F202" s="12">
        <v>5000</v>
      </c>
      <c r="G202" s="12">
        <v>0</v>
      </c>
      <c r="H202" s="12">
        <v>0</v>
      </c>
      <c r="I202" s="11">
        <v>0</v>
      </c>
      <c r="J202" s="12">
        <v>0</v>
      </c>
      <c r="K202" s="11"/>
      <c r="L202" s="11"/>
      <c r="M202" s="12"/>
      <c r="N202" s="12">
        <f t="shared" si="24"/>
        <v>0</v>
      </c>
      <c r="O202" s="12">
        <f>IF(E202="כן", 0, SUM(G202+H202+J202+M202))</f>
        <v>0</v>
      </c>
      <c r="P202" s="12">
        <f t="shared" si="25"/>
        <v>0</v>
      </c>
      <c r="Q202" s="11"/>
    </row>
    <row r="203" spans="1:17" ht="71.25" customHeight="1" x14ac:dyDescent="0.2">
      <c r="A203" s="11" t="s">
        <v>422</v>
      </c>
      <c r="B203" s="11" t="s">
        <v>447</v>
      </c>
      <c r="C203" s="11" t="s">
        <v>40</v>
      </c>
      <c r="D203" s="11" t="s">
        <v>20</v>
      </c>
      <c r="E203" s="11" t="s">
        <v>248</v>
      </c>
      <c r="F203" s="12">
        <v>5800</v>
      </c>
      <c r="G203" s="12">
        <v>0</v>
      </c>
      <c r="H203" s="12">
        <v>0</v>
      </c>
      <c r="I203" s="11">
        <v>9</v>
      </c>
      <c r="J203" s="12">
        <v>52200</v>
      </c>
      <c r="K203" s="11"/>
      <c r="L203" s="13">
        <v>43000</v>
      </c>
      <c r="M203" s="12">
        <v>0</v>
      </c>
      <c r="N203" s="12">
        <f t="shared" si="24"/>
        <v>0</v>
      </c>
      <c r="O203" s="12">
        <f>IF(E203="כן", 0, SUM(G203+H203+J203+M203))</f>
        <v>0</v>
      </c>
      <c r="P203" s="12">
        <f t="shared" si="25"/>
        <v>0</v>
      </c>
      <c r="Q203" s="11" t="s">
        <v>448</v>
      </c>
    </row>
    <row r="204" spans="1:17" ht="71.25" customHeight="1" x14ac:dyDescent="0.2">
      <c r="A204" s="11" t="s">
        <v>422</v>
      </c>
      <c r="B204" s="11" t="s">
        <v>449</v>
      </c>
      <c r="C204" s="11" t="s">
        <v>88</v>
      </c>
      <c r="D204" s="11" t="s">
        <v>20</v>
      </c>
      <c r="E204" s="11"/>
      <c r="F204" s="12">
        <v>1443</v>
      </c>
      <c r="G204" s="12">
        <v>0</v>
      </c>
      <c r="H204" s="12">
        <v>0</v>
      </c>
      <c r="I204" s="11">
        <v>1</v>
      </c>
      <c r="J204" s="12">
        <v>1443</v>
      </c>
      <c r="K204" s="11"/>
      <c r="L204" s="11"/>
      <c r="M204" s="12"/>
      <c r="N204" s="12"/>
      <c r="O204" s="12"/>
      <c r="P204" s="12">
        <f t="shared" si="25"/>
        <v>0</v>
      </c>
      <c r="Q204" s="14" t="s">
        <v>450</v>
      </c>
    </row>
    <row r="205" spans="1:17" ht="71.25" customHeight="1" x14ac:dyDescent="0.2">
      <c r="A205" s="11" t="s">
        <v>422</v>
      </c>
      <c r="B205" s="11" t="s">
        <v>451</v>
      </c>
      <c r="C205" s="11" t="s">
        <v>24</v>
      </c>
      <c r="D205" s="11" t="s">
        <v>20</v>
      </c>
      <c r="E205" s="11" t="s">
        <v>248</v>
      </c>
      <c r="F205" s="12">
        <v>14500</v>
      </c>
      <c r="G205" s="12">
        <v>126982</v>
      </c>
      <c r="H205" s="12">
        <v>0</v>
      </c>
      <c r="I205" s="11">
        <v>0</v>
      </c>
      <c r="J205" s="12">
        <v>0</v>
      </c>
      <c r="K205" s="11" t="s">
        <v>237</v>
      </c>
      <c r="L205" s="11"/>
      <c r="M205" s="12"/>
      <c r="N205" s="12">
        <f t="shared" ref="N205:N211" si="26">IF(E205="כן",0,IF(I205&gt;3,0,F205))</f>
        <v>0</v>
      </c>
      <c r="O205" s="12">
        <f>IF(E205="כן", 0, SUM(G205+H205+J205+M205))</f>
        <v>0</v>
      </c>
      <c r="P205" s="12">
        <f t="shared" si="25"/>
        <v>0</v>
      </c>
      <c r="Q205" s="11" t="s">
        <v>452</v>
      </c>
    </row>
    <row r="206" spans="1:17" ht="71.25" customHeight="1" x14ac:dyDescent="0.2">
      <c r="A206" s="11" t="s">
        <v>422</v>
      </c>
      <c r="B206" s="11" t="s">
        <v>453</v>
      </c>
      <c r="C206" s="11" t="s">
        <v>29</v>
      </c>
      <c r="D206" s="11" t="s">
        <v>20</v>
      </c>
      <c r="E206" s="11" t="s">
        <v>248</v>
      </c>
      <c r="F206" s="12">
        <v>6500</v>
      </c>
      <c r="G206" s="12">
        <v>0</v>
      </c>
      <c r="H206" s="12">
        <v>0</v>
      </c>
      <c r="I206" s="11">
        <v>72</v>
      </c>
      <c r="J206" s="12">
        <v>156721</v>
      </c>
      <c r="K206" s="11"/>
      <c r="L206" s="13">
        <v>42712</v>
      </c>
      <c r="M206" s="12"/>
      <c r="N206" s="12">
        <f t="shared" si="26"/>
        <v>0</v>
      </c>
      <c r="O206" s="12">
        <f>IF(E206="כן", 0, SUM(G206+H206+J206+M206))</f>
        <v>0</v>
      </c>
      <c r="P206" s="12">
        <f t="shared" si="25"/>
        <v>0</v>
      </c>
      <c r="Q206" s="11" t="s">
        <v>454</v>
      </c>
    </row>
    <row r="207" spans="1:17" ht="71.25" customHeight="1" x14ac:dyDescent="0.2">
      <c r="A207" s="11" t="s">
        <v>422</v>
      </c>
      <c r="B207" s="11" t="s">
        <v>455</v>
      </c>
      <c r="C207" s="11" t="s">
        <v>19</v>
      </c>
      <c r="D207" s="11" t="s">
        <v>20</v>
      </c>
      <c r="E207" s="11"/>
      <c r="F207" s="12">
        <v>2500</v>
      </c>
      <c r="G207" s="12">
        <v>0</v>
      </c>
      <c r="H207" s="12">
        <v>25030</v>
      </c>
      <c r="I207" s="11">
        <v>16</v>
      </c>
      <c r="J207" s="12">
        <v>40341</v>
      </c>
      <c r="K207" s="11" t="s">
        <v>456</v>
      </c>
      <c r="L207" s="11"/>
      <c r="M207" s="12"/>
      <c r="N207" s="12">
        <f t="shared" si="26"/>
        <v>0</v>
      </c>
      <c r="O207" s="12">
        <v>0</v>
      </c>
      <c r="P207" s="12">
        <f t="shared" si="25"/>
        <v>0</v>
      </c>
      <c r="Q207" s="11" t="s">
        <v>457</v>
      </c>
    </row>
    <row r="208" spans="1:17" ht="71.25" customHeight="1" x14ac:dyDescent="0.2">
      <c r="A208" s="11" t="s">
        <v>422</v>
      </c>
      <c r="B208" s="11" t="s">
        <v>458</v>
      </c>
      <c r="C208" s="11" t="s">
        <v>24</v>
      </c>
      <c r="D208" s="11" t="s">
        <v>20</v>
      </c>
      <c r="E208" s="11" t="s">
        <v>248</v>
      </c>
      <c r="F208" s="12">
        <v>6500</v>
      </c>
      <c r="G208" s="12">
        <v>0</v>
      </c>
      <c r="H208" s="12">
        <v>0</v>
      </c>
      <c r="I208" s="11">
        <v>3</v>
      </c>
      <c r="J208" s="12">
        <v>19500</v>
      </c>
      <c r="K208" s="11"/>
      <c r="L208" s="13">
        <v>42711</v>
      </c>
      <c r="M208" s="12">
        <v>0</v>
      </c>
      <c r="N208" s="12">
        <f t="shared" si="26"/>
        <v>0</v>
      </c>
      <c r="O208" s="12">
        <f>IF(E208="כן", 0, SUM(G208+H208+J208+M208))</f>
        <v>0</v>
      </c>
      <c r="P208" s="12">
        <f t="shared" si="25"/>
        <v>0</v>
      </c>
      <c r="Q208" s="11" t="s">
        <v>459</v>
      </c>
    </row>
    <row r="209" spans="1:17" ht="71.25" customHeight="1" x14ac:dyDescent="0.2">
      <c r="A209" s="11" t="s">
        <v>422</v>
      </c>
      <c r="B209" s="11" t="s">
        <v>460</v>
      </c>
      <c r="C209" s="11" t="s">
        <v>29</v>
      </c>
      <c r="D209" s="11" t="s">
        <v>20</v>
      </c>
      <c r="E209" s="11" t="s">
        <v>248</v>
      </c>
      <c r="F209" s="12">
        <v>7500</v>
      </c>
      <c r="G209" s="12">
        <v>0</v>
      </c>
      <c r="H209" s="12">
        <v>0</v>
      </c>
      <c r="I209" s="11">
        <v>0</v>
      </c>
      <c r="J209" s="12">
        <v>0</v>
      </c>
      <c r="K209" s="11"/>
      <c r="L209" s="11"/>
      <c r="M209" s="12"/>
      <c r="N209" s="12">
        <f t="shared" si="26"/>
        <v>0</v>
      </c>
      <c r="O209" s="12">
        <f>IF(E209="כן", 0, SUM(G209+H209+J209+M209))</f>
        <v>0</v>
      </c>
      <c r="P209" s="12">
        <f t="shared" si="25"/>
        <v>0</v>
      </c>
      <c r="Q209" s="11" t="s">
        <v>461</v>
      </c>
    </row>
    <row r="210" spans="1:17" ht="71.25" customHeight="1" x14ac:dyDescent="0.2">
      <c r="A210" s="11" t="s">
        <v>422</v>
      </c>
      <c r="B210" s="11" t="s">
        <v>462</v>
      </c>
      <c r="C210" s="11"/>
      <c r="D210" s="11" t="s">
        <v>191</v>
      </c>
      <c r="E210" s="11"/>
      <c r="F210" s="12">
        <v>0</v>
      </c>
      <c r="G210" s="12">
        <v>0</v>
      </c>
      <c r="H210" s="12">
        <v>0</v>
      </c>
      <c r="I210" s="11">
        <v>0</v>
      </c>
      <c r="J210" s="12">
        <v>0</v>
      </c>
      <c r="K210" s="11"/>
      <c r="L210" s="11"/>
      <c r="M210" s="12"/>
      <c r="N210" s="12">
        <f t="shared" si="26"/>
        <v>0</v>
      </c>
      <c r="O210" s="12">
        <f>IF(E210="כן", 0, SUM(G210+H210+J210+M210))</f>
        <v>0</v>
      </c>
      <c r="P210" s="12">
        <f t="shared" si="25"/>
        <v>0</v>
      </c>
      <c r="Q210" s="11" t="s">
        <v>463</v>
      </c>
    </row>
    <row r="211" spans="1:17" ht="71.25" customHeight="1" x14ac:dyDescent="0.2">
      <c r="A211" s="11" t="s">
        <v>422</v>
      </c>
      <c r="B211" s="11" t="s">
        <v>464</v>
      </c>
      <c r="C211" s="11" t="s">
        <v>24</v>
      </c>
      <c r="D211" s="11" t="s">
        <v>56</v>
      </c>
      <c r="E211" s="11"/>
      <c r="F211" s="12">
        <v>0</v>
      </c>
      <c r="G211" s="12">
        <v>0</v>
      </c>
      <c r="H211" s="12">
        <v>82868</v>
      </c>
      <c r="I211" s="11">
        <v>0</v>
      </c>
      <c r="J211" s="12">
        <v>0</v>
      </c>
      <c r="K211" s="11" t="s">
        <v>465</v>
      </c>
      <c r="L211" s="11"/>
      <c r="M211" s="12"/>
      <c r="N211" s="12">
        <f t="shared" si="26"/>
        <v>0</v>
      </c>
      <c r="O211" s="12">
        <f>IF(E211="כן", 0, SUM(G211+H211+J211+M211))</f>
        <v>82868</v>
      </c>
      <c r="P211" s="12">
        <f t="shared" si="25"/>
        <v>82868</v>
      </c>
      <c r="Q211" s="11" t="s">
        <v>466</v>
      </c>
    </row>
    <row r="212" spans="1:17" ht="71.25" customHeight="1" x14ac:dyDescent="0.2">
      <c r="A212" s="17" t="s">
        <v>422</v>
      </c>
      <c r="B212" s="17" t="s">
        <v>467</v>
      </c>
      <c r="C212" s="17"/>
      <c r="D212" s="17"/>
      <c r="E212" s="17"/>
      <c r="F212" s="18">
        <f>SUM(F192:F211)</f>
        <v>111643</v>
      </c>
      <c r="G212" s="18">
        <f>SUM(G192:G211)</f>
        <v>186746</v>
      </c>
      <c r="H212" s="18">
        <f>SUM(H192:H211)</f>
        <v>248172</v>
      </c>
      <c r="I212" s="17"/>
      <c r="J212" s="18">
        <f>SUM(J192:J211)</f>
        <v>1179008</v>
      </c>
      <c r="K212" s="17"/>
      <c r="L212" s="17"/>
      <c r="M212" s="18">
        <f>SUM(M192:M211)</f>
        <v>0</v>
      </c>
      <c r="N212" s="18">
        <f>SUM(N192:N211)</f>
        <v>0</v>
      </c>
      <c r="O212" s="18">
        <f>SUM(O192:O211)</f>
        <v>116868</v>
      </c>
      <c r="P212" s="18">
        <f>SUM(P192:P211)</f>
        <v>116868</v>
      </c>
      <c r="Q212" s="17"/>
    </row>
    <row r="213" spans="1:17" ht="71.25" customHeight="1" x14ac:dyDescent="0.2">
      <c r="A213" s="11" t="s">
        <v>468</v>
      </c>
      <c r="B213" s="11" t="s">
        <v>469</v>
      </c>
      <c r="C213" s="11" t="s">
        <v>24</v>
      </c>
      <c r="D213" s="11" t="s">
        <v>20</v>
      </c>
      <c r="E213" s="11"/>
      <c r="F213" s="12">
        <v>1750</v>
      </c>
      <c r="G213" s="12">
        <v>0</v>
      </c>
      <c r="H213" s="12">
        <v>0</v>
      </c>
      <c r="I213" s="11">
        <v>0</v>
      </c>
      <c r="J213" s="12">
        <v>0</v>
      </c>
      <c r="K213" s="11"/>
      <c r="L213" s="11"/>
      <c r="M213" s="12"/>
      <c r="N213" s="12">
        <f>IF(E213="כן",0,IF(I213&gt;3,0,F213))</f>
        <v>1750</v>
      </c>
      <c r="O213" s="12">
        <f>IF(E213="כן", 0, SUM(G213+H213+J213+M213))</f>
        <v>0</v>
      </c>
      <c r="P213" s="12">
        <f>SUM(N213+O213)</f>
        <v>1750</v>
      </c>
      <c r="Q213" s="11" t="s">
        <v>470</v>
      </c>
    </row>
    <row r="214" spans="1:17" ht="71.25" customHeight="1" x14ac:dyDescent="0.2">
      <c r="A214" s="11" t="s">
        <v>468</v>
      </c>
      <c r="B214" s="11" t="s">
        <v>471</v>
      </c>
      <c r="C214" s="11" t="s">
        <v>19</v>
      </c>
      <c r="D214" s="11" t="s">
        <v>20</v>
      </c>
      <c r="E214" s="11"/>
      <c r="F214" s="12">
        <v>5000</v>
      </c>
      <c r="G214" s="12">
        <v>0</v>
      </c>
      <c r="H214" s="12">
        <v>0</v>
      </c>
      <c r="I214" s="11">
        <v>0</v>
      </c>
      <c r="J214" s="12">
        <v>0</v>
      </c>
      <c r="K214" s="11"/>
      <c r="L214" s="11"/>
      <c r="M214" s="12"/>
      <c r="N214" s="12">
        <f>IF(E214="כן",0,IF(I214&gt;3,0,F214))</f>
        <v>5000</v>
      </c>
      <c r="O214" s="12">
        <f>IF(E214="כן", 0, SUM(G214+H214+J214+M214))</f>
        <v>0</v>
      </c>
      <c r="P214" s="12">
        <f>SUM(N214+O214)</f>
        <v>5000</v>
      </c>
      <c r="Q214" s="11" t="s">
        <v>472</v>
      </c>
    </row>
    <row r="215" spans="1:17" ht="71.25" customHeight="1" x14ac:dyDescent="0.2">
      <c r="A215" s="11" t="s">
        <v>468</v>
      </c>
      <c r="B215" s="11" t="s">
        <v>473</v>
      </c>
      <c r="C215" s="11" t="s">
        <v>19</v>
      </c>
      <c r="D215" s="11" t="s">
        <v>20</v>
      </c>
      <c r="E215" s="11"/>
      <c r="F215" s="12">
        <v>1952</v>
      </c>
      <c r="G215" s="12">
        <v>0</v>
      </c>
      <c r="H215" s="12">
        <v>0</v>
      </c>
      <c r="I215" s="11">
        <v>0</v>
      </c>
      <c r="J215" s="12">
        <v>0</v>
      </c>
      <c r="K215" s="11"/>
      <c r="L215" s="13">
        <v>42668</v>
      </c>
      <c r="M215" s="12">
        <v>0</v>
      </c>
      <c r="N215" s="12">
        <f>IF(E215="כן",0,IF(I215&gt;3,0,F215))</f>
        <v>1952</v>
      </c>
      <c r="O215" s="12">
        <f>IF(E215="כן", 0, SUM(G215+H215+J215+M215))</f>
        <v>0</v>
      </c>
      <c r="P215" s="12">
        <f>SUM(N215+O215)</f>
        <v>1952</v>
      </c>
      <c r="Q215" s="11" t="s">
        <v>474</v>
      </c>
    </row>
    <row r="216" spans="1:17" ht="71.25" customHeight="1" x14ac:dyDescent="0.2">
      <c r="A216" s="17" t="s">
        <v>468</v>
      </c>
      <c r="B216" s="17" t="s">
        <v>475</v>
      </c>
      <c r="C216" s="17"/>
      <c r="D216" s="17"/>
      <c r="E216" s="17"/>
      <c r="F216" s="18">
        <f>SUM(F213:F215)</f>
        <v>8702</v>
      </c>
      <c r="G216" s="18">
        <f>SUM(G213:G215)</f>
        <v>0</v>
      </c>
      <c r="H216" s="18">
        <f>SUM(H213:H215)</f>
        <v>0</v>
      </c>
      <c r="I216" s="17"/>
      <c r="J216" s="18">
        <f>SUM(J213:J215)</f>
        <v>0</v>
      </c>
      <c r="K216" s="17"/>
      <c r="L216" s="17"/>
      <c r="M216" s="18">
        <f>SUM(M213:M215)</f>
        <v>0</v>
      </c>
      <c r="N216" s="18">
        <f>SUM(N213:N215)</f>
        <v>8702</v>
      </c>
      <c r="O216" s="18">
        <f>SUM(O213:O215)</f>
        <v>0</v>
      </c>
      <c r="P216" s="18">
        <f>SUM(P213:P215)</f>
        <v>8702</v>
      </c>
      <c r="Q216" s="17"/>
    </row>
    <row r="217" spans="1:17" ht="71.25" customHeight="1" x14ac:dyDescent="0.2">
      <c r="A217" s="11" t="s">
        <v>476</v>
      </c>
      <c r="B217" s="11" t="s">
        <v>477</v>
      </c>
      <c r="C217" s="11" t="s">
        <v>24</v>
      </c>
      <c r="D217" s="11" t="s">
        <v>20</v>
      </c>
      <c r="E217" s="11"/>
      <c r="F217" s="12">
        <v>8500</v>
      </c>
      <c r="G217" s="12">
        <v>0</v>
      </c>
      <c r="H217" s="12">
        <v>0</v>
      </c>
      <c r="I217" s="11">
        <v>8</v>
      </c>
      <c r="J217" s="12">
        <v>68000</v>
      </c>
      <c r="K217" s="11"/>
      <c r="L217" s="13">
        <v>42598</v>
      </c>
      <c r="M217" s="12">
        <v>0</v>
      </c>
      <c r="N217" s="12">
        <f t="shared" ref="N217:N225" si="27">IF(E217="כן",0,IF(I217&gt;3,0,F217))</f>
        <v>0</v>
      </c>
      <c r="O217" s="12"/>
      <c r="P217" s="12">
        <f t="shared" ref="P217:P261" si="28">SUM(N217+O217)</f>
        <v>0</v>
      </c>
      <c r="Q217" s="11" t="s">
        <v>478</v>
      </c>
    </row>
    <row r="218" spans="1:17" ht="71.25" customHeight="1" x14ac:dyDescent="0.2">
      <c r="A218" s="11" t="s">
        <v>476</v>
      </c>
      <c r="B218" s="11" t="s">
        <v>479</v>
      </c>
      <c r="C218" s="11" t="s">
        <v>24</v>
      </c>
      <c r="D218" s="11" t="s">
        <v>20</v>
      </c>
      <c r="E218" s="11"/>
      <c r="F218" s="12">
        <v>8075</v>
      </c>
      <c r="G218" s="12">
        <v>0</v>
      </c>
      <c r="H218" s="12">
        <v>0</v>
      </c>
      <c r="I218" s="11">
        <v>0</v>
      </c>
      <c r="J218" s="12">
        <v>0</v>
      </c>
      <c r="K218" s="11"/>
      <c r="L218" s="13">
        <v>42714</v>
      </c>
      <c r="M218" s="12">
        <v>0</v>
      </c>
      <c r="N218" s="12">
        <f t="shared" si="27"/>
        <v>8075</v>
      </c>
      <c r="O218" s="12">
        <f>IF(E218="כן", 0, SUM(G218+H218+J218+M218))</f>
        <v>0</v>
      </c>
      <c r="P218" s="12">
        <f t="shared" si="28"/>
        <v>8075</v>
      </c>
      <c r="Q218" s="11" t="s">
        <v>480</v>
      </c>
    </row>
    <row r="219" spans="1:17" ht="71.25" customHeight="1" x14ac:dyDescent="0.2">
      <c r="A219" s="11" t="s">
        <v>476</v>
      </c>
      <c r="B219" s="11" t="s">
        <v>481</v>
      </c>
      <c r="C219" s="11" t="s">
        <v>24</v>
      </c>
      <c r="D219" s="11" t="s">
        <v>20</v>
      </c>
      <c r="E219" s="11"/>
      <c r="F219" s="12">
        <v>10000</v>
      </c>
      <c r="G219" s="12">
        <v>0</v>
      </c>
      <c r="H219" s="12">
        <v>0</v>
      </c>
      <c r="I219" s="11">
        <v>0</v>
      </c>
      <c r="J219" s="12">
        <v>0</v>
      </c>
      <c r="K219" s="11"/>
      <c r="L219" s="13">
        <v>42956</v>
      </c>
      <c r="M219" s="12">
        <v>0</v>
      </c>
      <c r="N219" s="12">
        <f t="shared" si="27"/>
        <v>10000</v>
      </c>
      <c r="O219" s="12">
        <f>IF(E219="כן", 0, SUM(G219+H219+J219+M219))</f>
        <v>0</v>
      </c>
      <c r="P219" s="12">
        <f t="shared" si="28"/>
        <v>10000</v>
      </c>
      <c r="Q219" s="11" t="s">
        <v>482</v>
      </c>
    </row>
    <row r="220" spans="1:17" ht="71.25" customHeight="1" x14ac:dyDescent="0.2">
      <c r="A220" s="11" t="s">
        <v>476</v>
      </c>
      <c r="B220" s="11" t="s">
        <v>483</v>
      </c>
      <c r="C220" s="11" t="s">
        <v>24</v>
      </c>
      <c r="D220" s="11" t="s">
        <v>20</v>
      </c>
      <c r="E220" s="11"/>
      <c r="F220" s="12">
        <v>10000</v>
      </c>
      <c r="G220" s="12">
        <v>0</v>
      </c>
      <c r="H220" s="12">
        <v>0</v>
      </c>
      <c r="I220" s="11">
        <v>0</v>
      </c>
      <c r="J220" s="12">
        <v>0</v>
      </c>
      <c r="K220" s="11"/>
      <c r="L220" s="13">
        <v>42915</v>
      </c>
      <c r="M220" s="12">
        <v>0</v>
      </c>
      <c r="N220" s="12">
        <f t="shared" si="27"/>
        <v>10000</v>
      </c>
      <c r="O220" s="12">
        <f>IF(E220="כן", 0, SUM(G220+H220+J220+M220))</f>
        <v>0</v>
      </c>
      <c r="P220" s="12">
        <f t="shared" si="28"/>
        <v>10000</v>
      </c>
      <c r="Q220" s="11" t="s">
        <v>484</v>
      </c>
    </row>
    <row r="221" spans="1:17" ht="71.25" customHeight="1" x14ac:dyDescent="0.2">
      <c r="A221" s="11" t="s">
        <v>476</v>
      </c>
      <c r="B221" s="11" t="s">
        <v>485</v>
      </c>
      <c r="C221" s="11" t="s">
        <v>24</v>
      </c>
      <c r="D221" s="11" t="s">
        <v>20</v>
      </c>
      <c r="E221" s="11"/>
      <c r="F221" s="12">
        <v>8000</v>
      </c>
      <c r="G221" s="12">
        <v>0</v>
      </c>
      <c r="H221" s="12">
        <v>0</v>
      </c>
      <c r="I221" s="11">
        <v>0</v>
      </c>
      <c r="J221" s="12">
        <v>0</v>
      </c>
      <c r="K221" s="11"/>
      <c r="L221" s="13">
        <v>42939</v>
      </c>
      <c r="M221" s="12">
        <v>0</v>
      </c>
      <c r="N221" s="12">
        <f t="shared" si="27"/>
        <v>8000</v>
      </c>
      <c r="O221" s="12">
        <f>IF(E221="כן", 0, SUM(G221+H221+J221+M221))</f>
        <v>0</v>
      </c>
      <c r="P221" s="12">
        <f t="shared" si="28"/>
        <v>8000</v>
      </c>
      <c r="Q221" s="11" t="s">
        <v>486</v>
      </c>
    </row>
    <row r="222" spans="1:17" ht="71.25" customHeight="1" x14ac:dyDescent="0.2">
      <c r="A222" s="11" t="s">
        <v>476</v>
      </c>
      <c r="B222" s="11" t="s">
        <v>487</v>
      </c>
      <c r="C222" s="11" t="s">
        <v>24</v>
      </c>
      <c r="D222" s="11" t="s">
        <v>20</v>
      </c>
      <c r="E222" s="11"/>
      <c r="F222" s="12">
        <v>6500</v>
      </c>
      <c r="G222" s="12">
        <v>0</v>
      </c>
      <c r="H222" s="12">
        <v>0</v>
      </c>
      <c r="I222" s="11">
        <v>11</v>
      </c>
      <c r="J222" s="12">
        <v>72111</v>
      </c>
      <c r="K222" s="11" t="s">
        <v>685</v>
      </c>
      <c r="L222" s="13">
        <v>42994</v>
      </c>
      <c r="M222" s="12">
        <v>0</v>
      </c>
      <c r="N222" s="12">
        <f t="shared" si="27"/>
        <v>0</v>
      </c>
      <c r="O222" s="12"/>
      <c r="P222" s="12">
        <f t="shared" si="28"/>
        <v>0</v>
      </c>
      <c r="Q222" s="11" t="s">
        <v>488</v>
      </c>
    </row>
    <row r="223" spans="1:17" ht="71.25" customHeight="1" x14ac:dyDescent="0.2">
      <c r="A223" s="11" t="s">
        <v>476</v>
      </c>
      <c r="B223" s="11" t="s">
        <v>489</v>
      </c>
      <c r="C223" s="11" t="s">
        <v>29</v>
      </c>
      <c r="D223" s="11" t="s">
        <v>20</v>
      </c>
      <c r="E223" s="11"/>
      <c r="F223" s="12">
        <v>8500</v>
      </c>
      <c r="G223" s="12">
        <v>0</v>
      </c>
      <c r="H223" s="12">
        <v>0</v>
      </c>
      <c r="I223" s="11">
        <v>0</v>
      </c>
      <c r="J223" s="12">
        <v>0</v>
      </c>
      <c r="K223" s="11"/>
      <c r="L223" s="13">
        <v>42576</v>
      </c>
      <c r="M223" s="12">
        <v>0</v>
      </c>
      <c r="N223" s="12">
        <f t="shared" si="27"/>
        <v>8500</v>
      </c>
      <c r="O223" s="12">
        <f>IF(E223="כן", 0, SUM(G223+H223+J223+M223))</f>
        <v>0</v>
      </c>
      <c r="P223" s="12">
        <f t="shared" si="28"/>
        <v>8500</v>
      </c>
      <c r="Q223" s="11" t="s">
        <v>490</v>
      </c>
    </row>
    <row r="224" spans="1:17" ht="71.25" customHeight="1" x14ac:dyDescent="0.2">
      <c r="A224" s="11" t="s">
        <v>476</v>
      </c>
      <c r="B224" s="11" t="s">
        <v>491</v>
      </c>
      <c r="C224" s="11" t="s">
        <v>24</v>
      </c>
      <c r="D224" s="11" t="s">
        <v>20</v>
      </c>
      <c r="E224" s="11"/>
      <c r="F224" s="12">
        <v>5000</v>
      </c>
      <c r="G224" s="12">
        <v>0</v>
      </c>
      <c r="H224" s="12">
        <v>0</v>
      </c>
      <c r="I224" s="11">
        <v>0</v>
      </c>
      <c r="J224" s="12">
        <v>0</v>
      </c>
      <c r="K224" s="11"/>
      <c r="L224" s="13">
        <v>42672</v>
      </c>
      <c r="M224" s="12">
        <v>0</v>
      </c>
      <c r="N224" s="12">
        <f t="shared" si="27"/>
        <v>5000</v>
      </c>
      <c r="O224" s="12">
        <f>IF(E224="כן", 0, SUM(G224+H224+J224+M224))</f>
        <v>0</v>
      </c>
      <c r="P224" s="12">
        <f t="shared" si="28"/>
        <v>5000</v>
      </c>
      <c r="Q224" s="11" t="s">
        <v>492</v>
      </c>
    </row>
    <row r="225" spans="1:17" ht="71.25" customHeight="1" x14ac:dyDescent="0.2">
      <c r="A225" s="11" t="s">
        <v>476</v>
      </c>
      <c r="B225" s="11" t="s">
        <v>493</v>
      </c>
      <c r="C225" s="11" t="s">
        <v>19</v>
      </c>
      <c r="D225" s="11" t="s">
        <v>20</v>
      </c>
      <c r="E225" s="11"/>
      <c r="F225" s="12">
        <v>6500</v>
      </c>
      <c r="G225" s="12">
        <v>35201</v>
      </c>
      <c r="H225" s="12">
        <v>0</v>
      </c>
      <c r="I225" s="11">
        <v>0</v>
      </c>
      <c r="J225" s="12">
        <v>0</v>
      </c>
      <c r="K225" s="11" t="s">
        <v>494</v>
      </c>
      <c r="L225" s="13">
        <v>42670</v>
      </c>
      <c r="M225" s="12">
        <v>0</v>
      </c>
      <c r="N225" s="12">
        <f t="shared" si="27"/>
        <v>6500</v>
      </c>
      <c r="O225" s="12">
        <f>IF(E225="כן", 0, SUM(G225+H225+J225+M225))</f>
        <v>35201</v>
      </c>
      <c r="P225" s="12">
        <f t="shared" si="28"/>
        <v>41701</v>
      </c>
      <c r="Q225" s="11" t="s">
        <v>495</v>
      </c>
    </row>
    <row r="226" spans="1:17" ht="71.25" customHeight="1" x14ac:dyDescent="0.2">
      <c r="A226" s="11" t="s">
        <v>476</v>
      </c>
      <c r="B226" s="11" t="s">
        <v>496</v>
      </c>
      <c r="C226" s="11" t="s">
        <v>40</v>
      </c>
      <c r="D226" s="11" t="s">
        <v>20</v>
      </c>
      <c r="E226" s="11"/>
      <c r="F226" s="12">
        <v>9500</v>
      </c>
      <c r="G226" s="12">
        <v>0</v>
      </c>
      <c r="H226" s="12">
        <v>0</v>
      </c>
      <c r="I226" s="11">
        <v>0</v>
      </c>
      <c r="J226" s="12">
        <v>0</v>
      </c>
      <c r="K226" s="11"/>
      <c r="L226" s="11"/>
      <c r="M226" s="12"/>
      <c r="N226" s="12"/>
      <c r="O226" s="12">
        <f>IF(E226="כן", 0, SUM(G226+H226+J226+M226))</f>
        <v>0</v>
      </c>
      <c r="P226" s="12">
        <f t="shared" si="28"/>
        <v>0</v>
      </c>
      <c r="Q226" s="11" t="s">
        <v>497</v>
      </c>
    </row>
    <row r="227" spans="1:17" ht="71.25" customHeight="1" x14ac:dyDescent="0.2">
      <c r="A227" s="11" t="s">
        <v>476</v>
      </c>
      <c r="B227" s="11" t="s">
        <v>498</v>
      </c>
      <c r="C227" s="11" t="s">
        <v>24</v>
      </c>
      <c r="D227" s="11" t="s">
        <v>20</v>
      </c>
      <c r="E227" s="11"/>
      <c r="F227" s="12">
        <v>15500</v>
      </c>
      <c r="G227" s="12">
        <v>0</v>
      </c>
      <c r="H227" s="12">
        <v>0</v>
      </c>
      <c r="I227" s="11">
        <v>2</v>
      </c>
      <c r="J227" s="12">
        <v>31264</v>
      </c>
      <c r="K227" s="11" t="s">
        <v>691</v>
      </c>
      <c r="L227" s="13">
        <v>42711</v>
      </c>
      <c r="M227" s="12"/>
      <c r="N227" s="12"/>
      <c r="O227" s="12"/>
      <c r="P227" s="12">
        <f t="shared" si="28"/>
        <v>0</v>
      </c>
      <c r="Q227" s="11" t="s">
        <v>499</v>
      </c>
    </row>
    <row r="228" spans="1:17" ht="71.25" customHeight="1" x14ac:dyDescent="0.2">
      <c r="A228" s="11" t="s">
        <v>476</v>
      </c>
      <c r="B228" s="11" t="s">
        <v>500</v>
      </c>
      <c r="C228" s="11" t="s">
        <v>24</v>
      </c>
      <c r="D228" s="11" t="s">
        <v>20</v>
      </c>
      <c r="E228" s="11"/>
      <c r="F228" s="12">
        <v>8000</v>
      </c>
      <c r="G228" s="12">
        <v>0</v>
      </c>
      <c r="H228" s="12">
        <v>0</v>
      </c>
      <c r="I228" s="11">
        <v>14</v>
      </c>
      <c r="J228" s="12">
        <v>112000</v>
      </c>
      <c r="K228" s="11"/>
      <c r="L228" s="11"/>
      <c r="M228" s="12"/>
      <c r="N228" s="12">
        <f>IF(E228="כן",0,IF(I228&gt;3,0,F228))</f>
        <v>0</v>
      </c>
      <c r="O228" s="12"/>
      <c r="P228" s="12">
        <f t="shared" si="28"/>
        <v>0</v>
      </c>
      <c r="Q228" s="11" t="s">
        <v>501</v>
      </c>
    </row>
    <row r="229" spans="1:17" ht="71.25" customHeight="1" x14ac:dyDescent="0.2">
      <c r="A229" s="11" t="s">
        <v>476</v>
      </c>
      <c r="B229" s="11" t="s">
        <v>502</v>
      </c>
      <c r="C229" s="11" t="s">
        <v>24</v>
      </c>
      <c r="D229" s="11" t="s">
        <v>20</v>
      </c>
      <c r="E229" s="11"/>
      <c r="F229" s="12">
        <v>7500</v>
      </c>
      <c r="G229" s="12">
        <v>36603</v>
      </c>
      <c r="H229" s="12">
        <v>0</v>
      </c>
      <c r="I229" s="11">
        <v>0</v>
      </c>
      <c r="J229" s="12">
        <v>0</v>
      </c>
      <c r="K229" s="11" t="s">
        <v>104</v>
      </c>
      <c r="L229" s="13">
        <v>43007</v>
      </c>
      <c r="M229" s="12">
        <v>0</v>
      </c>
      <c r="N229" s="12">
        <f>IF(E229="כן",0,IF(I229&gt;3,0,F229))</f>
        <v>7500</v>
      </c>
      <c r="O229" s="12">
        <f>IF(E229="כן", 0, SUM(G229+H229+J229+M229))</f>
        <v>36603</v>
      </c>
      <c r="P229" s="12">
        <f t="shared" si="28"/>
        <v>44103</v>
      </c>
      <c r="Q229" s="11" t="s">
        <v>503</v>
      </c>
    </row>
    <row r="230" spans="1:17" ht="71.25" customHeight="1" x14ac:dyDescent="0.2">
      <c r="A230" s="11" t="s">
        <v>476</v>
      </c>
      <c r="B230" s="11" t="s">
        <v>504</v>
      </c>
      <c r="C230" s="11" t="s">
        <v>24</v>
      </c>
      <c r="D230" s="11" t="s">
        <v>20</v>
      </c>
      <c r="E230" s="11"/>
      <c r="F230" s="12">
        <v>6500</v>
      </c>
      <c r="G230" s="12">
        <v>0</v>
      </c>
      <c r="H230" s="12">
        <v>0</v>
      </c>
      <c r="I230" s="11">
        <v>0</v>
      </c>
      <c r="J230" s="12">
        <v>0</v>
      </c>
      <c r="K230" s="11"/>
      <c r="L230" s="11"/>
      <c r="M230" s="12"/>
      <c r="N230" s="12">
        <f>IF(E230="כן",0,IF(I230&gt;3,0,F230))</f>
        <v>6500</v>
      </c>
      <c r="O230" s="12">
        <f>IF(E230="כן", 0, SUM(G230+H230+J230+M230))</f>
        <v>0</v>
      </c>
      <c r="P230" s="12">
        <f t="shared" si="28"/>
        <v>6500</v>
      </c>
      <c r="Q230" s="11" t="s">
        <v>505</v>
      </c>
    </row>
    <row r="231" spans="1:17" ht="71.25" customHeight="1" x14ac:dyDescent="0.2">
      <c r="A231" s="11" t="s">
        <v>476</v>
      </c>
      <c r="B231" s="11" t="s">
        <v>506</v>
      </c>
      <c r="C231" s="11" t="s">
        <v>24</v>
      </c>
      <c r="D231" s="11" t="s">
        <v>20</v>
      </c>
      <c r="E231" s="11"/>
      <c r="F231" s="12">
        <v>8000</v>
      </c>
      <c r="G231" s="12">
        <v>0</v>
      </c>
      <c r="H231" s="12">
        <v>16000</v>
      </c>
      <c r="I231" s="11">
        <v>0</v>
      </c>
      <c r="J231" s="12">
        <v>0</v>
      </c>
      <c r="K231" s="11" t="s">
        <v>507</v>
      </c>
      <c r="L231" s="13">
        <v>42689</v>
      </c>
      <c r="M231" s="12">
        <v>0</v>
      </c>
      <c r="N231" s="12"/>
      <c r="O231" s="12"/>
      <c r="P231" s="12">
        <f t="shared" si="28"/>
        <v>0</v>
      </c>
      <c r="Q231" s="11" t="s">
        <v>508</v>
      </c>
    </row>
    <row r="232" spans="1:17" ht="71.25" customHeight="1" x14ac:dyDescent="0.2">
      <c r="A232" s="11" t="s">
        <v>476</v>
      </c>
      <c r="B232" s="11" t="s">
        <v>509</v>
      </c>
      <c r="C232" s="11" t="s">
        <v>19</v>
      </c>
      <c r="D232" s="11" t="s">
        <v>20</v>
      </c>
      <c r="E232" s="11"/>
      <c r="F232" s="12">
        <v>5500</v>
      </c>
      <c r="G232" s="12">
        <v>0</v>
      </c>
      <c r="H232" s="12">
        <v>0</v>
      </c>
      <c r="I232" s="11">
        <v>0</v>
      </c>
      <c r="J232" s="12">
        <v>0</v>
      </c>
      <c r="K232" s="11"/>
      <c r="L232" s="13">
        <v>42846</v>
      </c>
      <c r="M232" s="12">
        <v>0</v>
      </c>
      <c r="N232" s="12">
        <f>IF(E232="כן",0,IF(I232&gt;3,0,F232))</f>
        <v>5500</v>
      </c>
      <c r="O232" s="12">
        <f>IF(E232="כן", 0, SUM(G232+H232+J232+M232))</f>
        <v>0</v>
      </c>
      <c r="P232" s="12">
        <f t="shared" si="28"/>
        <v>5500</v>
      </c>
      <c r="Q232" s="11" t="s">
        <v>510</v>
      </c>
    </row>
    <row r="233" spans="1:17" ht="71.25" customHeight="1" x14ac:dyDescent="0.2">
      <c r="A233" s="11" t="s">
        <v>476</v>
      </c>
      <c r="B233" s="11" t="s">
        <v>511</v>
      </c>
      <c r="C233" s="11" t="s">
        <v>24</v>
      </c>
      <c r="D233" s="11" t="s">
        <v>20</v>
      </c>
      <c r="E233" s="11"/>
      <c r="F233" s="12">
        <v>9500</v>
      </c>
      <c r="G233" s="12">
        <v>0</v>
      </c>
      <c r="H233" s="12">
        <v>0</v>
      </c>
      <c r="I233" s="11">
        <v>0</v>
      </c>
      <c r="J233" s="12">
        <v>0</v>
      </c>
      <c r="K233" s="11"/>
      <c r="L233" s="13">
        <v>43061</v>
      </c>
      <c r="M233" s="12">
        <v>0</v>
      </c>
      <c r="N233" s="12">
        <f>IF(E233="כן",0,IF(I233&gt;3,0,F233))</f>
        <v>9500</v>
      </c>
      <c r="O233" s="12">
        <f>IF(E233="כן", 0, SUM(G233+H233+J233+M233))</f>
        <v>0</v>
      </c>
      <c r="P233" s="12">
        <f t="shared" si="28"/>
        <v>9500</v>
      </c>
      <c r="Q233" s="11" t="s">
        <v>512</v>
      </c>
    </row>
    <row r="234" spans="1:17" ht="71.25" customHeight="1" x14ac:dyDescent="0.2">
      <c r="A234" s="11" t="s">
        <v>476</v>
      </c>
      <c r="B234" s="11" t="s">
        <v>513</v>
      </c>
      <c r="C234" s="11" t="s">
        <v>24</v>
      </c>
      <c r="D234" s="11" t="s">
        <v>20</v>
      </c>
      <c r="E234" s="11"/>
      <c r="F234" s="12">
        <v>5850</v>
      </c>
      <c r="G234" s="12">
        <v>0</v>
      </c>
      <c r="H234" s="12">
        <v>0</v>
      </c>
      <c r="I234" s="11">
        <v>0</v>
      </c>
      <c r="J234" s="12">
        <v>0</v>
      </c>
      <c r="K234" s="11"/>
      <c r="L234" s="11"/>
      <c r="M234" s="12"/>
      <c r="N234" s="12">
        <f>IF(E234="כן",0,IF(I234&gt;3,0,F234))</f>
        <v>5850</v>
      </c>
      <c r="O234" s="12">
        <f>IF(E234="כן", 0, SUM(G234+H234+J234+M234))</f>
        <v>0</v>
      </c>
      <c r="P234" s="12">
        <f t="shared" si="28"/>
        <v>5850</v>
      </c>
      <c r="Q234" s="11" t="s">
        <v>514</v>
      </c>
    </row>
    <row r="235" spans="1:17" ht="71.25" customHeight="1" x14ac:dyDescent="0.2">
      <c r="A235" s="11" t="s">
        <v>476</v>
      </c>
      <c r="B235" s="11" t="s">
        <v>515</v>
      </c>
      <c r="C235" s="11" t="s">
        <v>24</v>
      </c>
      <c r="D235" s="11" t="s">
        <v>20</v>
      </c>
      <c r="E235" s="11"/>
      <c r="F235" s="12">
        <v>10000</v>
      </c>
      <c r="G235" s="12">
        <v>0</v>
      </c>
      <c r="H235" s="12">
        <v>0</v>
      </c>
      <c r="I235" s="11">
        <v>0</v>
      </c>
      <c r="J235" s="12">
        <v>0</v>
      </c>
      <c r="K235" s="11"/>
      <c r="L235" s="11"/>
      <c r="M235" s="12"/>
      <c r="N235" s="12">
        <v>0</v>
      </c>
      <c r="O235" s="12">
        <f>IF(E235="כן", 0, SUM(G235+H235+J235+M235))</f>
        <v>0</v>
      </c>
      <c r="P235" s="12">
        <f t="shared" si="28"/>
        <v>0</v>
      </c>
      <c r="Q235" s="11" t="s">
        <v>516</v>
      </c>
    </row>
    <row r="236" spans="1:17" ht="71.25" customHeight="1" x14ac:dyDescent="0.2">
      <c r="A236" s="11" t="s">
        <v>476</v>
      </c>
      <c r="B236" s="11" t="s">
        <v>517</v>
      </c>
      <c r="C236" s="11" t="s">
        <v>24</v>
      </c>
      <c r="D236" s="11" t="s">
        <v>20</v>
      </c>
      <c r="E236" s="11"/>
      <c r="F236" s="12">
        <v>8000</v>
      </c>
      <c r="G236" s="12">
        <v>0</v>
      </c>
      <c r="H236" s="12">
        <v>0</v>
      </c>
      <c r="I236" s="11">
        <v>0</v>
      </c>
      <c r="J236" s="12">
        <v>0</v>
      </c>
      <c r="K236" s="11"/>
      <c r="L236" s="13">
        <v>43092</v>
      </c>
      <c r="M236" s="12">
        <v>0</v>
      </c>
      <c r="N236" s="12">
        <f>IF(E236="כן",0,IF(I236&gt;3,0,F236))</f>
        <v>8000</v>
      </c>
      <c r="O236" s="12">
        <f>IF(E236="כן", 0, SUM(G236+H236+J236+M236))</f>
        <v>0</v>
      </c>
      <c r="P236" s="12">
        <f t="shared" si="28"/>
        <v>8000</v>
      </c>
      <c r="Q236" s="11" t="s">
        <v>518</v>
      </c>
    </row>
    <row r="237" spans="1:17" ht="71.25" customHeight="1" x14ac:dyDescent="0.2">
      <c r="A237" s="11" t="s">
        <v>476</v>
      </c>
      <c r="B237" s="11" t="s">
        <v>519</v>
      </c>
      <c r="C237" s="11" t="s">
        <v>19</v>
      </c>
      <c r="D237" s="11" t="s">
        <v>20</v>
      </c>
      <c r="E237" s="11"/>
      <c r="F237" s="12">
        <v>4500</v>
      </c>
      <c r="G237" s="12">
        <v>0</v>
      </c>
      <c r="H237" s="12">
        <v>0</v>
      </c>
      <c r="I237" s="11">
        <v>6</v>
      </c>
      <c r="J237" s="12">
        <v>27000</v>
      </c>
      <c r="K237" s="11"/>
      <c r="L237" s="11"/>
      <c r="M237" s="12"/>
      <c r="N237" s="12">
        <v>2625</v>
      </c>
      <c r="O237" s="12"/>
      <c r="P237" s="12">
        <f t="shared" si="28"/>
        <v>2625</v>
      </c>
      <c r="Q237" s="11" t="s">
        <v>520</v>
      </c>
    </row>
    <row r="238" spans="1:17" ht="71.25" customHeight="1" x14ac:dyDescent="0.2">
      <c r="A238" s="11" t="s">
        <v>476</v>
      </c>
      <c r="B238" s="11" t="s">
        <v>521</v>
      </c>
      <c r="C238" s="11" t="s">
        <v>24</v>
      </c>
      <c r="D238" s="11" t="s">
        <v>20</v>
      </c>
      <c r="E238" s="11"/>
      <c r="F238" s="12">
        <v>7200</v>
      </c>
      <c r="G238" s="12">
        <v>0</v>
      </c>
      <c r="H238" s="12">
        <v>0</v>
      </c>
      <c r="I238" s="11">
        <v>0</v>
      </c>
      <c r="J238" s="12">
        <v>0</v>
      </c>
      <c r="K238" s="11"/>
      <c r="L238" s="13">
        <v>42884</v>
      </c>
      <c r="M238" s="12">
        <v>0</v>
      </c>
      <c r="N238" s="12">
        <f>IF(E238="כן",0,IF(I238&gt;3,0,F238))</f>
        <v>7200</v>
      </c>
      <c r="O238" s="12">
        <f>IF(E238="כן", 0, SUM(G238+H238+J238+M238))</f>
        <v>0</v>
      </c>
      <c r="P238" s="12">
        <f t="shared" si="28"/>
        <v>7200</v>
      </c>
      <c r="Q238" s="11" t="s">
        <v>522</v>
      </c>
    </row>
    <row r="239" spans="1:17" ht="71.25" customHeight="1" x14ac:dyDescent="0.2">
      <c r="A239" s="11" t="s">
        <v>476</v>
      </c>
      <c r="B239" s="11" t="s">
        <v>523</v>
      </c>
      <c r="C239" s="11" t="s">
        <v>40</v>
      </c>
      <c r="D239" s="11" t="s">
        <v>20</v>
      </c>
      <c r="E239" s="11"/>
      <c r="F239" s="12">
        <v>3419</v>
      </c>
      <c r="G239" s="12">
        <v>0</v>
      </c>
      <c r="H239" s="12">
        <v>0</v>
      </c>
      <c r="I239" s="11">
        <v>0</v>
      </c>
      <c r="J239" s="12">
        <v>0</v>
      </c>
      <c r="K239" s="11"/>
      <c r="L239" s="13">
        <v>42755</v>
      </c>
      <c r="M239" s="12">
        <v>0</v>
      </c>
      <c r="N239" s="12">
        <f>IF(E239="כן",0,IF(I239&gt;3,0,F239))</f>
        <v>3419</v>
      </c>
      <c r="O239" s="12">
        <f>IF(E239="כן", 0, SUM(G239+H239+J239+M239))</f>
        <v>0</v>
      </c>
      <c r="P239" s="12">
        <f t="shared" si="28"/>
        <v>3419</v>
      </c>
      <c r="Q239" s="11" t="s">
        <v>524</v>
      </c>
    </row>
    <row r="240" spans="1:17" ht="71.25" customHeight="1" x14ac:dyDescent="0.2">
      <c r="A240" s="11" t="s">
        <v>476</v>
      </c>
      <c r="B240" s="11" t="s">
        <v>525</v>
      </c>
      <c r="C240" s="11" t="s">
        <v>40</v>
      </c>
      <c r="D240" s="11" t="s">
        <v>20</v>
      </c>
      <c r="E240" s="11"/>
      <c r="F240" s="12">
        <v>8050</v>
      </c>
      <c r="G240" s="12">
        <v>0</v>
      </c>
      <c r="H240" s="12">
        <v>0</v>
      </c>
      <c r="I240" s="11">
        <v>1</v>
      </c>
      <c r="J240" s="12">
        <v>8050</v>
      </c>
      <c r="K240" s="11"/>
      <c r="L240" s="13">
        <v>42894</v>
      </c>
      <c r="M240" s="12">
        <v>0</v>
      </c>
      <c r="N240" s="12">
        <f>IF(E240="כן",0,IF(I240&gt;3,0,F240))</f>
        <v>8050</v>
      </c>
      <c r="O240" s="12">
        <f>IF(E240="כן", 0, SUM(G240+H240+J240+M240))</f>
        <v>8050</v>
      </c>
      <c r="P240" s="12">
        <f t="shared" si="28"/>
        <v>16100</v>
      </c>
      <c r="Q240" s="14" t="s">
        <v>526</v>
      </c>
    </row>
    <row r="241" spans="1:17" ht="71.25" customHeight="1" x14ac:dyDescent="0.2">
      <c r="A241" s="11" t="s">
        <v>476</v>
      </c>
      <c r="B241" s="11" t="s">
        <v>527</v>
      </c>
      <c r="C241" s="11" t="s">
        <v>19</v>
      </c>
      <c r="D241" s="11" t="s">
        <v>20</v>
      </c>
      <c r="E241" s="11"/>
      <c r="F241" s="12">
        <v>6500</v>
      </c>
      <c r="G241" s="12">
        <v>0</v>
      </c>
      <c r="H241" s="12">
        <v>0</v>
      </c>
      <c r="I241" s="11">
        <v>11</v>
      </c>
      <c r="J241" s="12">
        <v>71906</v>
      </c>
      <c r="K241" s="11"/>
      <c r="L241" s="13">
        <v>42740</v>
      </c>
      <c r="M241" s="12"/>
      <c r="N241" s="12">
        <f>IF(E241="כן",0,IF(I241&gt;3,0,F241))</f>
        <v>0</v>
      </c>
      <c r="O241" s="12"/>
      <c r="P241" s="12">
        <f t="shared" si="28"/>
        <v>0</v>
      </c>
      <c r="Q241" s="11" t="s">
        <v>528</v>
      </c>
    </row>
    <row r="242" spans="1:17" ht="71.25" customHeight="1" x14ac:dyDescent="0.2">
      <c r="A242" s="11" t="s">
        <v>476</v>
      </c>
      <c r="B242" s="11" t="s">
        <v>529</v>
      </c>
      <c r="C242" s="11" t="s">
        <v>19</v>
      </c>
      <c r="D242" s="11" t="s">
        <v>56</v>
      </c>
      <c r="E242" s="11"/>
      <c r="F242" s="12">
        <v>0</v>
      </c>
      <c r="G242" s="12">
        <v>0</v>
      </c>
      <c r="H242" s="12">
        <v>0</v>
      </c>
      <c r="I242" s="11">
        <v>0</v>
      </c>
      <c r="J242" s="12">
        <v>0</v>
      </c>
      <c r="K242" s="11"/>
      <c r="L242" s="11"/>
      <c r="M242" s="12"/>
      <c r="N242" s="12">
        <f>IF(E242="כן",0,IF(I242&gt;3,0,F242))</f>
        <v>0</v>
      </c>
      <c r="O242" s="12">
        <f>IF(E242="כן", 0, SUM(G242+H242+J242+M242))</f>
        <v>0</v>
      </c>
      <c r="P242" s="12">
        <f t="shared" si="28"/>
        <v>0</v>
      </c>
      <c r="Q242" s="11"/>
    </row>
    <row r="243" spans="1:17" ht="71.25" customHeight="1" x14ac:dyDescent="0.2">
      <c r="A243" s="11" t="s">
        <v>476</v>
      </c>
      <c r="B243" s="11" t="s">
        <v>530</v>
      </c>
      <c r="C243" s="11" t="s">
        <v>24</v>
      </c>
      <c r="D243" s="11" t="s">
        <v>20</v>
      </c>
      <c r="E243" s="11"/>
      <c r="F243" s="12">
        <v>10000</v>
      </c>
      <c r="G243" s="12">
        <v>0</v>
      </c>
      <c r="H243" s="12">
        <v>0</v>
      </c>
      <c r="I243" s="11">
        <v>0</v>
      </c>
      <c r="J243" s="12">
        <v>0</v>
      </c>
      <c r="K243" s="11"/>
      <c r="L243" s="13">
        <v>42579</v>
      </c>
      <c r="M243" s="12">
        <v>0</v>
      </c>
      <c r="N243" s="12"/>
      <c r="O243" s="12">
        <f>IF(E243="כן", 0, SUM(G243+H243+J243+M243))</f>
        <v>0</v>
      </c>
      <c r="P243" s="12">
        <f t="shared" si="28"/>
        <v>0</v>
      </c>
      <c r="Q243" s="11" t="s">
        <v>531</v>
      </c>
    </row>
    <row r="244" spans="1:17" ht="71.25" customHeight="1" x14ac:dyDescent="0.2">
      <c r="A244" s="11" t="s">
        <v>476</v>
      </c>
      <c r="B244" s="11" t="s">
        <v>532</v>
      </c>
      <c r="C244" s="11" t="s">
        <v>24</v>
      </c>
      <c r="D244" s="11" t="s">
        <v>20</v>
      </c>
      <c r="E244" s="11"/>
      <c r="F244" s="12">
        <v>12500</v>
      </c>
      <c r="G244" s="12">
        <v>12917</v>
      </c>
      <c r="H244" s="12">
        <v>0</v>
      </c>
      <c r="I244" s="11">
        <v>0</v>
      </c>
      <c r="J244" s="12">
        <v>0</v>
      </c>
      <c r="K244" s="11" t="s">
        <v>237</v>
      </c>
      <c r="L244" s="11"/>
      <c r="M244" s="12"/>
      <c r="N244" s="12"/>
      <c r="O244" s="12"/>
      <c r="P244" s="12">
        <f t="shared" si="28"/>
        <v>0</v>
      </c>
      <c r="Q244" s="11" t="s">
        <v>533</v>
      </c>
    </row>
    <row r="245" spans="1:17" ht="71.25" customHeight="1" x14ac:dyDescent="0.2">
      <c r="A245" s="11" t="s">
        <v>476</v>
      </c>
      <c r="B245" s="11" t="s">
        <v>534</v>
      </c>
      <c r="C245" s="11" t="s">
        <v>24</v>
      </c>
      <c r="D245" s="11" t="s">
        <v>20</v>
      </c>
      <c r="E245" s="11"/>
      <c r="F245" s="12">
        <v>6500</v>
      </c>
      <c r="G245" s="12">
        <v>0</v>
      </c>
      <c r="H245" s="12">
        <v>0</v>
      </c>
      <c r="I245" s="11">
        <v>0</v>
      </c>
      <c r="J245" s="12">
        <v>0</v>
      </c>
      <c r="K245" s="11"/>
      <c r="L245" s="13">
        <v>43070</v>
      </c>
      <c r="M245" s="12"/>
      <c r="N245" s="12"/>
      <c r="O245" s="12">
        <f>IF(E245="כן", 0, SUM(G245+H245+J245+M245))</f>
        <v>0</v>
      </c>
      <c r="P245" s="12">
        <f t="shared" si="28"/>
        <v>0</v>
      </c>
      <c r="Q245" s="11" t="s">
        <v>535</v>
      </c>
    </row>
    <row r="246" spans="1:17" ht="71.25" customHeight="1" x14ac:dyDescent="0.2">
      <c r="A246" s="11" t="s">
        <v>476</v>
      </c>
      <c r="B246" s="11" t="s">
        <v>536</v>
      </c>
      <c r="C246" s="11" t="s">
        <v>24</v>
      </c>
      <c r="D246" s="11" t="s">
        <v>20</v>
      </c>
      <c r="E246" s="11"/>
      <c r="F246" s="12">
        <v>8076</v>
      </c>
      <c r="G246" s="12">
        <v>0</v>
      </c>
      <c r="H246" s="12">
        <v>0</v>
      </c>
      <c r="I246" s="11">
        <v>1</v>
      </c>
      <c r="J246" s="12">
        <v>8145</v>
      </c>
      <c r="K246" s="11"/>
      <c r="L246" s="13">
        <v>42610</v>
      </c>
      <c r="M246" s="12">
        <v>0</v>
      </c>
      <c r="N246" s="12"/>
      <c r="O246" s="12"/>
      <c r="P246" s="12">
        <f t="shared" si="28"/>
        <v>0</v>
      </c>
      <c r="Q246" s="14" t="s">
        <v>537</v>
      </c>
    </row>
    <row r="247" spans="1:17" ht="71.25" customHeight="1" x14ac:dyDescent="0.2">
      <c r="A247" s="11" t="s">
        <v>476</v>
      </c>
      <c r="B247" s="11" t="s">
        <v>538</v>
      </c>
      <c r="C247" s="11" t="s">
        <v>24</v>
      </c>
      <c r="D247" s="11" t="s">
        <v>20</v>
      </c>
      <c r="E247" s="11"/>
      <c r="F247" s="12">
        <v>8075</v>
      </c>
      <c r="G247" s="12">
        <v>0</v>
      </c>
      <c r="H247" s="12">
        <v>0</v>
      </c>
      <c r="I247" s="11">
        <v>0</v>
      </c>
      <c r="J247" s="12">
        <v>0</v>
      </c>
      <c r="K247" s="11"/>
      <c r="L247" s="13">
        <v>42662</v>
      </c>
      <c r="M247" s="12">
        <v>0</v>
      </c>
      <c r="N247" s="12">
        <f>IF(E247="כן",0,IF(I247&gt;3,0,F247))</f>
        <v>8075</v>
      </c>
      <c r="O247" s="12">
        <f>IF(E247="כן", 0, SUM(G247+H247+J247+M247))</f>
        <v>0</v>
      </c>
      <c r="P247" s="12">
        <f t="shared" si="28"/>
        <v>8075</v>
      </c>
      <c r="Q247" s="11" t="s">
        <v>539</v>
      </c>
    </row>
    <row r="248" spans="1:17" ht="71.25" customHeight="1" x14ac:dyDescent="0.2">
      <c r="A248" s="11" t="s">
        <v>476</v>
      </c>
      <c r="B248" s="11" t="s">
        <v>540</v>
      </c>
      <c r="C248" s="11" t="s">
        <v>24</v>
      </c>
      <c r="D248" s="11" t="s">
        <v>20</v>
      </c>
      <c r="E248" s="11"/>
      <c r="F248" s="12">
        <v>5000</v>
      </c>
      <c r="G248" s="12">
        <v>0</v>
      </c>
      <c r="H248" s="12">
        <v>0</v>
      </c>
      <c r="I248" s="11">
        <v>0</v>
      </c>
      <c r="J248" s="12">
        <v>0</v>
      </c>
      <c r="K248" s="11"/>
      <c r="L248" s="13">
        <v>42672</v>
      </c>
      <c r="M248" s="12">
        <v>0</v>
      </c>
      <c r="N248" s="12">
        <f>IF(E248="כן",0,IF(I248&gt;3,0,F248))</f>
        <v>5000</v>
      </c>
      <c r="O248" s="12">
        <f>IF(E248="כן", 0, SUM(G248+H248+J248+M248))</f>
        <v>0</v>
      </c>
      <c r="P248" s="12">
        <f t="shared" si="28"/>
        <v>5000</v>
      </c>
      <c r="Q248" s="11" t="s">
        <v>541</v>
      </c>
    </row>
    <row r="249" spans="1:17" ht="71.25" customHeight="1" x14ac:dyDescent="0.2">
      <c r="A249" s="11" t="s">
        <v>476</v>
      </c>
      <c r="B249" s="11" t="s">
        <v>542</v>
      </c>
      <c r="C249" s="11" t="s">
        <v>24</v>
      </c>
      <c r="D249" s="11" t="s">
        <v>20</v>
      </c>
      <c r="E249" s="11"/>
      <c r="F249" s="12">
        <v>8500</v>
      </c>
      <c r="G249" s="12">
        <v>0</v>
      </c>
      <c r="H249" s="12">
        <v>0</v>
      </c>
      <c r="I249" s="11">
        <v>2</v>
      </c>
      <c r="J249" s="12">
        <v>17145</v>
      </c>
      <c r="K249" s="11"/>
      <c r="L249" s="13">
        <v>42701</v>
      </c>
      <c r="M249" s="12">
        <v>0</v>
      </c>
      <c r="N249" s="12"/>
      <c r="O249" s="12"/>
      <c r="P249" s="12">
        <f t="shared" si="28"/>
        <v>0</v>
      </c>
      <c r="Q249" s="11" t="s">
        <v>543</v>
      </c>
    </row>
    <row r="250" spans="1:17" ht="71.25" customHeight="1" x14ac:dyDescent="0.2">
      <c r="A250" s="11" t="s">
        <v>476</v>
      </c>
      <c r="B250" s="11" t="s">
        <v>544</v>
      </c>
      <c r="C250" s="11" t="s">
        <v>24</v>
      </c>
      <c r="D250" s="11" t="s">
        <v>20</v>
      </c>
      <c r="E250" s="11"/>
      <c r="F250" s="12">
        <v>10000</v>
      </c>
      <c r="G250" s="12">
        <v>79700</v>
      </c>
      <c r="H250" s="12">
        <v>25411</v>
      </c>
      <c r="I250" s="11">
        <v>11</v>
      </c>
      <c r="J250" s="12">
        <v>110940</v>
      </c>
      <c r="K250" s="11" t="s">
        <v>545</v>
      </c>
      <c r="L250" s="13">
        <v>42626</v>
      </c>
      <c r="M250" s="12"/>
      <c r="N250" s="12">
        <f>IF(E250="כן",0,IF(I250&gt;3,0,F250))</f>
        <v>0</v>
      </c>
      <c r="O250" s="12"/>
      <c r="P250" s="12">
        <f t="shared" si="28"/>
        <v>0</v>
      </c>
      <c r="Q250" s="11" t="s">
        <v>546</v>
      </c>
    </row>
    <row r="251" spans="1:17" ht="71.25" customHeight="1" x14ac:dyDescent="0.2">
      <c r="A251" s="11" t="s">
        <v>476</v>
      </c>
      <c r="B251" s="11" t="s">
        <v>547</v>
      </c>
      <c r="C251" s="11" t="s">
        <v>24</v>
      </c>
      <c r="D251" s="11" t="s">
        <v>20</v>
      </c>
      <c r="E251" s="11"/>
      <c r="F251" s="12">
        <v>18000</v>
      </c>
      <c r="G251" s="12">
        <v>6309</v>
      </c>
      <c r="H251" s="12">
        <v>0</v>
      </c>
      <c r="I251" s="11">
        <v>0</v>
      </c>
      <c r="J251" s="12">
        <v>0</v>
      </c>
      <c r="K251" s="11" t="s">
        <v>700</v>
      </c>
      <c r="L251" s="13">
        <v>42824</v>
      </c>
      <c r="M251" s="12">
        <v>0</v>
      </c>
      <c r="N251" s="12">
        <f>IF(E251="כן",0,IF(I251&gt;3,0,F251))</f>
        <v>18000</v>
      </c>
      <c r="O251" s="12"/>
      <c r="P251" s="12">
        <f t="shared" si="28"/>
        <v>18000</v>
      </c>
      <c r="Q251" s="11" t="s">
        <v>548</v>
      </c>
    </row>
    <row r="252" spans="1:17" ht="71.25" customHeight="1" x14ac:dyDescent="0.2">
      <c r="A252" s="11" t="s">
        <v>476</v>
      </c>
      <c r="B252" s="11" t="s">
        <v>549</v>
      </c>
      <c r="C252" s="11" t="s">
        <v>40</v>
      </c>
      <c r="D252" s="11" t="s">
        <v>20</v>
      </c>
      <c r="E252" s="11"/>
      <c r="F252" s="12">
        <v>4000</v>
      </c>
      <c r="G252" s="12">
        <v>0</v>
      </c>
      <c r="H252" s="12">
        <v>0</v>
      </c>
      <c r="I252" s="11">
        <v>0</v>
      </c>
      <c r="J252" s="12">
        <v>0</v>
      </c>
      <c r="K252" s="11"/>
      <c r="L252" s="13">
        <v>43051</v>
      </c>
      <c r="M252" s="12">
        <v>0</v>
      </c>
      <c r="N252" s="12">
        <f>IF(E252="כן",0,IF(I252&gt;3,0,F252))</f>
        <v>4000</v>
      </c>
      <c r="O252" s="12">
        <f>IF(E252="כן", 0, SUM(G252+H252+J252+M252))</f>
        <v>0</v>
      </c>
      <c r="P252" s="12">
        <f t="shared" si="28"/>
        <v>4000</v>
      </c>
      <c r="Q252" s="11" t="s">
        <v>550</v>
      </c>
    </row>
    <row r="253" spans="1:17" ht="71.25" customHeight="1" x14ac:dyDescent="0.2">
      <c r="A253" s="11" t="s">
        <v>476</v>
      </c>
      <c r="B253" s="11" t="s">
        <v>551</v>
      </c>
      <c r="C253" s="11" t="s">
        <v>24</v>
      </c>
      <c r="D253" s="11" t="s">
        <v>20</v>
      </c>
      <c r="E253" s="11"/>
      <c r="F253" s="12">
        <v>8075</v>
      </c>
      <c r="G253" s="12">
        <v>0</v>
      </c>
      <c r="H253" s="12">
        <v>0</v>
      </c>
      <c r="I253" s="11">
        <v>0</v>
      </c>
      <c r="J253" s="12">
        <v>0</v>
      </c>
      <c r="K253" s="11" t="s">
        <v>716</v>
      </c>
      <c r="L253" s="13">
        <v>42661</v>
      </c>
      <c r="M253" s="12">
        <v>29708.2264957265</v>
      </c>
      <c r="N253" s="12">
        <f>IF(E253="כן",0,IF(I253&gt;3,0,F253))</f>
        <v>8075</v>
      </c>
      <c r="O253" s="12">
        <f>IF(E253="כן", 0, SUM(G253+H253+J253+M253))</f>
        <v>29708.2264957265</v>
      </c>
      <c r="P253" s="12">
        <f t="shared" si="28"/>
        <v>37783.2264957265</v>
      </c>
      <c r="Q253" s="11" t="s">
        <v>552</v>
      </c>
    </row>
    <row r="254" spans="1:17" ht="71.25" customHeight="1" x14ac:dyDescent="0.2">
      <c r="A254" s="11" t="s">
        <v>476</v>
      </c>
      <c r="B254" s="11" t="s">
        <v>553</v>
      </c>
      <c r="C254" s="11" t="s">
        <v>24</v>
      </c>
      <c r="D254" s="11" t="s">
        <v>20</v>
      </c>
      <c r="E254" s="11"/>
      <c r="F254" s="12">
        <v>8500</v>
      </c>
      <c r="G254" s="12">
        <v>0</v>
      </c>
      <c r="H254" s="12">
        <v>0</v>
      </c>
      <c r="I254" s="11">
        <v>0</v>
      </c>
      <c r="J254" s="12">
        <v>0</v>
      </c>
      <c r="K254" s="11"/>
      <c r="L254" s="13">
        <v>42275</v>
      </c>
      <c r="M254" s="12"/>
      <c r="N254" s="12"/>
      <c r="O254" s="12">
        <f>IF(E254="כן", 0, SUM(G254+H254+J254+M254))</f>
        <v>0</v>
      </c>
      <c r="P254" s="12">
        <f t="shared" si="28"/>
        <v>0</v>
      </c>
      <c r="Q254" s="11" t="s">
        <v>554</v>
      </c>
    </row>
    <row r="255" spans="1:17" ht="71.25" customHeight="1" x14ac:dyDescent="0.2">
      <c r="A255" s="11" t="s">
        <v>476</v>
      </c>
      <c r="B255" s="11" t="s">
        <v>555</v>
      </c>
      <c r="C255" s="11" t="s">
        <v>24</v>
      </c>
      <c r="D255" s="11" t="s">
        <v>56</v>
      </c>
      <c r="E255" s="11"/>
      <c r="F255" s="12">
        <v>0</v>
      </c>
      <c r="G255" s="12">
        <v>0</v>
      </c>
      <c r="H255" s="12">
        <v>10000</v>
      </c>
      <c r="I255" s="11">
        <v>0</v>
      </c>
      <c r="J255" s="12">
        <v>0</v>
      </c>
      <c r="K255" s="11"/>
      <c r="L255" s="11"/>
      <c r="M255" s="12"/>
      <c r="N255" s="12">
        <f t="shared" ref="N255:N261" si="29">IF(E255="כן",0,IF(I255&gt;3,0,F255))</f>
        <v>0</v>
      </c>
      <c r="O255" s="12">
        <f>IF(E255="כן", 0, SUM(G255+H255+J255+M255))</f>
        <v>10000</v>
      </c>
      <c r="P255" s="12">
        <f t="shared" si="28"/>
        <v>10000</v>
      </c>
      <c r="Q255" s="11" t="s">
        <v>556</v>
      </c>
    </row>
    <row r="256" spans="1:17" ht="71.25" customHeight="1" x14ac:dyDescent="0.2">
      <c r="A256" s="11" t="s">
        <v>476</v>
      </c>
      <c r="B256" s="11" t="s">
        <v>557</v>
      </c>
      <c r="C256" s="11" t="s">
        <v>24</v>
      </c>
      <c r="D256" s="11" t="s">
        <v>20</v>
      </c>
      <c r="E256" s="11"/>
      <c r="F256" s="12">
        <v>6500</v>
      </c>
      <c r="G256" s="12">
        <v>0</v>
      </c>
      <c r="H256" s="12">
        <v>0</v>
      </c>
      <c r="I256" s="11">
        <v>0</v>
      </c>
      <c r="J256" s="12">
        <v>0</v>
      </c>
      <c r="K256" s="11"/>
      <c r="L256" s="13">
        <v>42748</v>
      </c>
      <c r="M256" s="12">
        <v>0</v>
      </c>
      <c r="N256" s="12">
        <f t="shared" si="29"/>
        <v>6500</v>
      </c>
      <c r="O256" s="12">
        <f>IF(E256="כן", 0, SUM(G256+H256+J256+M256))</f>
        <v>0</v>
      </c>
      <c r="P256" s="12">
        <f t="shared" si="28"/>
        <v>6500</v>
      </c>
      <c r="Q256" s="11" t="s">
        <v>558</v>
      </c>
    </row>
    <row r="257" spans="1:17" ht="71.25" customHeight="1" x14ac:dyDescent="0.2">
      <c r="A257" s="11" t="s">
        <v>476</v>
      </c>
      <c r="B257" s="11" t="s">
        <v>559</v>
      </c>
      <c r="C257" s="11" t="s">
        <v>24</v>
      </c>
      <c r="D257" s="11" t="s">
        <v>20</v>
      </c>
      <c r="E257" s="11"/>
      <c r="F257" s="12">
        <v>8000</v>
      </c>
      <c r="G257" s="12">
        <v>12824</v>
      </c>
      <c r="H257" s="12">
        <v>68</v>
      </c>
      <c r="I257" s="11">
        <v>5</v>
      </c>
      <c r="J257" s="12">
        <v>40000</v>
      </c>
      <c r="K257" s="11" t="s">
        <v>560</v>
      </c>
      <c r="L257" s="13">
        <v>42944</v>
      </c>
      <c r="M257" s="12"/>
      <c r="N257" s="12">
        <f t="shared" si="29"/>
        <v>0</v>
      </c>
      <c r="O257" s="12"/>
      <c r="P257" s="12">
        <f t="shared" si="28"/>
        <v>0</v>
      </c>
      <c r="Q257" s="11" t="s">
        <v>561</v>
      </c>
    </row>
    <row r="258" spans="1:17" ht="71.25" customHeight="1" x14ac:dyDescent="0.2">
      <c r="A258" s="11" t="s">
        <v>476</v>
      </c>
      <c r="B258" s="11" t="s">
        <v>562</v>
      </c>
      <c r="C258" s="11" t="s">
        <v>24</v>
      </c>
      <c r="D258" s="11" t="s">
        <v>20</v>
      </c>
      <c r="E258" s="11"/>
      <c r="F258" s="12">
        <v>7182</v>
      </c>
      <c r="G258" s="12">
        <v>0</v>
      </c>
      <c r="H258" s="12">
        <v>0</v>
      </c>
      <c r="I258" s="11">
        <v>0</v>
      </c>
      <c r="J258" s="12">
        <v>0</v>
      </c>
      <c r="K258" s="11"/>
      <c r="L258" s="13">
        <v>42735</v>
      </c>
      <c r="M258" s="12">
        <v>0</v>
      </c>
      <c r="N258" s="12">
        <f t="shared" si="29"/>
        <v>7182</v>
      </c>
      <c r="O258" s="12">
        <f>IF(E258="כן", 0, SUM(G258+H258+J258+M258))</f>
        <v>0</v>
      </c>
      <c r="P258" s="12">
        <f t="shared" si="28"/>
        <v>7182</v>
      </c>
      <c r="Q258" s="11" t="s">
        <v>563</v>
      </c>
    </row>
    <row r="259" spans="1:17" ht="71.25" customHeight="1" x14ac:dyDescent="0.2">
      <c r="A259" s="11" t="s">
        <v>476</v>
      </c>
      <c r="B259" s="11" t="s">
        <v>564</v>
      </c>
      <c r="C259" s="11" t="s">
        <v>24</v>
      </c>
      <c r="D259" s="11" t="s">
        <v>20</v>
      </c>
      <c r="E259" s="11"/>
      <c r="F259" s="12">
        <v>6500</v>
      </c>
      <c r="G259" s="12">
        <v>0</v>
      </c>
      <c r="H259" s="12">
        <v>0</v>
      </c>
      <c r="I259" s="11">
        <v>0</v>
      </c>
      <c r="J259" s="12">
        <v>0</v>
      </c>
      <c r="K259" s="11"/>
      <c r="L259" s="13">
        <v>43107</v>
      </c>
      <c r="M259" s="12">
        <v>0</v>
      </c>
      <c r="N259" s="12">
        <f t="shared" si="29"/>
        <v>6500</v>
      </c>
      <c r="O259" s="12">
        <f>IF(E259="כן", 0, SUM(G259+H259+J259+M259))</f>
        <v>0</v>
      </c>
      <c r="P259" s="12">
        <f t="shared" si="28"/>
        <v>6500</v>
      </c>
      <c r="Q259" s="11" t="s">
        <v>565</v>
      </c>
    </row>
    <row r="260" spans="1:17" ht="71.25" customHeight="1" x14ac:dyDescent="0.2">
      <c r="A260" s="11" t="s">
        <v>476</v>
      </c>
      <c r="B260" s="11" t="s">
        <v>566</v>
      </c>
      <c r="C260" s="11" t="s">
        <v>19</v>
      </c>
      <c r="D260" s="11" t="s">
        <v>20</v>
      </c>
      <c r="E260" s="11"/>
      <c r="F260" s="12">
        <v>9000</v>
      </c>
      <c r="G260" s="12">
        <v>0</v>
      </c>
      <c r="H260" s="12">
        <v>0</v>
      </c>
      <c r="I260" s="11">
        <v>0</v>
      </c>
      <c r="J260" s="12">
        <v>0</v>
      </c>
      <c r="K260" s="11"/>
      <c r="L260" s="11"/>
      <c r="M260" s="12"/>
      <c r="N260" s="12">
        <f t="shared" si="29"/>
        <v>9000</v>
      </c>
      <c r="O260" s="12">
        <f>IF(E260="כן", 0, SUM(G260+H260+J260+M260))</f>
        <v>0</v>
      </c>
      <c r="P260" s="12">
        <f t="shared" si="28"/>
        <v>9000</v>
      </c>
      <c r="Q260" s="11" t="s">
        <v>567</v>
      </c>
    </row>
    <row r="261" spans="1:17" ht="71.25" customHeight="1" x14ac:dyDescent="0.2">
      <c r="A261" s="11" t="s">
        <v>476</v>
      </c>
      <c r="B261" s="11" t="s">
        <v>568</v>
      </c>
      <c r="C261" s="11" t="s">
        <v>24</v>
      </c>
      <c r="D261" s="11" t="s">
        <v>20</v>
      </c>
      <c r="E261" s="11"/>
      <c r="F261" s="12">
        <v>12500</v>
      </c>
      <c r="G261" s="12">
        <v>0</v>
      </c>
      <c r="H261" s="12">
        <v>0</v>
      </c>
      <c r="I261" s="11">
        <v>0</v>
      </c>
      <c r="J261" s="12">
        <v>0</v>
      </c>
      <c r="K261" s="11"/>
      <c r="L261" s="13">
        <v>43113</v>
      </c>
      <c r="M261" s="12">
        <v>0</v>
      </c>
      <c r="N261" s="12">
        <f t="shared" si="29"/>
        <v>12500</v>
      </c>
      <c r="O261" s="12">
        <f>IF(E261="כן", 0, SUM(G261+H261+J261+M261))</f>
        <v>0</v>
      </c>
      <c r="P261" s="12">
        <f t="shared" si="28"/>
        <v>12500</v>
      </c>
      <c r="Q261" s="11" t="s">
        <v>569</v>
      </c>
    </row>
    <row r="262" spans="1:17" ht="71.25" customHeight="1" x14ac:dyDescent="0.2">
      <c r="A262" s="17" t="s">
        <v>476</v>
      </c>
      <c r="B262" s="17" t="s">
        <v>570</v>
      </c>
      <c r="C262" s="17"/>
      <c r="D262" s="17"/>
      <c r="E262" s="17"/>
      <c r="F262" s="18">
        <f>SUM(F217:F261)</f>
        <v>351502</v>
      </c>
      <c r="G262" s="18">
        <f>SUM(G217:G261)</f>
        <v>183554</v>
      </c>
      <c r="H262" s="18">
        <f>SUM(H217:H261)</f>
        <v>51479</v>
      </c>
      <c r="I262" s="17"/>
      <c r="J262" s="18">
        <f>SUM(J217:J261)</f>
        <v>566561</v>
      </c>
      <c r="K262" s="17"/>
      <c r="L262" s="17"/>
      <c r="M262" s="18">
        <f>SUM(M217:M261)</f>
        <v>29708.2264957265</v>
      </c>
      <c r="N262" s="18">
        <f>SUM(N217:N261)</f>
        <v>205051</v>
      </c>
      <c r="O262" s="18">
        <f>SUM(O217:O261)</f>
        <v>119562.2264957265</v>
      </c>
      <c r="P262" s="18">
        <f>SUM(P217:P261)</f>
        <v>324613.2264957265</v>
      </c>
      <c r="Q262" s="17"/>
    </row>
    <row r="263" spans="1:17" ht="71.25" customHeight="1" x14ac:dyDescent="0.2">
      <c r="A263" s="11" t="s">
        <v>571</v>
      </c>
      <c r="B263" s="11" t="s">
        <v>572</v>
      </c>
      <c r="C263" s="11" t="s">
        <v>24</v>
      </c>
      <c r="D263" s="11" t="s">
        <v>20</v>
      </c>
      <c r="E263" s="11"/>
      <c r="F263" s="12">
        <v>6650</v>
      </c>
      <c r="G263" s="12">
        <v>0</v>
      </c>
      <c r="H263" s="12">
        <v>0</v>
      </c>
      <c r="I263" s="11">
        <v>1</v>
      </c>
      <c r="J263" s="12">
        <v>6650</v>
      </c>
      <c r="K263" s="11" t="s">
        <v>692</v>
      </c>
      <c r="L263" s="11"/>
      <c r="M263" s="12"/>
      <c r="N263" s="12">
        <f t="shared" ref="N263:N276" si="30">IF(E263="כן",0,IF(I263&gt;3,0,F263))</f>
        <v>6650</v>
      </c>
      <c r="O263" s="12">
        <f t="shared" ref="O263:O276" si="31">IF(E263="כן", 0, SUM(G263+H263+J263+M263))</f>
        <v>6650</v>
      </c>
      <c r="P263" s="12">
        <f t="shared" ref="P263:P276" si="32">SUM(N263+O263)</f>
        <v>13300</v>
      </c>
      <c r="Q263" s="11" t="s">
        <v>573</v>
      </c>
    </row>
    <row r="264" spans="1:17" ht="71.25" customHeight="1" x14ac:dyDescent="0.2">
      <c r="A264" s="11" t="s">
        <v>571</v>
      </c>
      <c r="B264" s="11" t="s">
        <v>574</v>
      </c>
      <c r="C264" s="11" t="s">
        <v>24</v>
      </c>
      <c r="D264" s="11" t="s">
        <v>20</v>
      </c>
      <c r="E264" s="11"/>
      <c r="F264" s="12">
        <v>5500</v>
      </c>
      <c r="G264" s="12">
        <v>0</v>
      </c>
      <c r="H264" s="12">
        <v>0</v>
      </c>
      <c r="I264" s="11">
        <v>0</v>
      </c>
      <c r="J264" s="12">
        <v>0</v>
      </c>
      <c r="K264" s="11"/>
      <c r="L264" s="11"/>
      <c r="M264" s="12"/>
      <c r="N264" s="12">
        <f t="shared" si="30"/>
        <v>5500</v>
      </c>
      <c r="O264" s="12">
        <f t="shared" si="31"/>
        <v>0</v>
      </c>
      <c r="P264" s="12">
        <f t="shared" si="32"/>
        <v>5500</v>
      </c>
      <c r="Q264" s="11" t="s">
        <v>575</v>
      </c>
    </row>
    <row r="265" spans="1:17" ht="71.25" customHeight="1" x14ac:dyDescent="0.2">
      <c r="A265" s="11" t="s">
        <v>571</v>
      </c>
      <c r="B265" s="11" t="s">
        <v>576</v>
      </c>
      <c r="C265" s="11" t="s">
        <v>24</v>
      </c>
      <c r="D265" s="11" t="s">
        <v>20</v>
      </c>
      <c r="E265" s="11"/>
      <c r="F265" s="12">
        <v>4000</v>
      </c>
      <c r="G265" s="12">
        <v>0</v>
      </c>
      <c r="H265" s="12">
        <v>0</v>
      </c>
      <c r="I265" s="11">
        <v>0</v>
      </c>
      <c r="J265" s="12">
        <v>0</v>
      </c>
      <c r="K265" s="11"/>
      <c r="L265" s="11"/>
      <c r="M265" s="12"/>
      <c r="N265" s="12">
        <f t="shared" si="30"/>
        <v>4000</v>
      </c>
      <c r="O265" s="12">
        <f t="shared" si="31"/>
        <v>0</v>
      </c>
      <c r="P265" s="12">
        <f t="shared" si="32"/>
        <v>4000</v>
      </c>
      <c r="Q265" s="11" t="s">
        <v>577</v>
      </c>
    </row>
    <row r="266" spans="1:17" ht="71.25" customHeight="1" x14ac:dyDescent="0.2">
      <c r="A266" s="11" t="s">
        <v>571</v>
      </c>
      <c r="B266" s="11" t="s">
        <v>578</v>
      </c>
      <c r="C266" s="11" t="s">
        <v>24</v>
      </c>
      <c r="D266" s="11" t="s">
        <v>20</v>
      </c>
      <c r="E266" s="11"/>
      <c r="F266" s="12">
        <v>8500</v>
      </c>
      <c r="G266" s="12">
        <v>0</v>
      </c>
      <c r="H266" s="12">
        <v>0</v>
      </c>
      <c r="I266" s="11">
        <v>0</v>
      </c>
      <c r="J266" s="12">
        <v>0</v>
      </c>
      <c r="K266" s="11"/>
      <c r="L266" s="13">
        <v>42915</v>
      </c>
      <c r="M266" s="12">
        <v>0</v>
      </c>
      <c r="N266" s="12">
        <f t="shared" si="30"/>
        <v>8500</v>
      </c>
      <c r="O266" s="12">
        <f t="shared" si="31"/>
        <v>0</v>
      </c>
      <c r="P266" s="12">
        <f t="shared" si="32"/>
        <v>8500</v>
      </c>
      <c r="Q266" s="11" t="s">
        <v>579</v>
      </c>
    </row>
    <row r="267" spans="1:17" ht="71.25" customHeight="1" x14ac:dyDescent="0.2">
      <c r="A267" s="11" t="s">
        <v>571</v>
      </c>
      <c r="B267" s="11" t="s">
        <v>580</v>
      </c>
      <c r="C267" s="11" t="s">
        <v>24</v>
      </c>
      <c r="D267" s="11" t="s">
        <v>20</v>
      </c>
      <c r="E267" s="11"/>
      <c r="F267" s="12">
        <v>5086</v>
      </c>
      <c r="G267" s="12">
        <v>0</v>
      </c>
      <c r="H267" s="12">
        <v>0</v>
      </c>
      <c r="I267" s="11">
        <v>0</v>
      </c>
      <c r="J267" s="12">
        <v>0</v>
      </c>
      <c r="K267" s="11"/>
      <c r="L267" s="11"/>
      <c r="M267" s="12"/>
      <c r="N267" s="12">
        <f t="shared" si="30"/>
        <v>5086</v>
      </c>
      <c r="O267" s="12">
        <f t="shared" si="31"/>
        <v>0</v>
      </c>
      <c r="P267" s="12">
        <f t="shared" si="32"/>
        <v>5086</v>
      </c>
      <c r="Q267" s="11" t="s">
        <v>581</v>
      </c>
    </row>
    <row r="268" spans="1:17" ht="71.25" customHeight="1" x14ac:dyDescent="0.2">
      <c r="A268" s="11" t="s">
        <v>571</v>
      </c>
      <c r="B268" s="11" t="s">
        <v>582</v>
      </c>
      <c r="C268" s="11" t="s">
        <v>24</v>
      </c>
      <c r="D268" s="11" t="s">
        <v>20</v>
      </c>
      <c r="E268" s="11"/>
      <c r="F268" s="12">
        <v>5040</v>
      </c>
      <c r="G268" s="12">
        <v>0</v>
      </c>
      <c r="H268" s="12">
        <v>0</v>
      </c>
      <c r="I268" s="11">
        <v>0</v>
      </c>
      <c r="J268" s="12">
        <v>0</v>
      </c>
      <c r="K268" s="11"/>
      <c r="L268" s="13">
        <v>43055</v>
      </c>
      <c r="M268" s="12">
        <v>0</v>
      </c>
      <c r="N268" s="12">
        <f t="shared" si="30"/>
        <v>5040</v>
      </c>
      <c r="O268" s="12">
        <f t="shared" si="31"/>
        <v>0</v>
      </c>
      <c r="P268" s="12">
        <f t="shared" si="32"/>
        <v>5040</v>
      </c>
      <c r="Q268" s="11" t="s">
        <v>583</v>
      </c>
    </row>
    <row r="269" spans="1:17" ht="71.25" customHeight="1" x14ac:dyDescent="0.2">
      <c r="A269" s="11" t="s">
        <v>571</v>
      </c>
      <c r="B269" s="11" t="s">
        <v>584</v>
      </c>
      <c r="C269" s="11" t="s">
        <v>88</v>
      </c>
      <c r="D269" s="11" t="s">
        <v>20</v>
      </c>
      <c r="E269" s="11"/>
      <c r="F269" s="12">
        <v>8500</v>
      </c>
      <c r="G269" s="12">
        <v>0</v>
      </c>
      <c r="H269" s="12">
        <v>0</v>
      </c>
      <c r="I269" s="11">
        <v>0</v>
      </c>
      <c r="J269" s="12">
        <v>0</v>
      </c>
      <c r="K269" s="11"/>
      <c r="L269" s="13">
        <v>42791</v>
      </c>
      <c r="M269" s="12">
        <v>0</v>
      </c>
      <c r="N269" s="12">
        <f t="shared" si="30"/>
        <v>8500</v>
      </c>
      <c r="O269" s="12">
        <f t="shared" si="31"/>
        <v>0</v>
      </c>
      <c r="P269" s="12">
        <f t="shared" si="32"/>
        <v>8500</v>
      </c>
      <c r="Q269" s="11" t="s">
        <v>585</v>
      </c>
    </row>
    <row r="270" spans="1:17" ht="71.25" customHeight="1" x14ac:dyDescent="0.2">
      <c r="A270" s="11" t="s">
        <v>571</v>
      </c>
      <c r="B270" s="11" t="s">
        <v>586</v>
      </c>
      <c r="C270" s="11" t="s">
        <v>24</v>
      </c>
      <c r="D270" s="11" t="s">
        <v>20</v>
      </c>
      <c r="E270" s="11"/>
      <c r="F270" s="12">
        <v>4000</v>
      </c>
      <c r="G270" s="12">
        <v>0</v>
      </c>
      <c r="H270" s="12">
        <v>0</v>
      </c>
      <c r="I270" s="11">
        <v>0</v>
      </c>
      <c r="J270" s="12">
        <v>0</v>
      </c>
      <c r="K270" s="11"/>
      <c r="L270" s="11"/>
      <c r="M270" s="12"/>
      <c r="N270" s="12">
        <f t="shared" si="30"/>
        <v>4000</v>
      </c>
      <c r="O270" s="12">
        <f t="shared" si="31"/>
        <v>0</v>
      </c>
      <c r="P270" s="12">
        <f t="shared" si="32"/>
        <v>4000</v>
      </c>
      <c r="Q270" s="11" t="s">
        <v>587</v>
      </c>
    </row>
    <row r="271" spans="1:17" ht="71.25" customHeight="1" x14ac:dyDescent="0.2">
      <c r="A271" s="11" t="s">
        <v>571</v>
      </c>
      <c r="B271" s="11" t="s">
        <v>588</v>
      </c>
      <c r="C271" s="11" t="s">
        <v>24</v>
      </c>
      <c r="D271" s="11" t="s">
        <v>191</v>
      </c>
      <c r="E271" s="11"/>
      <c r="F271" s="12">
        <v>7000</v>
      </c>
      <c r="G271" s="12">
        <v>0</v>
      </c>
      <c r="H271" s="12">
        <v>0</v>
      </c>
      <c r="I271" s="11">
        <v>0</v>
      </c>
      <c r="J271" s="12">
        <v>0</v>
      </c>
      <c r="K271" s="11"/>
      <c r="L271" s="11"/>
      <c r="M271" s="12"/>
      <c r="N271" s="12">
        <f t="shared" si="30"/>
        <v>7000</v>
      </c>
      <c r="O271" s="12">
        <f t="shared" si="31"/>
        <v>0</v>
      </c>
      <c r="P271" s="12">
        <f t="shared" si="32"/>
        <v>7000</v>
      </c>
      <c r="Q271" s="11" t="s">
        <v>589</v>
      </c>
    </row>
    <row r="272" spans="1:17" ht="71.25" customHeight="1" x14ac:dyDescent="0.2">
      <c r="A272" s="11" t="s">
        <v>571</v>
      </c>
      <c r="B272" s="11" t="s">
        <v>590</v>
      </c>
      <c r="C272" s="11" t="s">
        <v>24</v>
      </c>
      <c r="D272" s="11" t="s">
        <v>20</v>
      </c>
      <c r="E272" s="11"/>
      <c r="F272" s="12">
        <v>10000</v>
      </c>
      <c r="G272" s="12">
        <v>0</v>
      </c>
      <c r="H272" s="12">
        <v>0</v>
      </c>
      <c r="I272" s="11">
        <v>1</v>
      </c>
      <c r="J272" s="12">
        <v>10000</v>
      </c>
      <c r="K272" s="11"/>
      <c r="L272" s="13">
        <v>42564</v>
      </c>
      <c r="M272" s="12">
        <v>0</v>
      </c>
      <c r="N272" s="12">
        <f t="shared" si="30"/>
        <v>10000</v>
      </c>
      <c r="O272" s="12">
        <f t="shared" si="31"/>
        <v>10000</v>
      </c>
      <c r="P272" s="12">
        <f t="shared" si="32"/>
        <v>20000</v>
      </c>
      <c r="Q272" s="14" t="s">
        <v>591</v>
      </c>
    </row>
    <row r="273" spans="1:17" ht="71.25" customHeight="1" x14ac:dyDescent="0.2">
      <c r="A273" s="11" t="s">
        <v>571</v>
      </c>
      <c r="B273" s="11" t="s">
        <v>592</v>
      </c>
      <c r="C273" s="11" t="s">
        <v>24</v>
      </c>
      <c r="D273" s="11" t="s">
        <v>191</v>
      </c>
      <c r="E273" s="11"/>
      <c r="F273" s="12">
        <v>10000</v>
      </c>
      <c r="G273" s="12">
        <v>0</v>
      </c>
      <c r="H273" s="12">
        <v>0</v>
      </c>
      <c r="I273" s="11">
        <v>0</v>
      </c>
      <c r="J273" s="12">
        <v>0</v>
      </c>
      <c r="K273" s="11"/>
      <c r="L273" s="11"/>
      <c r="M273" s="12"/>
      <c r="N273" s="12">
        <f t="shared" si="30"/>
        <v>10000</v>
      </c>
      <c r="O273" s="12">
        <f t="shared" si="31"/>
        <v>0</v>
      </c>
      <c r="P273" s="12">
        <f t="shared" si="32"/>
        <v>10000</v>
      </c>
      <c r="Q273" s="11" t="s">
        <v>593</v>
      </c>
    </row>
    <row r="274" spans="1:17" ht="71.25" customHeight="1" x14ac:dyDescent="0.2">
      <c r="A274" s="11" t="s">
        <v>571</v>
      </c>
      <c r="B274" s="11" t="s">
        <v>594</v>
      </c>
      <c r="C274" s="11" t="s">
        <v>24</v>
      </c>
      <c r="D274" s="11" t="s">
        <v>56</v>
      </c>
      <c r="E274" s="11"/>
      <c r="F274" s="12">
        <v>0</v>
      </c>
      <c r="G274" s="12">
        <v>0</v>
      </c>
      <c r="H274" s="12">
        <v>0</v>
      </c>
      <c r="I274" s="11">
        <v>0</v>
      </c>
      <c r="J274" s="12">
        <v>0</v>
      </c>
      <c r="K274" s="11"/>
      <c r="L274" s="11"/>
      <c r="M274" s="12"/>
      <c r="N274" s="12">
        <f t="shared" si="30"/>
        <v>0</v>
      </c>
      <c r="O274" s="12">
        <f t="shared" si="31"/>
        <v>0</v>
      </c>
      <c r="P274" s="12">
        <f t="shared" si="32"/>
        <v>0</v>
      </c>
      <c r="Q274" s="11" t="s">
        <v>595</v>
      </c>
    </row>
    <row r="275" spans="1:17" ht="71.25" customHeight="1" x14ac:dyDescent="0.2">
      <c r="A275" s="11" t="s">
        <v>571</v>
      </c>
      <c r="B275" s="11" t="s">
        <v>596</v>
      </c>
      <c r="C275" s="11" t="s">
        <v>24</v>
      </c>
      <c r="D275" s="11" t="s">
        <v>20</v>
      </c>
      <c r="E275" s="11"/>
      <c r="F275" s="12">
        <v>4000</v>
      </c>
      <c r="G275" s="12">
        <v>0</v>
      </c>
      <c r="H275" s="12">
        <v>0</v>
      </c>
      <c r="I275" s="11">
        <v>0</v>
      </c>
      <c r="J275" s="12">
        <v>0</v>
      </c>
      <c r="K275" s="11"/>
      <c r="L275" s="11"/>
      <c r="M275" s="12"/>
      <c r="N275" s="12">
        <f t="shared" si="30"/>
        <v>4000</v>
      </c>
      <c r="O275" s="12">
        <f t="shared" si="31"/>
        <v>0</v>
      </c>
      <c r="P275" s="12">
        <f t="shared" si="32"/>
        <v>4000</v>
      </c>
      <c r="Q275" s="11" t="s">
        <v>597</v>
      </c>
    </row>
    <row r="276" spans="1:17" ht="71.25" customHeight="1" x14ac:dyDescent="0.2">
      <c r="A276" s="11" t="s">
        <v>571</v>
      </c>
      <c r="B276" s="11" t="s">
        <v>598</v>
      </c>
      <c r="C276" s="11" t="s">
        <v>24</v>
      </c>
      <c r="D276" s="11" t="s">
        <v>20</v>
      </c>
      <c r="E276" s="11"/>
      <c r="F276" s="12">
        <v>4000</v>
      </c>
      <c r="G276" s="12">
        <v>0</v>
      </c>
      <c r="H276" s="12">
        <v>0</v>
      </c>
      <c r="I276" s="11">
        <v>0</v>
      </c>
      <c r="J276" s="12">
        <v>0</v>
      </c>
      <c r="K276" s="11"/>
      <c r="L276" s="13">
        <v>42914</v>
      </c>
      <c r="M276" s="12">
        <v>0</v>
      </c>
      <c r="N276" s="12">
        <f t="shared" si="30"/>
        <v>4000</v>
      </c>
      <c r="O276" s="12">
        <f t="shared" si="31"/>
        <v>0</v>
      </c>
      <c r="P276" s="12">
        <f t="shared" si="32"/>
        <v>4000</v>
      </c>
      <c r="Q276" s="11" t="s">
        <v>599</v>
      </c>
    </row>
    <row r="277" spans="1:17" ht="71.25" customHeight="1" x14ac:dyDescent="0.2">
      <c r="A277" s="17" t="s">
        <v>571</v>
      </c>
      <c r="B277" s="17" t="s">
        <v>600</v>
      </c>
      <c r="C277" s="17"/>
      <c r="D277" s="17"/>
      <c r="E277" s="17"/>
      <c r="F277" s="18">
        <f>SUM(F263:F276)</f>
        <v>82276</v>
      </c>
      <c r="G277" s="18">
        <f>SUM(G263:G276)</f>
        <v>0</v>
      </c>
      <c r="H277" s="18">
        <f>SUM(H263:H276)</f>
        <v>0</v>
      </c>
      <c r="I277" s="17"/>
      <c r="J277" s="18">
        <f>SUM(J263:J276)</f>
        <v>16650</v>
      </c>
      <c r="K277" s="17"/>
      <c r="L277" s="17"/>
      <c r="M277" s="18">
        <f>SUM(M263:M276)</f>
        <v>0</v>
      </c>
      <c r="N277" s="18">
        <f>SUM(N263:N276)</f>
        <v>82276</v>
      </c>
      <c r="O277" s="18">
        <f>SUM(O263:O276)</f>
        <v>16650</v>
      </c>
      <c r="P277" s="18">
        <f>SUM(P263:P276)</f>
        <v>98926</v>
      </c>
      <c r="Q277" s="17"/>
    </row>
    <row r="278" spans="1:17" ht="71.25" customHeight="1" x14ac:dyDescent="0.2">
      <c r="A278" s="11" t="s">
        <v>601</v>
      </c>
      <c r="B278" s="11" t="s">
        <v>602</v>
      </c>
      <c r="C278" s="11" t="s">
        <v>24</v>
      </c>
      <c r="D278" s="11" t="s">
        <v>20</v>
      </c>
      <c r="E278" s="11"/>
      <c r="F278" s="12">
        <v>8500</v>
      </c>
      <c r="G278" s="12">
        <v>0</v>
      </c>
      <c r="H278" s="12">
        <v>0</v>
      </c>
      <c r="I278" s="11">
        <v>0</v>
      </c>
      <c r="J278" s="12">
        <v>0</v>
      </c>
      <c r="K278" s="11"/>
      <c r="L278" s="13">
        <v>43181</v>
      </c>
      <c r="M278" s="12">
        <v>0</v>
      </c>
      <c r="N278" s="12">
        <f t="shared" ref="N278:N284" si="33">IF(E278="כן",0,IF(I278&gt;3,0,F278))</f>
        <v>8500</v>
      </c>
      <c r="O278" s="12">
        <f>IF(E278="כן", 0, SUM(G278+H278+J278+M278))</f>
        <v>0</v>
      </c>
      <c r="P278" s="12">
        <f t="shared" ref="P278:P310" si="34">SUM(N278+O278)</f>
        <v>8500</v>
      </c>
      <c r="Q278" s="11" t="s">
        <v>603</v>
      </c>
    </row>
    <row r="279" spans="1:17" ht="71.25" customHeight="1" x14ac:dyDescent="0.2">
      <c r="A279" s="11" t="s">
        <v>601</v>
      </c>
      <c r="B279" s="11" t="s">
        <v>604</v>
      </c>
      <c r="C279" s="11" t="s">
        <v>24</v>
      </c>
      <c r="D279" s="11" t="s">
        <v>20</v>
      </c>
      <c r="E279" s="11"/>
      <c r="F279" s="12">
        <v>6500</v>
      </c>
      <c r="G279" s="12">
        <v>0</v>
      </c>
      <c r="H279" s="12">
        <v>0</v>
      </c>
      <c r="I279" s="11">
        <v>0</v>
      </c>
      <c r="J279" s="12">
        <v>0</v>
      </c>
      <c r="K279" s="11"/>
      <c r="L279" s="11"/>
      <c r="M279" s="12"/>
      <c r="N279" s="12">
        <f t="shared" si="33"/>
        <v>6500</v>
      </c>
      <c r="O279" s="12">
        <f>IF(E279="כן", 0, SUM(G279+H279+J279+M279))</f>
        <v>0</v>
      </c>
      <c r="P279" s="12">
        <f t="shared" si="34"/>
        <v>6500</v>
      </c>
      <c r="Q279" s="11" t="s">
        <v>605</v>
      </c>
    </row>
    <row r="280" spans="1:17" ht="71.25" customHeight="1" x14ac:dyDescent="0.2">
      <c r="A280" s="11" t="s">
        <v>601</v>
      </c>
      <c r="B280" s="11" t="s">
        <v>606</v>
      </c>
      <c r="C280" s="11" t="s">
        <v>88</v>
      </c>
      <c r="D280" s="11" t="s">
        <v>20</v>
      </c>
      <c r="E280" s="11"/>
      <c r="F280" s="12">
        <v>7500</v>
      </c>
      <c r="G280" s="12">
        <v>0</v>
      </c>
      <c r="H280" s="12">
        <v>0</v>
      </c>
      <c r="I280" s="11">
        <v>0</v>
      </c>
      <c r="J280" s="12">
        <v>0</v>
      </c>
      <c r="K280" s="11"/>
      <c r="L280" s="13">
        <v>43104</v>
      </c>
      <c r="M280" s="12">
        <v>0</v>
      </c>
      <c r="N280" s="12">
        <f t="shared" si="33"/>
        <v>7500</v>
      </c>
      <c r="O280" s="12">
        <f>IF(E280="כן", 0, SUM(G280+H280+J280+M280))</f>
        <v>0</v>
      </c>
      <c r="P280" s="12">
        <f t="shared" si="34"/>
        <v>7500</v>
      </c>
      <c r="Q280" s="11" t="s">
        <v>607</v>
      </c>
    </row>
    <row r="281" spans="1:17" ht="71.25" customHeight="1" x14ac:dyDescent="0.2">
      <c r="A281" s="11" t="s">
        <v>601</v>
      </c>
      <c r="B281" s="11" t="s">
        <v>608</v>
      </c>
      <c r="C281" s="11" t="s">
        <v>24</v>
      </c>
      <c r="D281" s="11" t="s">
        <v>20</v>
      </c>
      <c r="E281" s="11"/>
      <c r="F281" s="12">
        <v>8000</v>
      </c>
      <c r="G281" s="12">
        <v>1377</v>
      </c>
      <c r="H281" s="12">
        <v>0</v>
      </c>
      <c r="I281" s="11">
        <v>0</v>
      </c>
      <c r="J281" s="12">
        <v>0</v>
      </c>
      <c r="K281" s="11" t="s">
        <v>609</v>
      </c>
      <c r="L281" s="13">
        <v>42978</v>
      </c>
      <c r="M281" s="12">
        <v>0</v>
      </c>
      <c r="N281" s="12">
        <f t="shared" si="33"/>
        <v>8000</v>
      </c>
      <c r="O281" s="12"/>
      <c r="P281" s="12">
        <f t="shared" si="34"/>
        <v>8000</v>
      </c>
      <c r="Q281" s="11" t="s">
        <v>610</v>
      </c>
    </row>
    <row r="282" spans="1:17" ht="71.25" customHeight="1" x14ac:dyDescent="0.2">
      <c r="A282" s="11" t="s">
        <v>601</v>
      </c>
      <c r="B282" s="11" t="s">
        <v>611</v>
      </c>
      <c r="C282" s="11" t="s">
        <v>24</v>
      </c>
      <c r="D282" s="11" t="s">
        <v>20</v>
      </c>
      <c r="E282" s="11"/>
      <c r="F282" s="12">
        <v>10000</v>
      </c>
      <c r="G282" s="12">
        <v>0</v>
      </c>
      <c r="H282" s="12">
        <v>0</v>
      </c>
      <c r="I282" s="11">
        <v>0</v>
      </c>
      <c r="J282" s="12">
        <v>0</v>
      </c>
      <c r="K282" s="11"/>
      <c r="L282" s="13">
        <v>42956</v>
      </c>
      <c r="M282" s="12">
        <v>0</v>
      </c>
      <c r="N282" s="12">
        <f t="shared" si="33"/>
        <v>10000</v>
      </c>
      <c r="O282" s="12">
        <f>IF(E282="כן", 0, SUM(G282+H282+J282+M282))</f>
        <v>0</v>
      </c>
      <c r="P282" s="12">
        <f t="shared" si="34"/>
        <v>10000</v>
      </c>
      <c r="Q282" s="11" t="s">
        <v>612</v>
      </c>
    </row>
    <row r="283" spans="1:17" ht="71.25" customHeight="1" x14ac:dyDescent="0.2">
      <c r="A283" s="11" t="s">
        <v>601</v>
      </c>
      <c r="B283" s="11" t="s">
        <v>613</v>
      </c>
      <c r="C283" s="11" t="s">
        <v>24</v>
      </c>
      <c r="D283" s="11" t="s">
        <v>20</v>
      </c>
      <c r="E283" s="11"/>
      <c r="F283" s="12">
        <v>12500</v>
      </c>
      <c r="G283" s="12">
        <v>0</v>
      </c>
      <c r="H283" s="12">
        <v>0</v>
      </c>
      <c r="I283" s="11">
        <v>0</v>
      </c>
      <c r="J283" s="12">
        <v>0</v>
      </c>
      <c r="K283" s="11"/>
      <c r="L283" s="13">
        <v>42756</v>
      </c>
      <c r="M283" s="12">
        <v>0</v>
      </c>
      <c r="N283" s="12">
        <f t="shared" si="33"/>
        <v>12500</v>
      </c>
      <c r="O283" s="12">
        <f>IF(E283="כן", 0, SUM(G283+H283+J283+M283))</f>
        <v>0</v>
      </c>
      <c r="P283" s="12">
        <f t="shared" si="34"/>
        <v>12500</v>
      </c>
      <c r="Q283" s="11" t="s">
        <v>614</v>
      </c>
    </row>
    <row r="284" spans="1:17" ht="71.25" customHeight="1" x14ac:dyDescent="0.2">
      <c r="A284" s="11" t="s">
        <v>601</v>
      </c>
      <c r="B284" s="11" t="s">
        <v>615</v>
      </c>
      <c r="C284" s="11" t="s">
        <v>24</v>
      </c>
      <c r="D284" s="11" t="s">
        <v>20</v>
      </c>
      <c r="E284" s="11"/>
      <c r="F284" s="12">
        <v>7000</v>
      </c>
      <c r="G284" s="12">
        <v>0</v>
      </c>
      <c r="H284" s="12">
        <v>0</v>
      </c>
      <c r="I284" s="11">
        <v>0</v>
      </c>
      <c r="J284" s="12">
        <v>0</v>
      </c>
      <c r="K284" s="11"/>
      <c r="L284" s="13">
        <v>42803</v>
      </c>
      <c r="M284" s="12">
        <v>0</v>
      </c>
      <c r="N284" s="12">
        <f t="shared" si="33"/>
        <v>7000</v>
      </c>
      <c r="O284" s="12">
        <f>IF(E284="כן", 0, SUM(G284+H284+J284+M284))</f>
        <v>0</v>
      </c>
      <c r="P284" s="12">
        <f t="shared" si="34"/>
        <v>7000</v>
      </c>
      <c r="Q284" s="11" t="s">
        <v>616</v>
      </c>
    </row>
    <row r="285" spans="1:17" ht="71.25" customHeight="1" x14ac:dyDescent="0.2">
      <c r="A285" s="11" t="s">
        <v>601</v>
      </c>
      <c r="B285" s="11" t="s">
        <v>617</v>
      </c>
      <c r="C285" s="11" t="s">
        <v>19</v>
      </c>
      <c r="D285" s="11" t="s">
        <v>20</v>
      </c>
      <c r="E285" s="11"/>
      <c r="F285" s="12">
        <v>6500</v>
      </c>
      <c r="G285" s="12">
        <v>0</v>
      </c>
      <c r="H285" s="12">
        <v>0</v>
      </c>
      <c r="I285" s="11">
        <v>3</v>
      </c>
      <c r="J285" s="12">
        <v>19500</v>
      </c>
      <c r="K285" s="11" t="s">
        <v>694</v>
      </c>
      <c r="L285" s="13">
        <v>42661</v>
      </c>
      <c r="M285" s="12"/>
      <c r="N285" s="12">
        <v>6500</v>
      </c>
      <c r="O285" s="12">
        <v>19500</v>
      </c>
      <c r="P285" s="12">
        <f t="shared" si="34"/>
        <v>26000</v>
      </c>
      <c r="Q285" s="11" t="s">
        <v>618</v>
      </c>
    </row>
    <row r="286" spans="1:17" ht="71.25" customHeight="1" x14ac:dyDescent="0.2">
      <c r="A286" s="11" t="s">
        <v>601</v>
      </c>
      <c r="B286" s="11" t="s">
        <v>619</v>
      </c>
      <c r="C286" s="11" t="s">
        <v>24</v>
      </c>
      <c r="D286" s="11" t="s">
        <v>20</v>
      </c>
      <c r="E286" s="11"/>
      <c r="F286" s="12">
        <v>8000</v>
      </c>
      <c r="G286" s="12">
        <v>0</v>
      </c>
      <c r="H286" s="12">
        <v>0</v>
      </c>
      <c r="I286" s="11">
        <v>16</v>
      </c>
      <c r="J286" s="12">
        <v>129025</v>
      </c>
      <c r="K286" s="11" t="s">
        <v>693</v>
      </c>
      <c r="L286" s="13">
        <v>42970</v>
      </c>
      <c r="M286" s="12"/>
      <c r="N286" s="12">
        <f>IF(E286="כן",0,IF(I286&gt;3,0,F286))</f>
        <v>0</v>
      </c>
      <c r="O286" s="12">
        <v>36000</v>
      </c>
      <c r="P286" s="12">
        <f t="shared" si="34"/>
        <v>36000</v>
      </c>
      <c r="Q286" s="11" t="s">
        <v>620</v>
      </c>
    </row>
    <row r="287" spans="1:17" ht="71.25" customHeight="1" x14ac:dyDescent="0.2">
      <c r="A287" s="11" t="s">
        <v>601</v>
      </c>
      <c r="B287" s="11" t="s">
        <v>621</v>
      </c>
      <c r="C287" s="11" t="s">
        <v>24</v>
      </c>
      <c r="D287" s="11" t="s">
        <v>20</v>
      </c>
      <c r="E287" s="11"/>
      <c r="F287" s="12">
        <v>9500</v>
      </c>
      <c r="G287" s="12">
        <v>0</v>
      </c>
      <c r="H287" s="12">
        <v>9581</v>
      </c>
      <c r="I287" s="11">
        <v>1</v>
      </c>
      <c r="J287" s="12">
        <v>9581</v>
      </c>
      <c r="K287" s="11" t="s">
        <v>622</v>
      </c>
      <c r="L287" s="13">
        <v>43008</v>
      </c>
      <c r="M287" s="12">
        <v>0</v>
      </c>
      <c r="N287" s="12"/>
      <c r="O287" s="12"/>
      <c r="P287" s="12">
        <f t="shared" si="34"/>
        <v>0</v>
      </c>
      <c r="Q287" s="14" t="s">
        <v>623</v>
      </c>
    </row>
    <row r="288" spans="1:17" ht="71.25" customHeight="1" x14ac:dyDescent="0.2">
      <c r="A288" s="11" t="s">
        <v>601</v>
      </c>
      <c r="B288" s="11" t="s">
        <v>624</v>
      </c>
      <c r="C288" s="11" t="s">
        <v>24</v>
      </c>
      <c r="D288" s="11" t="s">
        <v>20</v>
      </c>
      <c r="E288" s="11"/>
      <c r="F288" s="12">
        <v>10000</v>
      </c>
      <c r="G288" s="12">
        <v>27792</v>
      </c>
      <c r="H288" s="12">
        <v>0</v>
      </c>
      <c r="I288" s="11">
        <v>0</v>
      </c>
      <c r="J288" s="12">
        <v>0</v>
      </c>
      <c r="K288" s="11" t="s">
        <v>237</v>
      </c>
      <c r="L288" s="13">
        <v>43055</v>
      </c>
      <c r="M288" s="12">
        <v>0</v>
      </c>
      <c r="N288" s="12">
        <f>IF(E288="כן",0,IF(I288&gt;3,0,F288))</f>
        <v>10000</v>
      </c>
      <c r="O288" s="12">
        <v>0</v>
      </c>
      <c r="P288" s="12">
        <f t="shared" si="34"/>
        <v>10000</v>
      </c>
      <c r="Q288" s="11" t="s">
        <v>625</v>
      </c>
    </row>
    <row r="289" spans="1:17" ht="71.25" customHeight="1" x14ac:dyDescent="0.2">
      <c r="A289" s="11" t="s">
        <v>601</v>
      </c>
      <c r="B289" s="11" t="s">
        <v>626</v>
      </c>
      <c r="C289" s="11" t="s">
        <v>24</v>
      </c>
      <c r="D289" s="11" t="s">
        <v>20</v>
      </c>
      <c r="E289" s="11"/>
      <c r="F289" s="12">
        <v>8075</v>
      </c>
      <c r="G289" s="12">
        <v>0</v>
      </c>
      <c r="H289" s="12">
        <v>0</v>
      </c>
      <c r="I289" s="11">
        <v>0</v>
      </c>
      <c r="J289" s="12">
        <v>0</v>
      </c>
      <c r="K289" s="11"/>
      <c r="L289" s="13">
        <v>42749</v>
      </c>
      <c r="M289" s="12">
        <v>0</v>
      </c>
      <c r="N289" s="12"/>
      <c r="O289" s="12">
        <f t="shared" ref="O289:O300" si="35">IF(E289="כן", 0, SUM(G289+H289+J289+M289))</f>
        <v>0</v>
      </c>
      <c r="P289" s="12">
        <f t="shared" si="34"/>
        <v>0</v>
      </c>
      <c r="Q289" s="11" t="s">
        <v>627</v>
      </c>
    </row>
    <row r="290" spans="1:17" ht="71.25" customHeight="1" x14ac:dyDescent="0.2">
      <c r="A290" s="11" t="s">
        <v>601</v>
      </c>
      <c r="B290" s="11" t="s">
        <v>628</v>
      </c>
      <c r="C290" s="11" t="s">
        <v>24</v>
      </c>
      <c r="D290" s="11" t="s">
        <v>20</v>
      </c>
      <c r="E290" s="11"/>
      <c r="F290" s="12">
        <v>10000</v>
      </c>
      <c r="G290" s="12">
        <v>0</v>
      </c>
      <c r="H290" s="12">
        <v>0</v>
      </c>
      <c r="I290" s="11">
        <v>0</v>
      </c>
      <c r="J290" s="12">
        <v>0</v>
      </c>
      <c r="K290" s="11"/>
      <c r="L290" s="13">
        <v>42687</v>
      </c>
      <c r="M290" s="12">
        <v>0</v>
      </c>
      <c r="N290" s="12">
        <f t="shared" ref="N290:N300" si="36">IF(E290="כן",0,IF(I290&gt;3,0,F290))</f>
        <v>10000</v>
      </c>
      <c r="O290" s="12">
        <f t="shared" si="35"/>
        <v>0</v>
      </c>
      <c r="P290" s="12">
        <f t="shared" si="34"/>
        <v>10000</v>
      </c>
      <c r="Q290" s="11" t="s">
        <v>629</v>
      </c>
    </row>
    <row r="291" spans="1:17" ht="71.25" customHeight="1" x14ac:dyDescent="0.2">
      <c r="A291" s="11" t="s">
        <v>601</v>
      </c>
      <c r="B291" s="11" t="s">
        <v>630</v>
      </c>
      <c r="C291" s="11" t="s">
        <v>24</v>
      </c>
      <c r="D291" s="11" t="s">
        <v>20</v>
      </c>
      <c r="E291" s="11"/>
      <c r="F291" s="12">
        <v>7000</v>
      </c>
      <c r="G291" s="12">
        <v>0</v>
      </c>
      <c r="H291" s="12">
        <v>0</v>
      </c>
      <c r="I291" s="11">
        <v>0</v>
      </c>
      <c r="J291" s="12">
        <v>0</v>
      </c>
      <c r="K291" s="11"/>
      <c r="L291" s="11"/>
      <c r="M291" s="12"/>
      <c r="N291" s="12">
        <f t="shared" si="36"/>
        <v>7000</v>
      </c>
      <c r="O291" s="12">
        <f t="shared" si="35"/>
        <v>0</v>
      </c>
      <c r="P291" s="12">
        <f t="shared" si="34"/>
        <v>7000</v>
      </c>
      <c r="Q291" s="11" t="s">
        <v>631</v>
      </c>
    </row>
    <row r="292" spans="1:17" ht="71.25" customHeight="1" x14ac:dyDescent="0.2">
      <c r="A292" s="11" t="s">
        <v>601</v>
      </c>
      <c r="B292" s="11" t="s">
        <v>632</v>
      </c>
      <c r="C292" s="11" t="s">
        <v>24</v>
      </c>
      <c r="D292" s="11" t="s">
        <v>20</v>
      </c>
      <c r="E292" s="11"/>
      <c r="F292" s="12">
        <v>6500</v>
      </c>
      <c r="G292" s="12">
        <v>0</v>
      </c>
      <c r="H292" s="12">
        <v>0</v>
      </c>
      <c r="I292" s="11">
        <v>1</v>
      </c>
      <c r="J292" s="12">
        <v>6500</v>
      </c>
      <c r="K292" s="11" t="s">
        <v>692</v>
      </c>
      <c r="L292" s="11"/>
      <c r="M292" s="12"/>
      <c r="N292" s="12">
        <f t="shared" si="36"/>
        <v>6500</v>
      </c>
      <c r="O292" s="12">
        <f t="shared" si="35"/>
        <v>6500</v>
      </c>
      <c r="P292" s="12">
        <f t="shared" si="34"/>
        <v>13000</v>
      </c>
      <c r="Q292" s="11" t="s">
        <v>633</v>
      </c>
    </row>
    <row r="293" spans="1:17" ht="71.25" customHeight="1" x14ac:dyDescent="0.2">
      <c r="A293" s="11" t="s">
        <v>601</v>
      </c>
      <c r="B293" s="11" t="s">
        <v>634</v>
      </c>
      <c r="C293" s="11" t="s">
        <v>24</v>
      </c>
      <c r="D293" s="11" t="s">
        <v>20</v>
      </c>
      <c r="E293" s="11"/>
      <c r="F293" s="12">
        <v>8075</v>
      </c>
      <c r="G293" s="12">
        <v>0</v>
      </c>
      <c r="H293" s="12">
        <v>0</v>
      </c>
      <c r="I293" s="11">
        <v>0</v>
      </c>
      <c r="J293" s="12">
        <v>0</v>
      </c>
      <c r="K293" s="11"/>
      <c r="L293" s="13">
        <v>42813</v>
      </c>
      <c r="M293" s="12">
        <v>0</v>
      </c>
      <c r="N293" s="12">
        <f t="shared" si="36"/>
        <v>8075</v>
      </c>
      <c r="O293" s="12">
        <f t="shared" si="35"/>
        <v>0</v>
      </c>
      <c r="P293" s="12">
        <f t="shared" si="34"/>
        <v>8075</v>
      </c>
      <c r="Q293" s="11" t="s">
        <v>635</v>
      </c>
    </row>
    <row r="294" spans="1:17" ht="71.25" customHeight="1" x14ac:dyDescent="0.2">
      <c r="A294" s="11" t="s">
        <v>601</v>
      </c>
      <c r="B294" s="11" t="s">
        <v>636</v>
      </c>
      <c r="C294" s="11" t="s">
        <v>24</v>
      </c>
      <c r="D294" s="11" t="s">
        <v>20</v>
      </c>
      <c r="E294" s="11"/>
      <c r="F294" s="12">
        <v>4000</v>
      </c>
      <c r="G294" s="12">
        <v>0</v>
      </c>
      <c r="H294" s="12">
        <v>0</v>
      </c>
      <c r="I294" s="11">
        <v>0</v>
      </c>
      <c r="J294" s="12">
        <v>0</v>
      </c>
      <c r="K294" s="11"/>
      <c r="L294" s="13">
        <v>42855</v>
      </c>
      <c r="M294" s="12">
        <v>0</v>
      </c>
      <c r="N294" s="12">
        <f t="shared" si="36"/>
        <v>4000</v>
      </c>
      <c r="O294" s="12">
        <f t="shared" si="35"/>
        <v>0</v>
      </c>
      <c r="P294" s="12">
        <f t="shared" si="34"/>
        <v>4000</v>
      </c>
      <c r="Q294" s="11" t="s">
        <v>637</v>
      </c>
    </row>
    <row r="295" spans="1:17" ht="71.25" customHeight="1" x14ac:dyDescent="0.2">
      <c r="A295" s="11" t="s">
        <v>601</v>
      </c>
      <c r="B295" s="11" t="s">
        <v>638</v>
      </c>
      <c r="C295" s="11" t="s">
        <v>19</v>
      </c>
      <c r="D295" s="11" t="s">
        <v>20</v>
      </c>
      <c r="E295" s="11"/>
      <c r="F295" s="12">
        <v>15385</v>
      </c>
      <c r="G295" s="12">
        <v>0</v>
      </c>
      <c r="H295" s="12">
        <v>0</v>
      </c>
      <c r="I295" s="11">
        <v>0</v>
      </c>
      <c r="J295" s="12">
        <v>0</v>
      </c>
      <c r="K295" s="11"/>
      <c r="L295" s="11"/>
      <c r="M295" s="12"/>
      <c r="N295" s="12">
        <f t="shared" si="36"/>
        <v>15385</v>
      </c>
      <c r="O295" s="12">
        <f t="shared" si="35"/>
        <v>0</v>
      </c>
      <c r="P295" s="12">
        <f t="shared" si="34"/>
        <v>15385</v>
      </c>
      <c r="Q295" s="11" t="s">
        <v>639</v>
      </c>
    </row>
    <row r="296" spans="1:17" ht="71.25" customHeight="1" x14ac:dyDescent="0.2">
      <c r="A296" s="11" t="s">
        <v>601</v>
      </c>
      <c r="B296" s="11" t="s">
        <v>640</v>
      </c>
      <c r="C296" s="11" t="s">
        <v>24</v>
      </c>
      <c r="D296" s="11" t="s">
        <v>20</v>
      </c>
      <c r="E296" s="11"/>
      <c r="F296" s="12">
        <v>8500</v>
      </c>
      <c r="G296" s="12">
        <v>0</v>
      </c>
      <c r="H296" s="12">
        <v>0</v>
      </c>
      <c r="I296" s="11">
        <v>0</v>
      </c>
      <c r="J296" s="12">
        <v>0</v>
      </c>
      <c r="K296" s="11"/>
      <c r="L296" s="13">
        <v>42771</v>
      </c>
      <c r="M296" s="12">
        <v>0</v>
      </c>
      <c r="N296" s="12">
        <f t="shared" si="36"/>
        <v>8500</v>
      </c>
      <c r="O296" s="12">
        <f t="shared" si="35"/>
        <v>0</v>
      </c>
      <c r="P296" s="12">
        <f t="shared" si="34"/>
        <v>8500</v>
      </c>
      <c r="Q296" s="11" t="s">
        <v>641</v>
      </c>
    </row>
    <row r="297" spans="1:17" ht="71.25" customHeight="1" x14ac:dyDescent="0.2">
      <c r="A297" s="11" t="s">
        <v>601</v>
      </c>
      <c r="B297" s="11" t="s">
        <v>642</v>
      </c>
      <c r="C297" s="11" t="s">
        <v>24</v>
      </c>
      <c r="D297" s="11" t="s">
        <v>20</v>
      </c>
      <c r="E297" s="11"/>
      <c r="F297" s="12">
        <v>7000</v>
      </c>
      <c r="G297" s="12">
        <v>0</v>
      </c>
      <c r="H297" s="12">
        <v>0</v>
      </c>
      <c r="I297" s="11">
        <v>0</v>
      </c>
      <c r="J297" s="12">
        <v>0</v>
      </c>
      <c r="K297" s="11"/>
      <c r="L297" s="13">
        <v>42789</v>
      </c>
      <c r="M297" s="12">
        <v>0</v>
      </c>
      <c r="N297" s="12">
        <f t="shared" si="36"/>
        <v>7000</v>
      </c>
      <c r="O297" s="12">
        <f t="shared" si="35"/>
        <v>0</v>
      </c>
      <c r="P297" s="12">
        <f t="shared" si="34"/>
        <v>7000</v>
      </c>
      <c r="Q297" s="11" t="s">
        <v>643</v>
      </c>
    </row>
    <row r="298" spans="1:17" ht="71.25" customHeight="1" x14ac:dyDescent="0.2">
      <c r="A298" s="11" t="s">
        <v>601</v>
      </c>
      <c r="B298" s="11" t="s">
        <v>644</v>
      </c>
      <c r="C298" s="11" t="s">
        <v>19</v>
      </c>
      <c r="D298" s="11" t="s">
        <v>20</v>
      </c>
      <c r="E298" s="11"/>
      <c r="F298" s="12">
        <v>9500</v>
      </c>
      <c r="G298" s="12">
        <v>0</v>
      </c>
      <c r="H298" s="12">
        <v>0</v>
      </c>
      <c r="I298" s="11">
        <v>0</v>
      </c>
      <c r="J298" s="12">
        <v>0</v>
      </c>
      <c r="K298" s="11"/>
      <c r="L298" s="13">
        <v>42611</v>
      </c>
      <c r="M298" s="12">
        <v>0</v>
      </c>
      <c r="N298" s="12">
        <f t="shared" si="36"/>
        <v>9500</v>
      </c>
      <c r="O298" s="12">
        <f t="shared" si="35"/>
        <v>0</v>
      </c>
      <c r="P298" s="12">
        <f t="shared" si="34"/>
        <v>9500</v>
      </c>
      <c r="Q298" s="11" t="s">
        <v>645</v>
      </c>
    </row>
    <row r="299" spans="1:17" ht="71.25" customHeight="1" x14ac:dyDescent="0.2">
      <c r="A299" s="11" t="s">
        <v>601</v>
      </c>
      <c r="B299" s="11" t="s">
        <v>646</v>
      </c>
      <c r="C299" s="11" t="s">
        <v>24</v>
      </c>
      <c r="D299" s="11" t="s">
        <v>20</v>
      </c>
      <c r="E299" s="11"/>
      <c r="F299" s="12">
        <v>5000</v>
      </c>
      <c r="G299" s="12">
        <v>0</v>
      </c>
      <c r="H299" s="12">
        <v>0</v>
      </c>
      <c r="I299" s="11">
        <v>0</v>
      </c>
      <c r="J299" s="12">
        <v>0</v>
      </c>
      <c r="K299" s="11"/>
      <c r="L299" s="13">
        <v>42732</v>
      </c>
      <c r="M299" s="12">
        <v>0</v>
      </c>
      <c r="N299" s="12">
        <f t="shared" si="36"/>
        <v>5000</v>
      </c>
      <c r="O299" s="12">
        <f t="shared" si="35"/>
        <v>0</v>
      </c>
      <c r="P299" s="12">
        <f t="shared" si="34"/>
        <v>5000</v>
      </c>
      <c r="Q299" s="11" t="s">
        <v>647</v>
      </c>
    </row>
    <row r="300" spans="1:17" ht="71.25" customHeight="1" x14ac:dyDescent="0.2">
      <c r="A300" s="11" t="s">
        <v>601</v>
      </c>
      <c r="B300" s="11" t="s">
        <v>648</v>
      </c>
      <c r="C300" s="11" t="s">
        <v>24</v>
      </c>
      <c r="D300" s="11" t="s">
        <v>20</v>
      </c>
      <c r="E300" s="11"/>
      <c r="F300" s="12">
        <v>8075</v>
      </c>
      <c r="G300" s="12">
        <v>0</v>
      </c>
      <c r="H300" s="12">
        <v>741</v>
      </c>
      <c r="I300" s="11">
        <v>0</v>
      </c>
      <c r="J300" s="12">
        <v>0</v>
      </c>
      <c r="K300" s="11" t="s">
        <v>21</v>
      </c>
      <c r="L300" s="13">
        <v>43112</v>
      </c>
      <c r="M300" s="12">
        <v>0</v>
      </c>
      <c r="N300" s="12">
        <f t="shared" si="36"/>
        <v>8075</v>
      </c>
      <c r="O300" s="12">
        <f t="shared" si="35"/>
        <v>741</v>
      </c>
      <c r="P300" s="12">
        <f t="shared" si="34"/>
        <v>8816</v>
      </c>
      <c r="Q300" s="11" t="s">
        <v>649</v>
      </c>
    </row>
    <row r="301" spans="1:17" ht="71.25" customHeight="1" x14ac:dyDescent="0.2">
      <c r="A301" s="11" t="s">
        <v>601</v>
      </c>
      <c r="B301" s="11" t="s">
        <v>650</v>
      </c>
      <c r="C301" s="11" t="s">
        <v>24</v>
      </c>
      <c r="D301" s="11" t="s">
        <v>20</v>
      </c>
      <c r="E301" s="11"/>
      <c r="F301" s="12">
        <v>6000</v>
      </c>
      <c r="G301" s="12">
        <v>16372</v>
      </c>
      <c r="H301" s="12">
        <v>0</v>
      </c>
      <c r="I301" s="11">
        <v>3</v>
      </c>
      <c r="J301" s="12">
        <v>18153</v>
      </c>
      <c r="K301" s="11" t="s">
        <v>237</v>
      </c>
      <c r="L301" s="11"/>
      <c r="M301" s="12"/>
      <c r="N301" s="12">
        <v>0</v>
      </c>
      <c r="O301" s="12">
        <v>0</v>
      </c>
      <c r="P301" s="12">
        <f t="shared" si="34"/>
        <v>0</v>
      </c>
      <c r="Q301" s="11" t="s">
        <v>651</v>
      </c>
    </row>
    <row r="302" spans="1:17" ht="71.25" customHeight="1" x14ac:dyDescent="0.2">
      <c r="A302" s="11" t="s">
        <v>601</v>
      </c>
      <c r="B302" s="11" t="s">
        <v>652</v>
      </c>
      <c r="C302" s="11" t="s">
        <v>19</v>
      </c>
      <c r="D302" s="11" t="s">
        <v>20</v>
      </c>
      <c r="E302" s="11"/>
      <c r="F302" s="12">
        <v>5500</v>
      </c>
      <c r="G302" s="12">
        <v>0</v>
      </c>
      <c r="H302" s="12">
        <v>0</v>
      </c>
      <c r="I302" s="11">
        <v>1</v>
      </c>
      <c r="J302" s="12">
        <v>5500</v>
      </c>
      <c r="K302" s="11"/>
      <c r="L302" s="11"/>
      <c r="M302" s="12"/>
      <c r="N302" s="12">
        <f t="shared" ref="N302:N309" si="37">IF(E302="כן",0,IF(I302&gt;3,0,F302))</f>
        <v>5500</v>
      </c>
      <c r="O302" s="12">
        <f t="shared" ref="O302:O309" si="38">IF(E302="כן", 0, SUM(G302+H302+J302+M302))</f>
        <v>5500</v>
      </c>
      <c r="P302" s="12">
        <f t="shared" si="34"/>
        <v>11000</v>
      </c>
      <c r="Q302" s="14" t="s">
        <v>653</v>
      </c>
    </row>
    <row r="303" spans="1:17" ht="71.25" customHeight="1" x14ac:dyDescent="0.2">
      <c r="A303" s="11" t="s">
        <v>601</v>
      </c>
      <c r="B303" s="11" t="s">
        <v>654</v>
      </c>
      <c r="C303" s="11" t="s">
        <v>24</v>
      </c>
      <c r="D303" s="11" t="s">
        <v>20</v>
      </c>
      <c r="E303" s="11"/>
      <c r="F303" s="12">
        <v>8000</v>
      </c>
      <c r="G303" s="12">
        <v>0</v>
      </c>
      <c r="H303" s="12">
        <v>0</v>
      </c>
      <c r="I303" s="11">
        <v>0</v>
      </c>
      <c r="J303" s="12">
        <v>0</v>
      </c>
      <c r="K303" s="11"/>
      <c r="L303" s="13">
        <v>43110</v>
      </c>
      <c r="M303" s="12">
        <v>0</v>
      </c>
      <c r="N303" s="12">
        <f t="shared" si="37"/>
        <v>8000</v>
      </c>
      <c r="O303" s="12">
        <f t="shared" si="38"/>
        <v>0</v>
      </c>
      <c r="P303" s="12">
        <f t="shared" si="34"/>
        <v>8000</v>
      </c>
      <c r="Q303" s="11" t="s">
        <v>655</v>
      </c>
    </row>
    <row r="304" spans="1:17" ht="71.25" customHeight="1" x14ac:dyDescent="0.2">
      <c r="A304" s="11" t="s">
        <v>601</v>
      </c>
      <c r="B304" s="11" t="s">
        <v>656</v>
      </c>
      <c r="C304" s="11" t="s">
        <v>24</v>
      </c>
      <c r="D304" s="11" t="s">
        <v>20</v>
      </c>
      <c r="E304" s="11"/>
      <c r="F304" s="12">
        <v>8075</v>
      </c>
      <c r="G304" s="12">
        <v>0</v>
      </c>
      <c r="H304" s="12">
        <v>0</v>
      </c>
      <c r="I304" s="11">
        <v>0</v>
      </c>
      <c r="J304" s="12">
        <v>0</v>
      </c>
      <c r="K304" s="11" t="s">
        <v>717</v>
      </c>
      <c r="L304" s="13">
        <v>42782</v>
      </c>
      <c r="M304" s="12">
        <v>84897.970085470093</v>
      </c>
      <c r="N304" s="12">
        <f t="shared" si="37"/>
        <v>8075</v>
      </c>
      <c r="O304" s="12">
        <f t="shared" si="38"/>
        <v>84897.970085470093</v>
      </c>
      <c r="P304" s="12">
        <f t="shared" si="34"/>
        <v>92972.970085470093</v>
      </c>
      <c r="Q304" s="11" t="s">
        <v>657</v>
      </c>
    </row>
    <row r="305" spans="1:17" ht="71.25" customHeight="1" x14ac:dyDescent="0.2">
      <c r="A305" s="11" t="s">
        <v>601</v>
      </c>
      <c r="B305" s="11" t="s">
        <v>658</v>
      </c>
      <c r="C305" s="11" t="s">
        <v>24</v>
      </c>
      <c r="D305" s="11" t="s">
        <v>20</v>
      </c>
      <c r="E305" s="11"/>
      <c r="F305" s="12">
        <v>10000</v>
      </c>
      <c r="G305" s="12">
        <v>0</v>
      </c>
      <c r="H305" s="12">
        <v>0</v>
      </c>
      <c r="I305" s="11">
        <v>0</v>
      </c>
      <c r="J305" s="12">
        <v>0</v>
      </c>
      <c r="K305" s="11"/>
      <c r="L305" s="13">
        <v>43004</v>
      </c>
      <c r="M305" s="12">
        <v>0</v>
      </c>
      <c r="N305" s="12">
        <f t="shared" si="37"/>
        <v>10000</v>
      </c>
      <c r="O305" s="12">
        <f t="shared" si="38"/>
        <v>0</v>
      </c>
      <c r="P305" s="12">
        <f t="shared" si="34"/>
        <v>10000</v>
      </c>
      <c r="Q305" s="11" t="s">
        <v>659</v>
      </c>
    </row>
    <row r="306" spans="1:17" ht="71.25" customHeight="1" x14ac:dyDescent="0.2">
      <c r="A306" s="11" t="s">
        <v>601</v>
      </c>
      <c r="B306" s="11" t="s">
        <v>660</v>
      </c>
      <c r="C306" s="11" t="s">
        <v>24</v>
      </c>
      <c r="D306" s="11" t="s">
        <v>20</v>
      </c>
      <c r="E306" s="11"/>
      <c r="F306" s="12">
        <v>5250</v>
      </c>
      <c r="G306" s="12">
        <v>0</v>
      </c>
      <c r="H306" s="12">
        <v>0</v>
      </c>
      <c r="I306" s="11">
        <v>0</v>
      </c>
      <c r="J306" s="12">
        <v>0</v>
      </c>
      <c r="K306" s="11"/>
      <c r="L306" s="13">
        <v>42801</v>
      </c>
      <c r="M306" s="12">
        <v>0</v>
      </c>
      <c r="N306" s="12">
        <f t="shared" si="37"/>
        <v>5250</v>
      </c>
      <c r="O306" s="12">
        <f t="shared" si="38"/>
        <v>0</v>
      </c>
      <c r="P306" s="12">
        <f t="shared" si="34"/>
        <v>5250</v>
      </c>
      <c r="Q306" s="11" t="s">
        <v>661</v>
      </c>
    </row>
    <row r="307" spans="1:17" ht="71.25" customHeight="1" x14ac:dyDescent="0.2">
      <c r="A307" s="11" t="s">
        <v>601</v>
      </c>
      <c r="B307" s="11" t="s">
        <v>662</v>
      </c>
      <c r="C307" s="11" t="s">
        <v>24</v>
      </c>
      <c r="D307" s="11" t="s">
        <v>20</v>
      </c>
      <c r="E307" s="11"/>
      <c r="F307" s="12">
        <v>8075</v>
      </c>
      <c r="G307" s="12">
        <v>0</v>
      </c>
      <c r="H307" s="12">
        <v>0</v>
      </c>
      <c r="I307" s="11">
        <v>0</v>
      </c>
      <c r="J307" s="12">
        <v>0</v>
      </c>
      <c r="K307" s="11"/>
      <c r="L307" s="13">
        <v>42943</v>
      </c>
      <c r="M307" s="12">
        <v>0</v>
      </c>
      <c r="N307" s="12">
        <f t="shared" si="37"/>
        <v>8075</v>
      </c>
      <c r="O307" s="12">
        <f t="shared" si="38"/>
        <v>0</v>
      </c>
      <c r="P307" s="12">
        <f t="shared" si="34"/>
        <v>8075</v>
      </c>
      <c r="Q307" s="11" t="s">
        <v>663</v>
      </c>
    </row>
    <row r="308" spans="1:17" ht="24.95" customHeight="1" x14ac:dyDescent="0.2">
      <c r="A308" s="5" t="s">
        <v>601</v>
      </c>
      <c r="B308" s="8" t="s">
        <v>701</v>
      </c>
      <c r="C308" s="5" t="s">
        <v>24</v>
      </c>
      <c r="D308" s="5" t="s">
        <v>20</v>
      </c>
      <c r="E308" s="5"/>
      <c r="F308" s="6">
        <v>10000</v>
      </c>
      <c r="G308" s="6">
        <v>0</v>
      </c>
      <c r="H308" s="6">
        <v>89136</v>
      </c>
      <c r="I308" s="5"/>
      <c r="J308" s="6"/>
      <c r="K308" s="5" t="s">
        <v>702</v>
      </c>
      <c r="L308" s="5"/>
      <c r="M308" s="5"/>
      <c r="N308" s="6"/>
      <c r="O308" s="6">
        <v>66374.75</v>
      </c>
      <c r="P308" s="6">
        <f t="shared" ref="P308" si="39">SUM(O308+N308)</f>
        <v>66374.75</v>
      </c>
      <c r="Q308" s="7"/>
    </row>
    <row r="309" spans="1:17" ht="71.25" customHeight="1" x14ac:dyDescent="0.2">
      <c r="A309" s="11" t="s">
        <v>601</v>
      </c>
      <c r="B309" s="11" t="s">
        <v>664</v>
      </c>
      <c r="C309" s="11" t="s">
        <v>24</v>
      </c>
      <c r="D309" s="11" t="s">
        <v>20</v>
      </c>
      <c r="E309" s="11"/>
      <c r="F309" s="12">
        <v>6500</v>
      </c>
      <c r="G309" s="12">
        <v>0</v>
      </c>
      <c r="H309" s="12">
        <v>0</v>
      </c>
      <c r="I309" s="11">
        <v>0</v>
      </c>
      <c r="J309" s="12">
        <v>0</v>
      </c>
      <c r="K309" s="11" t="s">
        <v>718</v>
      </c>
      <c r="L309" s="13">
        <v>42603</v>
      </c>
      <c r="M309" s="12">
        <v>93000</v>
      </c>
      <c r="N309" s="12">
        <f t="shared" si="37"/>
        <v>6500</v>
      </c>
      <c r="O309" s="12">
        <f t="shared" si="38"/>
        <v>93000</v>
      </c>
      <c r="P309" s="12">
        <f t="shared" si="34"/>
        <v>99500</v>
      </c>
      <c r="Q309" s="11" t="s">
        <v>665</v>
      </c>
    </row>
    <row r="310" spans="1:17" ht="71.25" customHeight="1" x14ac:dyDescent="0.2">
      <c r="A310" s="11" t="s">
        <v>601</v>
      </c>
      <c r="B310" s="11" t="s">
        <v>666</v>
      </c>
      <c r="C310" s="11" t="s">
        <v>24</v>
      </c>
      <c r="D310" s="11" t="s">
        <v>20</v>
      </c>
      <c r="E310" s="11"/>
      <c r="F310" s="12">
        <v>7500</v>
      </c>
      <c r="G310" s="12">
        <v>0</v>
      </c>
      <c r="H310" s="12">
        <v>0</v>
      </c>
      <c r="I310" s="11">
        <v>3</v>
      </c>
      <c r="J310" s="12">
        <v>22500</v>
      </c>
      <c r="K310" s="11"/>
      <c r="L310" s="13">
        <v>43007</v>
      </c>
      <c r="M310" s="12">
        <v>0</v>
      </c>
      <c r="N310" s="12"/>
      <c r="O310" s="12"/>
      <c r="P310" s="12">
        <f t="shared" si="34"/>
        <v>0</v>
      </c>
      <c r="Q310" s="11" t="s">
        <v>667</v>
      </c>
    </row>
    <row r="311" spans="1:17" ht="47.25" x14ac:dyDescent="0.2">
      <c r="A311" s="17" t="s">
        <v>601</v>
      </c>
      <c r="B311" s="17" t="s">
        <v>668</v>
      </c>
      <c r="C311" s="17"/>
      <c r="D311" s="17"/>
      <c r="E311" s="17"/>
      <c r="F311" s="18">
        <f>SUM(F278:F310)</f>
        <v>266010</v>
      </c>
      <c r="G311" s="18">
        <f>SUM(G278:G310)</f>
        <v>45541</v>
      </c>
      <c r="H311" s="18">
        <f>SUM(H278:H310)</f>
        <v>99458</v>
      </c>
      <c r="I311" s="17"/>
      <c r="J311" s="18">
        <f>SUM(J278:J310)</f>
        <v>210759</v>
      </c>
      <c r="K311" s="17"/>
      <c r="L311" s="17"/>
      <c r="M311" s="18">
        <f>SUM(M278:M310)</f>
        <v>177897.97008547009</v>
      </c>
      <c r="N311" s="18">
        <f>SUM(N278:N310)</f>
        <v>216935</v>
      </c>
      <c r="O311" s="18">
        <f>SUM(O278:O310)</f>
        <v>312513.72008547012</v>
      </c>
      <c r="P311" s="18">
        <f>SUM(P278:P310)</f>
        <v>529448.72008547012</v>
      </c>
      <c r="Q311" s="17"/>
    </row>
    <row r="312" spans="1:17" ht="47.25" x14ac:dyDescent="0.2">
      <c r="A312" s="17"/>
      <c r="B312" s="17" t="s">
        <v>669</v>
      </c>
      <c r="C312" s="17"/>
      <c r="D312" s="17"/>
      <c r="E312" s="17"/>
      <c r="F312" s="18">
        <f>F47+F108+F150+F191+F212+F216+F262+F277+F311</f>
        <v>2133588</v>
      </c>
      <c r="G312" s="18">
        <f>G47+G108+G150+G191+G212+G216+G262+G277+G311</f>
        <v>1248082</v>
      </c>
      <c r="H312" s="18">
        <f>H47+H108+H150+H191+H212+H216+H262+H277+H311</f>
        <v>605951</v>
      </c>
      <c r="I312" s="17"/>
      <c r="J312" s="18">
        <f>J47+J108+J150+J191+J212+J216+J262+J277+J311</f>
        <v>2814099</v>
      </c>
      <c r="K312" s="17"/>
      <c r="L312" s="17"/>
      <c r="M312" s="18">
        <f>M47+M108+M150+M191+M212+M216+M262+M277+M311</f>
        <v>824890.99465811974</v>
      </c>
      <c r="N312" s="18">
        <f>N47+N108+N150+N191+N212+N216+N262+N277+N311</f>
        <v>1599841</v>
      </c>
      <c r="O312" s="18">
        <f>O47+O108+O150+O191+O212+O216+O262+O277+O311</f>
        <v>1583194.7446581195</v>
      </c>
      <c r="P312" s="18">
        <f>P47+P108+P150+P191+P212+P216+P262+P277+P311</f>
        <v>3183035.7446581195</v>
      </c>
      <c r="Q312" s="17"/>
    </row>
  </sheetData>
  <autoFilter ref="A1:Q312"/>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rightToLeft="1" workbookViewId="0">
      <pane ySplit="1" topLeftCell="A2" activePane="bottomLeft" state="frozen"/>
      <selection pane="bottomLeft"/>
    </sheetView>
  </sheetViews>
  <sheetFormatPr defaultColWidth="11" defaultRowHeight="14.25" x14ac:dyDescent="0.2"/>
  <sheetData>
    <row r="1" spans="1:15" ht="63" x14ac:dyDescent="0.2">
      <c r="A1" s="1" t="s">
        <v>0</v>
      </c>
      <c r="B1" s="1" t="s">
        <v>1</v>
      </c>
      <c r="C1" s="1" t="s">
        <v>2</v>
      </c>
      <c r="D1" s="1" t="s">
        <v>3</v>
      </c>
      <c r="E1" s="1" t="s">
        <v>4</v>
      </c>
      <c r="F1" s="1" t="s">
        <v>5</v>
      </c>
      <c r="G1" s="1" t="s">
        <v>6</v>
      </c>
      <c r="H1" s="1" t="s">
        <v>7</v>
      </c>
      <c r="I1" s="1" t="s">
        <v>8</v>
      </c>
      <c r="J1" s="1" t="s">
        <v>9</v>
      </c>
      <c r="K1" s="1" t="s">
        <v>10</v>
      </c>
      <c r="L1" s="1" t="s">
        <v>13</v>
      </c>
      <c r="M1" s="1" t="s">
        <v>14</v>
      </c>
      <c r="N1" s="1" t="s">
        <v>15</v>
      </c>
      <c r="O1" s="1" t="s">
        <v>16</v>
      </c>
    </row>
    <row r="2" spans="1:15" ht="30" x14ac:dyDescent="0.2">
      <c r="A2" s="2"/>
      <c r="B2" s="2" t="s">
        <v>670</v>
      </c>
      <c r="C2" s="2" t="s">
        <v>24</v>
      </c>
      <c r="D2" s="2" t="s">
        <v>20</v>
      </c>
      <c r="E2" s="2"/>
      <c r="F2" s="2">
        <v>6500</v>
      </c>
      <c r="G2" s="2">
        <v>0</v>
      </c>
      <c r="H2" s="2">
        <v>0</v>
      </c>
      <c r="I2" s="2">
        <v>0</v>
      </c>
      <c r="J2" s="2">
        <v>0</v>
      </c>
      <c r="K2" s="2"/>
      <c r="L2" s="2">
        <f t="shared" ref="L2:L13" si="0">IF(E2="כן",0,IF(I2&gt;3,0,F2))</f>
        <v>6500</v>
      </c>
      <c r="M2" s="2">
        <f t="shared" ref="M2:M13" si="1">IF(E2="כן", 0, SUM(G2+H2+J2))</f>
        <v>0</v>
      </c>
      <c r="N2" s="2">
        <f t="shared" ref="N2:N13" si="2">SUM(M2+L2)</f>
        <v>6500</v>
      </c>
      <c r="O2" s="2"/>
    </row>
    <row r="3" spans="1:15" ht="30" x14ac:dyDescent="0.2">
      <c r="A3" s="2"/>
      <c r="B3" s="2" t="s">
        <v>671</v>
      </c>
      <c r="C3" s="2" t="s">
        <v>24</v>
      </c>
      <c r="D3" s="2" t="s">
        <v>20</v>
      </c>
      <c r="E3" s="2"/>
      <c r="F3" s="2">
        <v>2000</v>
      </c>
      <c r="G3" s="2">
        <v>0</v>
      </c>
      <c r="H3" s="2">
        <v>0</v>
      </c>
      <c r="I3" s="2">
        <v>0</v>
      </c>
      <c r="J3" s="2">
        <v>0</v>
      </c>
      <c r="K3" s="2"/>
      <c r="L3" s="2">
        <f t="shared" si="0"/>
        <v>2000</v>
      </c>
      <c r="M3" s="2">
        <f t="shared" si="1"/>
        <v>0</v>
      </c>
      <c r="N3" s="2">
        <f t="shared" si="2"/>
        <v>2000</v>
      </c>
      <c r="O3" s="2"/>
    </row>
    <row r="4" spans="1:15" ht="30" x14ac:dyDescent="0.2">
      <c r="A4" s="2"/>
      <c r="B4" s="2" t="s">
        <v>672</v>
      </c>
      <c r="C4" s="2" t="s">
        <v>24</v>
      </c>
      <c r="D4" s="2" t="s">
        <v>20</v>
      </c>
      <c r="E4" s="2"/>
      <c r="F4" s="2">
        <v>7000</v>
      </c>
      <c r="G4" s="2">
        <v>0</v>
      </c>
      <c r="H4" s="2">
        <v>0</v>
      </c>
      <c r="I4" s="2">
        <v>0</v>
      </c>
      <c r="J4" s="2">
        <v>0</v>
      </c>
      <c r="K4" s="2"/>
      <c r="L4" s="2">
        <f t="shared" si="0"/>
        <v>7000</v>
      </c>
      <c r="M4" s="2">
        <f t="shared" si="1"/>
        <v>0</v>
      </c>
      <c r="N4" s="2">
        <f t="shared" si="2"/>
        <v>7000</v>
      </c>
      <c r="O4" s="2"/>
    </row>
    <row r="5" spans="1:15" ht="45" x14ac:dyDescent="0.2">
      <c r="A5" s="2"/>
      <c r="B5" s="2" t="s">
        <v>673</v>
      </c>
      <c r="C5" s="2" t="s">
        <v>19</v>
      </c>
      <c r="D5" s="2" t="s">
        <v>20</v>
      </c>
      <c r="E5" s="2"/>
      <c r="F5" s="2">
        <v>12800</v>
      </c>
      <c r="G5" s="2">
        <v>0</v>
      </c>
      <c r="H5" s="2">
        <v>0</v>
      </c>
      <c r="I5" s="2">
        <v>0</v>
      </c>
      <c r="J5" s="2">
        <v>0</v>
      </c>
      <c r="K5" s="2"/>
      <c r="L5" s="2">
        <f t="shared" si="0"/>
        <v>12800</v>
      </c>
      <c r="M5" s="2">
        <f t="shared" si="1"/>
        <v>0</v>
      </c>
      <c r="N5" s="2">
        <f t="shared" si="2"/>
        <v>12800</v>
      </c>
      <c r="O5" s="2"/>
    </row>
    <row r="6" spans="1:15" ht="15" x14ac:dyDescent="0.2">
      <c r="A6" s="2"/>
      <c r="B6" s="2" t="s">
        <v>674</v>
      </c>
      <c r="C6" s="2" t="s">
        <v>24</v>
      </c>
      <c r="D6" s="2" t="s">
        <v>20</v>
      </c>
      <c r="E6" s="2"/>
      <c r="F6" s="2">
        <v>8000</v>
      </c>
      <c r="G6" s="2">
        <v>0</v>
      </c>
      <c r="H6" s="2">
        <v>0</v>
      </c>
      <c r="I6" s="2">
        <v>0</v>
      </c>
      <c r="J6" s="2">
        <v>0</v>
      </c>
      <c r="K6" s="2"/>
      <c r="L6" s="2">
        <f t="shared" si="0"/>
        <v>8000</v>
      </c>
      <c r="M6" s="2">
        <f t="shared" si="1"/>
        <v>0</v>
      </c>
      <c r="N6" s="2">
        <f t="shared" si="2"/>
        <v>8000</v>
      </c>
      <c r="O6" s="2"/>
    </row>
    <row r="7" spans="1:15" ht="45" x14ac:dyDescent="0.2">
      <c r="A7" s="2"/>
      <c r="B7" s="2" t="s">
        <v>675</v>
      </c>
      <c r="C7" s="2" t="s">
        <v>24</v>
      </c>
      <c r="D7" s="2" t="s">
        <v>20</v>
      </c>
      <c r="E7" s="2"/>
      <c r="F7" s="2">
        <v>10000</v>
      </c>
      <c r="G7" s="2">
        <v>0</v>
      </c>
      <c r="H7" s="2">
        <v>0</v>
      </c>
      <c r="I7" s="2">
        <v>0</v>
      </c>
      <c r="J7" s="2">
        <v>0</v>
      </c>
      <c r="K7" s="2"/>
      <c r="L7" s="2">
        <f t="shared" si="0"/>
        <v>10000</v>
      </c>
      <c r="M7" s="2">
        <f t="shared" si="1"/>
        <v>0</v>
      </c>
      <c r="N7" s="2">
        <f t="shared" si="2"/>
        <v>10000</v>
      </c>
      <c r="O7" s="2"/>
    </row>
    <row r="8" spans="1:15" ht="15" x14ac:dyDescent="0.2">
      <c r="A8" s="2"/>
      <c r="B8" s="2" t="s">
        <v>676</v>
      </c>
      <c r="C8" s="2" t="s">
        <v>24</v>
      </c>
      <c r="D8" s="2" t="s">
        <v>20</v>
      </c>
      <c r="E8" s="2"/>
      <c r="F8" s="2">
        <v>0</v>
      </c>
      <c r="G8" s="2">
        <v>0</v>
      </c>
      <c r="H8" s="2">
        <v>0</v>
      </c>
      <c r="I8" s="2">
        <v>0</v>
      </c>
      <c r="J8" s="2">
        <v>0</v>
      </c>
      <c r="K8" s="2"/>
      <c r="L8" s="2">
        <f t="shared" si="0"/>
        <v>0</v>
      </c>
      <c r="M8" s="2">
        <f t="shared" si="1"/>
        <v>0</v>
      </c>
      <c r="N8" s="2">
        <f t="shared" si="2"/>
        <v>0</v>
      </c>
      <c r="O8" s="2"/>
    </row>
    <row r="9" spans="1:15" ht="30" x14ac:dyDescent="0.2">
      <c r="A9" s="2"/>
      <c r="B9" s="2" t="s">
        <v>677</v>
      </c>
      <c r="C9" s="2" t="s">
        <v>24</v>
      </c>
      <c r="D9" s="2" t="s">
        <v>20</v>
      </c>
      <c r="E9" s="2"/>
      <c r="F9" s="2">
        <v>7000</v>
      </c>
      <c r="G9" s="2">
        <v>0</v>
      </c>
      <c r="H9" s="2">
        <v>0</v>
      </c>
      <c r="I9" s="2">
        <v>0</v>
      </c>
      <c r="J9" s="2">
        <v>0</v>
      </c>
      <c r="K9" s="2"/>
      <c r="L9" s="2">
        <f t="shared" si="0"/>
        <v>7000</v>
      </c>
      <c r="M9" s="2">
        <f t="shared" si="1"/>
        <v>0</v>
      </c>
      <c r="N9" s="2">
        <f t="shared" si="2"/>
        <v>7000</v>
      </c>
      <c r="O9" s="2"/>
    </row>
    <row r="10" spans="1:15" ht="60" x14ac:dyDescent="0.2">
      <c r="A10" s="2"/>
      <c r="B10" s="2" t="s">
        <v>678</v>
      </c>
      <c r="C10" s="2" t="s">
        <v>24</v>
      </c>
      <c r="D10" s="2" t="s">
        <v>20</v>
      </c>
      <c r="E10" s="2"/>
      <c r="F10" s="2">
        <v>12500</v>
      </c>
      <c r="G10" s="2">
        <v>0</v>
      </c>
      <c r="H10" s="2">
        <v>0</v>
      </c>
      <c r="I10" s="2">
        <v>0</v>
      </c>
      <c r="J10" s="2">
        <v>0</v>
      </c>
      <c r="K10" s="2"/>
      <c r="L10" s="2">
        <f t="shared" si="0"/>
        <v>12500</v>
      </c>
      <c r="M10" s="2">
        <f t="shared" si="1"/>
        <v>0</v>
      </c>
      <c r="N10" s="2">
        <f t="shared" si="2"/>
        <v>12500</v>
      </c>
      <c r="O10" s="2"/>
    </row>
    <row r="11" spans="1:15" ht="30" x14ac:dyDescent="0.2">
      <c r="A11" s="2"/>
      <c r="B11" s="2" t="s">
        <v>679</v>
      </c>
      <c r="C11" s="2" t="s">
        <v>24</v>
      </c>
      <c r="D11" s="2" t="s">
        <v>20</v>
      </c>
      <c r="E11" s="2"/>
      <c r="F11" s="2">
        <v>6175</v>
      </c>
      <c r="G11" s="2">
        <v>0</v>
      </c>
      <c r="H11" s="2">
        <v>0</v>
      </c>
      <c r="I11" s="2">
        <v>0</v>
      </c>
      <c r="J11" s="2">
        <v>0</v>
      </c>
      <c r="K11" s="2"/>
      <c r="L11" s="2">
        <f t="shared" si="0"/>
        <v>6175</v>
      </c>
      <c r="M11" s="2">
        <f t="shared" si="1"/>
        <v>0</v>
      </c>
      <c r="N11" s="2">
        <f t="shared" si="2"/>
        <v>6175</v>
      </c>
      <c r="O11" s="2"/>
    </row>
    <row r="12" spans="1:15" ht="60" x14ac:dyDescent="0.2">
      <c r="A12" s="2"/>
      <c r="B12" s="2" t="s">
        <v>680</v>
      </c>
      <c r="C12" s="2" t="s">
        <v>40</v>
      </c>
      <c r="D12" s="2" t="s">
        <v>191</v>
      </c>
      <c r="E12" s="2"/>
      <c r="F12" s="2">
        <v>5000</v>
      </c>
      <c r="G12" s="2">
        <v>0</v>
      </c>
      <c r="H12" s="2">
        <v>0</v>
      </c>
      <c r="I12" s="2">
        <v>0</v>
      </c>
      <c r="J12" s="2">
        <v>0</v>
      </c>
      <c r="K12" s="2"/>
      <c r="L12" s="2">
        <f t="shared" si="0"/>
        <v>5000</v>
      </c>
      <c r="M12" s="2">
        <f t="shared" si="1"/>
        <v>0</v>
      </c>
      <c r="N12" s="2">
        <f t="shared" si="2"/>
        <v>5000</v>
      </c>
      <c r="O12" s="2"/>
    </row>
    <row r="13" spans="1:15" ht="90" x14ac:dyDescent="0.2">
      <c r="A13" s="2"/>
      <c r="B13" s="2" t="s">
        <v>681</v>
      </c>
      <c r="C13" s="2" t="s">
        <v>24</v>
      </c>
      <c r="D13" s="2" t="s">
        <v>20</v>
      </c>
      <c r="E13" s="2"/>
      <c r="F13" s="2">
        <v>8500</v>
      </c>
      <c r="G13" s="2">
        <v>0</v>
      </c>
      <c r="H13" s="2">
        <v>0</v>
      </c>
      <c r="I13" s="2">
        <v>0</v>
      </c>
      <c r="J13" s="2">
        <v>0</v>
      </c>
      <c r="K13" s="2"/>
      <c r="L13" s="2">
        <f t="shared" si="0"/>
        <v>8500</v>
      </c>
      <c r="M13" s="2">
        <f t="shared" si="1"/>
        <v>0</v>
      </c>
      <c r="N13" s="2">
        <f t="shared" si="2"/>
        <v>8500</v>
      </c>
      <c r="O13" s="2"/>
    </row>
    <row r="14" spans="1:15" ht="31.5" x14ac:dyDescent="0.2">
      <c r="A14" s="3"/>
      <c r="B14" s="3" t="s">
        <v>682</v>
      </c>
      <c r="C14" s="3"/>
      <c r="D14" s="3"/>
      <c r="E14" s="3"/>
      <c r="F14" s="3">
        <f>SUM(F2:F13)</f>
        <v>85475</v>
      </c>
      <c r="G14" s="3">
        <f>SUM(G2:G13)</f>
        <v>0</v>
      </c>
      <c r="H14" s="3">
        <f>SUM(H2:H13)</f>
        <v>0</v>
      </c>
      <c r="I14" s="3"/>
      <c r="J14" s="3">
        <f>SUM(J2:J13)</f>
        <v>0</v>
      </c>
      <c r="K14" s="3"/>
      <c r="L14" s="3">
        <f>SUM(L2:L13)</f>
        <v>85475</v>
      </c>
      <c r="M14" s="3">
        <f>SUM(M2:M13)</f>
        <v>0</v>
      </c>
      <c r="N14" s="3">
        <f>SUM(N2:N13)</f>
        <v>85475</v>
      </c>
      <c r="O14" s="3"/>
    </row>
    <row r="15" spans="1:15" ht="31.5" x14ac:dyDescent="0.2">
      <c r="A15" s="3"/>
      <c r="B15" s="3" t="s">
        <v>669</v>
      </c>
      <c r="C15" s="3"/>
      <c r="D15" s="3"/>
      <c r="E15" s="3"/>
      <c r="F15" s="3">
        <f>F14</f>
        <v>85475</v>
      </c>
      <c r="G15" s="3">
        <f>G14</f>
        <v>0</v>
      </c>
      <c r="H15" s="3">
        <f>H14</f>
        <v>0</v>
      </c>
      <c r="I15" s="3"/>
      <c r="J15" s="3">
        <f>J14</f>
        <v>0</v>
      </c>
      <c r="K15" s="3"/>
      <c r="L15" s="3">
        <f>L14</f>
        <v>85475</v>
      </c>
      <c r="M15" s="3">
        <f>M14</f>
        <v>0</v>
      </c>
      <c r="N15" s="3">
        <f>N14</f>
        <v>85475</v>
      </c>
      <c r="O15" s="3"/>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2</vt:i4>
      </vt:variant>
    </vt:vector>
  </HeadingPairs>
  <TitlesOfParts>
    <vt:vector size="2" baseType="lpstr">
      <vt:lpstr>דוח גביה חודשי- לקוחות פעילים</vt:lpstr>
      <vt:lpstr>גביה חודשי- לקוחות לא פעילים</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יקי נחמן</cp:lastModifiedBy>
  <cp:revision/>
  <dcterms:created xsi:type="dcterms:W3CDTF">2016-09-05T16:24:51Z</dcterms:created>
  <dcterms:modified xsi:type="dcterms:W3CDTF">2016-09-16T15:12:49Z</dcterms:modified>
  <dc:identifier/>
  <dc:language/>
  <cp:version/>
</cp:coreProperties>
</file>