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hnn\Desktop\My Homework Files\"/>
    </mc:Choice>
  </mc:AlternateContent>
  <xr:revisionPtr revIDLastSave="0" documentId="13_ncr:1_{25E0EB43-AB80-4A77-8BC0-9A0DA99A39AB}" xr6:coauthVersionLast="40" xr6:coauthVersionMax="40" xr10:uidLastSave="{00000000-0000-0000-0000-000000000000}"/>
  <bookViews>
    <workbookView xWindow="276" yWindow="312" windowWidth="22320" windowHeight="11412" xr2:uid="{00000000-000D-0000-FFFF-FFFF00000000}"/>
  </bookViews>
  <sheets>
    <sheet name="Source" sheetId="1" r:id="rId1"/>
    <sheet name="Pivot 1" sheetId="3" r:id="rId2"/>
    <sheet name="Pivot 2" sheetId="6" r:id="rId3"/>
    <sheet name="Pivot 3" sheetId="7" r:id="rId4"/>
    <sheet name="Bonus" sheetId="8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C13" i="8"/>
  <c r="C12" i="8"/>
  <c r="C11" i="8"/>
  <c r="C10" i="8"/>
  <c r="C9" i="8"/>
  <c r="C8" i="8"/>
  <c r="C7" i="8"/>
  <c r="C6" i="8"/>
  <c r="C5" i="8"/>
  <c r="C4" i="8"/>
  <c r="C3" i="8"/>
  <c r="B13" i="8"/>
  <c r="B12" i="8"/>
  <c r="B11" i="8"/>
  <c r="B10" i="8"/>
  <c r="B9" i="8"/>
  <c r="B8" i="8"/>
  <c r="B7" i="8"/>
  <c r="B6" i="8"/>
  <c r="B5" i="8"/>
  <c r="B4" i="8"/>
  <c r="B3" i="8"/>
  <c r="D2" i="8"/>
  <c r="C2" i="8"/>
  <c r="B2" i="8"/>
  <c r="T4" i="1" l="1"/>
  <c r="T3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<sst xmlns="http://schemas.openxmlformats.org/spreadsheetml/2006/main" count="24820" uniqueCount="8400">
  <si>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</si>
  <si>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</si>
  <si>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</si>
  <si>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</si>
  <si>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</si>
  <si>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</si>
  <si>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</si>
  <si>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</si>
  <si>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</si>
  <si>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</si>
  <si>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</si>
  <si>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</si>
  <si>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</si>
  <si>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</si>
  <si>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</si>
  <si>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</si>
  <si>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</si>
  <si>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</si>
  <si>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</si>
  <si>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</si>
  <si>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</si>
  <si>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</si>
  <si>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</si>
  <si>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</si>
  <si>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</si>
  <si>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</si>
  <si>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</si>
  <si>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</si>
  <si>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</si>
  <si>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</si>
  <si>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</si>
  <si>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</si>
  <si>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</si>
  <si>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</si>
  <si>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</si>
  <si>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</si>
  <si>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</si>
  <si>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</si>
  <si>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</si>
  <si>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</si>
  <si>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</si>
  <si>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</si>
  <si>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</si>
  <si>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</si>
  <si>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</si>
  <si>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</si>
  <si>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</si>
  <si>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</si>
  <si>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</si>
  <si>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</si>
  <si>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</si>
  <si>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</si>
  <si>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</si>
  <si>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</si>
  <si>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</si>
  <si>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</si>
  <si>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</si>
  <si>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</si>
  <si>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</si>
  <si>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</si>
  <si>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</si>
  <si>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</si>
  <si>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</si>
  <si>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</si>
  <si>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</si>
  <si>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</si>
  <si>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</si>
  <si>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</si>
  <si>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</si>
  <si>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</si>
  <si>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</si>
  <si>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</si>
  <si>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</si>
  <si>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</si>
  <si>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</si>
  <si>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</si>
  <si>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</si>
  <si>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</si>
  <si>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</si>
  <si>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</si>
  <si>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</si>
  <si>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</si>
  <si>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</si>
  <si>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</si>
  <si>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</si>
  <si>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</si>
  <si>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</si>
  <si>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</si>
  <si>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</si>
  <si>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</si>
  <si>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</si>
  <si>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</si>
  <si>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</si>
  <si>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</si>
  <si>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</si>
  <si>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</si>
  <si>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</si>
  <si>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</si>
  <si>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</si>
  <si>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</si>
  <si>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</si>
  <si>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</si>
  <si>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</si>
  <si>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</si>
  <si>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</si>
  <si>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</si>
  <si>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</si>
  <si>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</si>
  <si>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</si>
  <si>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</si>
  <si>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</si>
  <si>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</si>
  <si>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</si>
  <si>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</si>
  <si>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</si>
  <si>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</si>
  <si>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</si>
  <si>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</si>
  <si>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</si>
  <si>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</si>
  <si>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</si>
  <si>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</si>
  <si>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</si>
  <si>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</si>
  <si>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</si>
  <si>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</si>
  <si>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</si>
  <si>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</si>
  <si>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</si>
  <si>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</si>
  <si>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</si>
  <si>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</si>
  <si>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</si>
  <si>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</si>
  <si>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</si>
  <si>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</si>
  <si>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</si>
  <si>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</si>
  <si>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</si>
  <si>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</si>
  <si>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</si>
  <si>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</si>
  <si>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</si>
  <si>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</si>
  <si>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</si>
  <si>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</si>
  <si>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</si>
  <si>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</si>
  <si>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</si>
  <si>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</si>
  <si>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</si>
  <si>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</si>
  <si>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</si>
  <si>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</si>
  <si>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</si>
  <si>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</si>
  <si>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</si>
  <si>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</si>
  <si>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</si>
  <si>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</si>
  <si>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</si>
  <si>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</si>
  <si>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</si>
  <si>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</si>
  <si>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</si>
  <si>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</si>
  <si>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</si>
  <si>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</si>
  <si>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</si>
  <si>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</si>
  <si>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</si>
  <si>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</si>
  <si>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</si>
  <si>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</si>
  <si>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</si>
  <si>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</si>
  <si>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</si>
  <si>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</si>
  <si>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</si>
  <si>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</si>
  <si>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</si>
  <si>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</si>
  <si>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</si>
  <si>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</si>
  <si>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</si>
  <si>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</si>
  <si>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</si>
  <si>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</si>
  <si>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</si>
  <si>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</si>
  <si>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</si>
  <si>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</si>
  <si>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</si>
  <si>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</si>
  <si>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</si>
  <si>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</si>
  <si>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</si>
  <si>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</si>
  <si>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</si>
  <si>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</si>
  <si>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</si>
  <si>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</si>
  <si>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</si>
  <si>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</si>
  <si>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</si>
  <si>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</si>
  <si>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</si>
  <si>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</si>
  <si>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</si>
  <si>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</si>
  <si>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</si>
  <si>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</si>
  <si>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</si>
  <si>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</si>
  <si>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</si>
  <si>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</si>
  <si>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</si>
  <si>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</si>
  <si>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</si>
  <si>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</si>
  <si>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</si>
  <si>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</si>
  <si>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</si>
  <si>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</si>
  <si>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</si>
  <si>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</si>
  <si>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</si>
  <si>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</si>
  <si>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</si>
  <si>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</si>
  <si>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</si>
  <si>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</si>
  <si>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</si>
  <si>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</si>
  <si>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</si>
  <si>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</si>
  <si>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</si>
  <si>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</si>
  <si>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</si>
  <si>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</si>
  <si>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</si>
  <si>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</si>
  <si>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</si>
  <si>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</si>
  <si>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</si>
  <si>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</si>
  <si>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</si>
  <si>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</si>
  <si>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</si>
  <si>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</si>
  <si>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</si>
  <si>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</si>
  <si>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</si>
  <si>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</si>
  <si>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</si>
  <si>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</si>
  <si>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</si>
  <si>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</si>
  <si>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</si>
  <si>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</si>
  <si>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</si>
  <si>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</si>
  <si>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</si>
  <si>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</si>
  <si>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</si>
  <si>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</si>
  <si>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</si>
  <si>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</si>
  <si>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</si>
  <si>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</si>
  <si>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</si>
  <si>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</si>
  <si>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</si>
  <si>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</si>
  <si>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</si>
  <si>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</si>
  <si>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</si>
  <si>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</si>
  <si>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</si>
  <si>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</si>
  <si>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</si>
  <si>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</si>
  <si>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</si>
  <si>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</si>
  <si>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</si>
  <si>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</si>
  <si>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</si>
  <si>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</si>
  <si>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</si>
  <si>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</si>
  <si>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</si>
  <si>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</si>
  <si>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</si>
  <si>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</si>
  <si>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</si>
  <si>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</si>
  <si>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</si>
  <si>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</si>
  <si>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</si>
  <si>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</si>
  <si>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</si>
  <si>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</si>
  <si>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</si>
  <si>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</si>
  <si>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</si>
  <si>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</si>
  <si>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</si>
  <si>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</si>
  <si>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</si>
  <si>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</si>
  <si>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</si>
  <si>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</si>
  <si>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</si>
  <si>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</si>
  <si>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</si>
  <si>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</si>
  <si>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</si>
  <si>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</si>
  <si>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</si>
  <si>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</si>
  <si>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</si>
  <si>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</si>
  <si>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</si>
  <si>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</si>
  <si>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</si>
  <si>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</si>
  <si>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</si>
  <si>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</si>
  <si>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</si>
  <si>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</si>
  <si>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</si>
  <si>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</si>
  <si>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</si>
  <si>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</si>
  <si>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</si>
  <si>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</si>
  <si>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</si>
  <si>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</si>
  <si>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</si>
  <si>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</si>
  <si>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</si>
  <si>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</si>
  <si>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</si>
  <si>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</si>
  <si>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</si>
  <si>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</si>
  <si>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</si>
  <si>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</si>
  <si>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</si>
  <si>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</si>
  <si>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</si>
  <si>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</si>
  <si>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</si>
  <si>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</si>
  <si>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</si>
  <si>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</si>
  <si>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</si>
  <si>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</si>
  <si>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</si>
  <si>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</si>
  <si>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</si>
  <si>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</si>
  <si>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</si>
  <si>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</si>
  <si>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</si>
  <si>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</si>
  <si>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</si>
  <si>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</si>
  <si>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</si>
  <si>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</si>
  <si>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</si>
  <si>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</si>
  <si>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</si>
  <si>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</si>
  <si>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</si>
  <si>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</si>
  <si>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</si>
  <si>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</si>
  <si>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</si>
  <si>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</si>
  <si>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</si>
  <si>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</si>
  <si>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</si>
  <si>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</si>
  <si>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</si>
  <si>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</si>
  <si>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</si>
  <si>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</si>
  <si>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</si>
  <si>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</si>
  <si>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</si>
  <si>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</si>
  <si>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</si>
  <si>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</si>
  <si>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</si>
  <si>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</si>
  <si>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</si>
  <si>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</si>
  <si>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</si>
  <si>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</si>
  <si>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</si>
  <si>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</si>
  <si>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</si>
  <si>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</si>
  <si>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</si>
  <si>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</si>
  <si>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</si>
  <si>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</si>
  <si>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</si>
  <si>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</si>
  <si>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</si>
  <si>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</si>
  <si>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</si>
  <si>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</si>
  <si>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</si>
  <si>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</si>
  <si>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</si>
  <si>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</si>
  <si>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</si>
  <si>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</si>
  <si>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</si>
  <si>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</si>
  <si>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</si>
  <si>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</si>
  <si>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</si>
  <si>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</si>
  <si>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</si>
  <si>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</si>
  <si>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</si>
  <si>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</si>
  <si>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</si>
  <si>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</si>
  <si>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</si>
  <si>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</si>
  <si>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</si>
  <si>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</si>
  <si>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</si>
  <si>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</si>
  <si>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</si>
  <si>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</si>
  <si>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</si>
  <si>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</si>
  <si>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</si>
  <si>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</si>
  <si>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</si>
  <si>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</si>
  <si>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</si>
  <si>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</si>
  <si>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</si>
  <si>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</si>
  <si>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</si>
  <si>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</si>
  <si>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</si>
  <si>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</si>
  <si>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</si>
  <si>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</si>
  <si>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</si>
  <si>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</si>
  <si>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</si>
  <si>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</si>
  <si>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</si>
  <si>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</si>
  <si>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</si>
  <si>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</si>
  <si>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</si>
  <si>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</si>
  <si>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</si>
  <si>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</si>
  <si>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</si>
  <si>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</si>
  <si>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</si>
  <si>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</si>
  <si>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</si>
  <si>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</si>
  <si>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</si>
  <si>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</si>
  <si>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</si>
  <si>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</si>
  <si>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</si>
  <si>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</si>
  <si>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</si>
  <si>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</si>
  <si>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</si>
  <si>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</si>
  <si>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</si>
  <si>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</si>
  <si>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</si>
  <si>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</si>
  <si>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</si>
  <si>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</si>
  <si>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</si>
  <si>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</si>
  <si>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</si>
  <si>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</si>
  <si>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</si>
  <si>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</si>
  <si>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</si>
  <si>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</si>
  <si>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</si>
  <si>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</si>
  <si>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</si>
  <si>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</si>
  <si>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</si>
  <si>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</si>
  <si>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</si>
  <si>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</si>
  <si>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</si>
  <si>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</si>
  <si>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</si>
  <si>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</si>
  <si>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</si>
  <si>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</si>
  <si>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</si>
  <si>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</si>
  <si>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</si>
  <si>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</si>
  <si>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</si>
  <si>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</si>
  <si>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</si>
  <si>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</si>
  <si>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</si>
  <si>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</si>
  <si>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</si>
  <si>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</si>
  <si>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</si>
  <si>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</si>
  <si>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</si>
  <si>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</si>
  <si>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</si>
  <si>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</si>
  <si>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</si>
  <si>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</si>
  <si>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</si>
  <si>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</si>
  <si>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</si>
  <si>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</si>
  <si>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</si>
  <si>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</si>
  <si>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</si>
  <si>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</si>
  <si>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</si>
  <si>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</si>
  <si>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</si>
  <si>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</si>
  <si>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</si>
  <si>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</si>
  <si>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</si>
  <si>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</si>
  <si>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</si>
  <si>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</si>
  <si>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</si>
  <si>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</si>
  <si>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</si>
  <si>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</si>
  <si>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</si>
  <si>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</si>
  <si>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</si>
  <si>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</si>
  <si>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</si>
  <si>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</si>
  <si>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</si>
  <si>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</si>
  <si>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</si>
  <si>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</si>
  <si>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</si>
  <si>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</si>
  <si>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</si>
  <si>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</si>
  <si>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</si>
  <si>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</si>
  <si>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</si>
  <si>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</si>
  <si>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</si>
  <si>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</si>
  <si>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</si>
  <si>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</si>
  <si>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</si>
  <si>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</si>
  <si>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</si>
  <si>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</si>
  <si>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</si>
  <si>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</si>
  <si>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</si>
  <si>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</si>
  <si>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</si>
  <si>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</si>
  <si>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</si>
  <si>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</si>
  <si>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</si>
  <si>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</si>
  <si>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</si>
  <si>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</si>
  <si>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</si>
  <si>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</si>
  <si>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</si>
  <si>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</si>
  <si>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</si>
  <si>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</si>
  <si>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</si>
  <si>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</si>
  <si>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</si>
  <si>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</si>
  <si>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</si>
  <si>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</si>
  <si>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</si>
  <si>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</si>
  <si>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</si>
  <si>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</si>
  <si>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</si>
  <si>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</si>
  <si>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</si>
  <si>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</si>
  <si>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</si>
  <si>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</si>
  <si>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</si>
  <si>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</si>
  <si>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</si>
  <si>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</si>
  <si>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</si>
  <si>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</si>
  <si>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</si>
  <si>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</si>
  <si>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</si>
  <si>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</si>
  <si>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</si>
  <si>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</si>
  <si>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</si>
  <si>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</si>
  <si>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</si>
  <si>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</si>
  <si>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</si>
  <si>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</si>
  <si>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</si>
  <si>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</si>
  <si>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</si>
  <si>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</si>
  <si>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</si>
  <si>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</si>
  <si>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</si>
  <si>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</si>
  <si>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</si>
  <si>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</si>
  <si>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</si>
  <si>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</si>
  <si>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</si>
  <si>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</si>
  <si>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</si>
  <si>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</si>
  <si>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</si>
  <si>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</si>
  <si>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</si>
  <si>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</si>
  <si>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</si>
  <si>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</si>
  <si>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</si>
  <si>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</si>
  <si>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</si>
  <si>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</si>
  <si>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</si>
  <si>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</si>
  <si>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</si>
  <si>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</si>
  <si>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</si>
  <si>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</si>
  <si>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</si>
  <si>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</si>
  <si>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</si>
  <si>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</si>
  <si>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</si>
  <si>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</si>
  <si>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</si>
  <si>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</si>
  <si>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</si>
  <si>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</si>
  <si>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</si>
  <si>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</si>
  <si>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</si>
  <si>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</si>
  <si>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</si>
  <si>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</si>
  <si>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</si>
  <si>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</si>
  <si>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</si>
  <si>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</si>
  <si>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</si>
  <si>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</si>
  <si>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</si>
  <si>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</si>
  <si>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</si>
  <si>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</si>
  <si>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</si>
  <si>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</si>
  <si>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</si>
  <si>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</si>
  <si>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</si>
  <si>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</si>
  <si>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</si>
  <si>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</si>
  <si>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</si>
  <si>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</si>
  <si>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</si>
  <si>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</si>
  <si>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</si>
  <si>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</si>
  <si>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</si>
  <si>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</si>
  <si>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</si>
  <si>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</si>
  <si>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</si>
  <si>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</si>
  <si>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</si>
  <si>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</si>
  <si>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</si>
  <si>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</si>
  <si>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</si>
  <si>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</si>
  <si>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</si>
  <si>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</si>
  <si>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</si>
  <si>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</si>
  <si>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</si>
  <si>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</si>
  <si>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</si>
  <si>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</si>
  <si>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</si>
  <si>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</si>
  <si>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</si>
  <si>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</si>
  <si>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</si>
  <si>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</si>
  <si>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</si>
  <si>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</si>
  <si>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</si>
  <si>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</si>
  <si>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</si>
  <si>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</si>
  <si>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</si>
  <si>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</si>
  <si>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</si>
  <si>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</si>
  <si>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</si>
  <si>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</si>
  <si>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</si>
  <si>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</si>
  <si>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</si>
  <si>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</si>
  <si>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</si>
  <si>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</si>
  <si>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</si>
  <si>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</si>
  <si>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</si>
  <si>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</si>
  <si>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</si>
  <si>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</si>
  <si>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</si>
  <si>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</si>
  <si>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</si>
  <si>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</si>
  <si>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</si>
  <si>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</si>
  <si>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</si>
  <si>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</si>
  <si>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</si>
  <si>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</si>
  <si>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</si>
  <si>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</si>
  <si>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</si>
  <si>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</si>
  <si>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</si>
  <si>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</si>
  <si>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</si>
  <si>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</si>
  <si>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</si>
  <si>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</si>
  <si>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</si>
  <si>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</si>
  <si>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</si>
  <si>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</si>
  <si>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</si>
  <si>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</si>
  <si>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</si>
  <si>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</si>
  <si>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</si>
  <si>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</si>
  <si>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</si>
  <si>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</si>
  <si>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</si>
  <si>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</si>
  <si>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</si>
  <si>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</si>
  <si>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</si>
  <si>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</si>
  <si>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</si>
  <si>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</si>
  <si>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</si>
  <si>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</si>
  <si>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</si>
  <si>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</si>
  <si>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</si>
  <si>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</si>
  <si>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</si>
  <si>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</si>
  <si>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</si>
  <si>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</si>
  <si>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</si>
  <si>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</si>
  <si>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</si>
  <si>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</si>
  <si>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</si>
  <si>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</si>
  <si>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</si>
  <si>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</si>
  <si>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</si>
  <si>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</si>
  <si>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</si>
  <si>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</si>
  <si>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</si>
  <si>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</si>
  <si>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</si>
  <si>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</si>
  <si>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</si>
  <si>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</si>
  <si>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</si>
  <si>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</si>
  <si>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</si>
  <si>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</si>
  <si>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</si>
  <si>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</si>
  <si>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</si>
  <si>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</si>
  <si>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</si>
  <si>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</si>
  <si>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</si>
  <si>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</si>
  <si>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</si>
  <si>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</si>
  <si>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</si>
  <si>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</si>
  <si>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</si>
  <si>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</si>
  <si>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</si>
  <si>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</si>
  <si>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</si>
  <si>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</si>
  <si>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</si>
  <si>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</si>
  <si>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</si>
  <si>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</si>
  <si>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</si>
  <si>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</si>
  <si>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</si>
  <si>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</si>
  <si>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</si>
  <si>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</si>
  <si>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</si>
  <si>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</si>
  <si>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</si>
  <si>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</si>
  <si>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</si>
  <si>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</si>
  <si>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</si>
  <si>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</si>
  <si>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</si>
  <si>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</si>
  <si>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</si>
  <si>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</si>
  <si>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</si>
  <si>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</si>
  <si>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</si>
  <si>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</si>
  <si>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</si>
  <si>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</si>
  <si>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</si>
  <si>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</si>
  <si>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</si>
  <si>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</si>
  <si>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</si>
  <si>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</si>
  <si>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</si>
  <si>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</si>
  <si>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</si>
  <si>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</si>
  <si>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</si>
  <si>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</si>
  <si>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</si>
  <si>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</si>
  <si>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</si>
  <si>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</si>
  <si>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</si>
  <si>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</si>
  <si>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</si>
  <si>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</si>
  <si>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</si>
  <si>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</si>
  <si>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</si>
  <si>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</si>
  <si>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</si>
  <si>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</si>
  <si>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</si>
  <si>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</si>
  <si>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</si>
  <si>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</si>
  <si>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</si>
  <si>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</si>
  <si>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</si>
  <si>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</si>
  <si>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</si>
  <si>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</si>
  <si>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</si>
  <si>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</si>
  <si>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</si>
  <si>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</si>
  <si>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</si>
  <si>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</si>
  <si>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</si>
  <si>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</si>
  <si>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</si>
  <si>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</si>
  <si>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</si>
  <si>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</si>
  <si>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</si>
  <si>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</si>
  <si>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</si>
  <si>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</si>
  <si>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</si>
  <si>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</si>
  <si>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</si>
  <si>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</si>
  <si>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</si>
  <si>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</si>
  <si>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</si>
  <si>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</si>
  <si>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</si>
  <si>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</si>
  <si>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</si>
  <si>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</si>
  <si>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</si>
  <si>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</si>
  <si>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</si>
  <si>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</si>
  <si>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</si>
  <si>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</si>
  <si>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</si>
  <si>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</si>
  <si>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</si>
  <si>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</si>
  <si>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</si>
  <si>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</si>
  <si>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</si>
  <si>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</si>
  <si>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</si>
  <si>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</si>
  <si>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</si>
  <si>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</si>
  <si>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</si>
  <si>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</si>
  <si>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</si>
  <si>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</si>
  <si>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</si>
  <si>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</si>
  <si>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</si>
  <si>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</si>
  <si>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</si>
  <si>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</si>
  <si>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</si>
  <si>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</si>
  <si>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</si>
  <si>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</si>
  <si>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</si>
  <si>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</si>
  <si>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</si>
  <si>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</si>
  <si>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</si>
  <si>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</si>
  <si>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</si>
  <si>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</si>
  <si>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</si>
  <si>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</si>
  <si>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</si>
  <si>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</si>
  <si>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</si>
  <si>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</si>
  <si>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</si>
  <si>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</si>
  <si>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</si>
  <si>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</si>
  <si>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</si>
  <si>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</si>
  <si>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</si>
  <si>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</si>
  <si>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</si>
  <si>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</si>
  <si>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</si>
  <si>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</si>
  <si>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</si>
  <si>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</si>
  <si>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</si>
  <si>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</si>
  <si>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</si>
  <si>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</si>
  <si>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</si>
  <si>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</si>
  <si>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</si>
  <si>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</si>
  <si>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</si>
  <si>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</si>
  <si>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</si>
  <si>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</si>
  <si>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</si>
  <si>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</si>
  <si>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</si>
  <si>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</si>
  <si>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</si>
  <si>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</si>
  <si>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</si>
  <si>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</si>
  <si>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</si>
  <si>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</si>
  <si>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</si>
  <si>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</si>
  <si>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</si>
  <si>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</si>
  <si>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</si>
  <si>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</si>
  <si>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</si>
  <si>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</si>
  <si>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</si>
  <si>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</si>
  <si>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</si>
  <si>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</si>
  <si>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</si>
  <si>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</si>
  <si>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</si>
  <si>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</si>
  <si>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</si>
  <si>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</si>
  <si>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</si>
  <si>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</si>
  <si>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</si>
  <si>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</si>
  <si>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</si>
  <si>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</si>
  <si>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</si>
  <si>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</si>
  <si>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</si>
  <si>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</si>
  <si>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</si>
  <si>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</si>
  <si>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</si>
  <si>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</si>
  <si>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</si>
  <si>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</si>
  <si>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</si>
  <si>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</si>
  <si>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</si>
  <si>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</si>
  <si>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</si>
  <si>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</si>
  <si>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</si>
  <si>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</si>
  <si>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</si>
  <si>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</si>
  <si>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</si>
  <si>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</si>
  <si>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</si>
  <si>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</si>
  <si>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</si>
  <si>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</si>
  <si>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</si>
  <si>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</si>
  <si>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</si>
  <si>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</si>
  <si>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</si>
  <si>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</si>
  <si>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</si>
  <si>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</si>
  <si>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</si>
  <si>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</si>
  <si>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</si>
  <si>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</si>
  <si>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</si>
  <si>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</si>
  <si>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</si>
  <si>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</si>
  <si>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</si>
  <si>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</si>
  <si>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</si>
  <si>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</si>
  <si>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</si>
  <si>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</si>
  <si>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</si>
  <si>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</si>
  <si>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</si>
  <si>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</si>
  <si>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</si>
  <si>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</si>
  <si>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</si>
  <si>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</si>
  <si>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</si>
  <si>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</si>
  <si>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</si>
  <si>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</si>
  <si>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</si>
  <si>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</si>
  <si>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</si>
  <si>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</si>
  <si>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</si>
  <si>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</si>
  <si>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</si>
  <si>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</si>
  <si>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</si>
  <si>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</si>
  <si>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</si>
  <si>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</si>
  <si>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</si>
  <si>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</si>
  <si>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</si>
  <si>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</si>
  <si>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</si>
  <si>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</si>
  <si>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</si>
  <si>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</si>
  <si>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</si>
  <si>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</si>
  <si>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</si>
  <si>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</si>
  <si>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</si>
  <si>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</si>
  <si>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</si>
  <si>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</si>
  <si>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</si>
  <si>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</si>
  <si>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</si>
  <si>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</si>
  <si>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</si>
  <si>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</si>
  <si>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</si>
  <si>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</si>
  <si>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</si>
  <si>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</si>
  <si>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</si>
  <si>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</si>
  <si>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</si>
  <si>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</si>
  <si>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</si>
  <si>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</si>
  <si>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</si>
  <si>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</si>
  <si>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</si>
  <si>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</si>
  <si>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</si>
  <si>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</si>
  <si>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</si>
  <si>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</si>
  <si>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</si>
  <si>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</si>
  <si>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</si>
  <si>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</si>
  <si>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</si>
  <si>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</si>
  <si>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</si>
  <si>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</si>
  <si>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</si>
  <si>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</si>
  <si>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</si>
  <si>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</si>
  <si>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</si>
  <si>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</si>
  <si>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</si>
  <si>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</si>
  <si>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</si>
  <si>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</si>
  <si>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</si>
  <si>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</si>
  <si>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</si>
  <si>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</si>
  <si>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</si>
  <si>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</si>
  <si>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</si>
  <si>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</si>
  <si>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</si>
  <si>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</si>
  <si>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</si>
  <si>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</si>
  <si>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</si>
  <si>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</si>
  <si>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</si>
  <si>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</si>
  <si>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</si>
  <si>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</si>
  <si>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</si>
  <si>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</si>
  <si>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</si>
  <si>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</si>
  <si>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</si>
  <si>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</si>
  <si>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</si>
  <si>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</si>
  <si>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</si>
  <si>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</si>
  <si>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</si>
  <si>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</si>
  <si>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</si>
  <si>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</si>
  <si>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</si>
  <si>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</si>
  <si>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</si>
  <si>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</si>
  <si>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</si>
  <si>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</si>
  <si>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</si>
  <si>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</si>
  <si>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</si>
  <si>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</si>
  <si>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</si>
  <si>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</si>
  <si>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</si>
  <si>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</si>
  <si>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</si>
  <si>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</si>
  <si>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</si>
  <si>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</si>
  <si>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</si>
  <si>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</si>
  <si>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</si>
  <si>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</si>
  <si>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</si>
  <si>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</si>
  <si>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</si>
  <si>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</si>
  <si>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</si>
  <si>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</si>
  <si>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</si>
  <si>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</si>
  <si>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</si>
  <si>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</si>
  <si>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</si>
  <si>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</si>
  <si>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</si>
  <si>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</si>
  <si>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</si>
  <si>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</si>
  <si>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</si>
  <si>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</si>
  <si>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</si>
  <si>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</si>
  <si>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</si>
  <si>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</si>
  <si>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</si>
  <si>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</si>
  <si>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</si>
  <si>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</si>
  <si>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</si>
  <si>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</si>
  <si>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</si>
  <si>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</si>
  <si>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</si>
  <si>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</si>
  <si>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</si>
  <si>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</si>
  <si>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</si>
  <si>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</si>
  <si>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</si>
  <si>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</si>
  <si>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</si>
  <si>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</si>
  <si>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</si>
  <si>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</si>
  <si>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</si>
  <si>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</si>
  <si>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</si>
  <si>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</si>
  <si>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</si>
  <si>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</si>
  <si>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</si>
  <si>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</si>
  <si>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</si>
  <si>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</si>
  <si>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</si>
  <si>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</si>
  <si>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</si>
  <si>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</si>
  <si>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</si>
  <si>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</si>
  <si>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</si>
  <si>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</si>
  <si>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</si>
  <si>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</si>
  <si>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</si>
  <si>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</si>
  <si>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</si>
  <si>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</si>
  <si>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</si>
  <si>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</si>
  <si>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</si>
  <si>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</si>
  <si>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</si>
  <si>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</si>
  <si>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</si>
  <si>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</si>
  <si>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</si>
  <si>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</si>
  <si>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</si>
  <si>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</si>
  <si>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</si>
  <si>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</si>
  <si>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</si>
  <si>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</si>
  <si>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</si>
  <si>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</si>
  <si>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</si>
  <si>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</si>
  <si>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</si>
  <si>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</si>
  <si>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</si>
  <si>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</si>
  <si>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</si>
  <si>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</si>
  <si>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</si>
  <si>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</si>
  <si>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</si>
  <si>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</si>
  <si>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</si>
  <si>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</si>
  <si>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</si>
  <si>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</si>
  <si>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</si>
  <si>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</si>
  <si>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</si>
  <si>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</si>
  <si>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</si>
  <si>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</si>
  <si>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</si>
  <si>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</si>
  <si>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</si>
  <si>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</si>
  <si>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</si>
  <si>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</si>
  <si>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</si>
  <si>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</si>
  <si>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</si>
  <si>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</si>
  <si>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</si>
  <si>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</si>
  <si>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</si>
  <si>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</si>
  <si>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</si>
  <si>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</si>
  <si>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</si>
  <si>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</si>
  <si>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</si>
  <si>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</si>
  <si>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</si>
  <si>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</si>
  <si>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</si>
  <si>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</si>
  <si>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</si>
  <si>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</si>
  <si>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</si>
  <si>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</si>
  <si>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</si>
  <si>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</si>
  <si>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</si>
  <si>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</si>
  <si>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</si>
  <si>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</si>
  <si>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</si>
  <si>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</si>
  <si>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</si>
  <si>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</si>
  <si>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</si>
  <si>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</si>
  <si>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</si>
  <si>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</si>
  <si>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</si>
  <si>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</si>
  <si>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</si>
  <si>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</si>
  <si>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</si>
  <si>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</si>
  <si>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</si>
  <si>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</si>
  <si>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</si>
  <si>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</si>
  <si>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</si>
  <si>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</si>
  <si>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</si>
  <si>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</si>
  <si>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</si>
  <si>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</si>
  <si>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</si>
  <si>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</si>
  <si>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</si>
  <si>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</si>
  <si>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</si>
  <si>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</si>
  <si>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</si>
  <si>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</si>
  <si>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</si>
  <si>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</si>
  <si>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</si>
  <si>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</si>
  <si>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</si>
  <si>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</si>
  <si>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</si>
  <si>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</si>
  <si>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</si>
  <si>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</si>
  <si>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</si>
  <si>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</si>
  <si>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</si>
  <si>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</si>
  <si>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</si>
  <si>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</si>
  <si>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</si>
  <si>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</si>
  <si>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</si>
  <si>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</si>
  <si>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</si>
  <si>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</si>
  <si>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</si>
  <si>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</si>
  <si>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</si>
  <si>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</si>
  <si>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</si>
  <si>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</si>
  <si>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</si>
  <si>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</si>
  <si>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</si>
  <si>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</si>
  <si>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</si>
  <si>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</si>
  <si>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</si>
  <si>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</si>
  <si>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</si>
  <si>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</si>
  <si>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</si>
  <si>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</si>
  <si>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</si>
  <si>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</si>
  <si>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</si>
  <si>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</si>
  <si>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</si>
  <si>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</si>
  <si>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</si>
  <si>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</si>
  <si>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</si>
  <si>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</si>
  <si>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</si>
  <si>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</si>
  <si>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</si>
  <si>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</si>
  <si>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</si>
  <si>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</si>
  <si>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</si>
  <si>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</si>
  <si>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</si>
  <si>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</si>
  <si>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</si>
  <si>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</si>
  <si>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</si>
  <si>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</si>
  <si>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</si>
  <si>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</si>
  <si>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</si>
  <si>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</si>
  <si>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</si>
  <si>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</si>
  <si>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</si>
  <si>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</si>
  <si>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</si>
  <si>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</si>
  <si>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</si>
  <si>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</si>
  <si>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</si>
  <si>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</si>
  <si>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</si>
  <si>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</si>
  <si>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</si>
  <si>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</si>
  <si>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</si>
  <si>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</si>
  <si>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</si>
  <si>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</si>
  <si>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</si>
  <si>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</si>
  <si>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</si>
  <si>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</si>
  <si>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</si>
  <si>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</si>
  <si>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</si>
  <si>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</si>
  <si>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</si>
  <si>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</si>
  <si>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</si>
  <si>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</si>
  <si>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</si>
  <si>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</si>
  <si>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</si>
  <si>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</si>
  <si>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</si>
  <si>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</si>
  <si>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</si>
  <si>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</si>
  <si>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</si>
  <si>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</si>
  <si>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</si>
  <si>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</si>
  <si>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</si>
  <si>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</si>
  <si>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</si>
  <si>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</si>
  <si>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</si>
  <si>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</si>
  <si>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</si>
  <si>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</si>
  <si>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</si>
  <si>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</si>
  <si>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</si>
  <si>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</si>
  <si>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</si>
  <si>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</si>
  <si>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</si>
  <si>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</si>
  <si>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</si>
  <si>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</si>
  <si>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</si>
  <si>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</si>
  <si>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</si>
  <si>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</si>
  <si>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</si>
  <si>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</si>
  <si>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</si>
  <si>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</si>
  <si>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</si>
  <si>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</si>
  <si>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</si>
  <si>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</si>
  <si>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</si>
  <si>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</si>
  <si>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</si>
  <si>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</si>
  <si>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</si>
  <si>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</si>
  <si>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</si>
  <si>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</si>
  <si>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</si>
  <si>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</si>
  <si>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</si>
  <si>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</si>
  <si>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</si>
  <si>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</si>
  <si>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</si>
  <si>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</si>
  <si>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</si>
  <si>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</si>
  <si>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</si>
  <si>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</si>
  <si>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</si>
  <si>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</si>
  <si>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</si>
  <si>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</si>
  <si>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</si>
  <si>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</si>
  <si>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</si>
  <si>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</si>
  <si>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</si>
  <si>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</si>
  <si>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</si>
  <si>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</si>
  <si>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</si>
  <si>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</si>
  <si>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</si>
  <si>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</si>
  <si>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</si>
  <si>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</si>
  <si>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</si>
  <si>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</si>
  <si>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</si>
  <si>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</si>
  <si>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</si>
  <si>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</si>
  <si>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</si>
  <si>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</si>
  <si>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</si>
  <si>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</si>
  <si>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</si>
  <si>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</si>
  <si>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</si>
  <si>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</si>
  <si>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</si>
  <si>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</si>
  <si>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</si>
  <si>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</si>
  <si>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</si>
  <si>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</si>
  <si>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</si>
  <si>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</si>
  <si>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</si>
  <si>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</si>
  <si>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</si>
  <si>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</si>
  <si>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</si>
  <si>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</si>
  <si>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</si>
  <si>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</si>
  <si>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</si>
  <si>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</si>
  <si>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</si>
  <si>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</si>
  <si>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</si>
  <si>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</si>
  <si>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</si>
  <si>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</si>
  <si>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</si>
  <si>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</si>
  <si>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</si>
  <si>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</si>
  <si>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</si>
  <si>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</si>
  <si>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</si>
  <si>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</si>
  <si>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</si>
  <si>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</si>
  <si>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</si>
  <si>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</si>
  <si>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</si>
  <si>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</si>
  <si>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</si>
  <si>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</si>
  <si>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</si>
  <si>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</si>
  <si>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</si>
  <si>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</si>
  <si>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</si>
  <si>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</si>
  <si>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</si>
  <si>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</si>
  <si>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</si>
  <si>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</si>
  <si>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</si>
  <si>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</si>
  <si>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</si>
  <si>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</si>
  <si>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</si>
  <si>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</si>
  <si>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</si>
  <si>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</si>
  <si>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</si>
  <si>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</si>
  <si>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</si>
  <si>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</si>
  <si>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</si>
  <si>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</si>
  <si>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</si>
  <si>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</si>
  <si>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</si>
  <si>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</si>
  <si>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</si>
  <si>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</si>
  <si>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</si>
  <si>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</si>
  <si>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</si>
  <si>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</si>
  <si>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</si>
  <si>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</si>
  <si>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</si>
  <si>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</si>
  <si>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</si>
  <si>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</si>
  <si>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</si>
  <si>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</si>
  <si>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</si>
  <si>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</si>
  <si>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</si>
  <si>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</si>
  <si>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</si>
  <si>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</si>
  <si>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</si>
  <si>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</si>
  <si>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</si>
  <si>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</si>
  <si>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</si>
  <si>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</si>
  <si>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</si>
  <si>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</si>
  <si>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</si>
  <si>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</si>
  <si>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</si>
  <si>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</si>
  <si>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</si>
  <si>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</si>
  <si>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</si>
  <si>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</si>
  <si>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</si>
  <si>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</si>
  <si>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</si>
  <si>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</si>
  <si>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</si>
  <si>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</si>
  <si>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</si>
  <si>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</si>
  <si>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</si>
  <si>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</si>
  <si>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</si>
  <si>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</si>
  <si>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</si>
  <si>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</si>
  <si>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</si>
  <si>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</si>
  <si>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</si>
  <si>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</si>
  <si>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</si>
  <si>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</si>
  <si>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</si>
  <si>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</si>
  <si>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</si>
  <si>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</si>
  <si>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</si>
  <si>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</si>
  <si>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</si>
  <si>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</si>
  <si>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</si>
  <si>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</si>
  <si>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</si>
  <si>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</si>
  <si>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</si>
  <si>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</si>
  <si>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</si>
  <si>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</si>
  <si>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</si>
  <si>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</si>
  <si>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</si>
  <si>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</si>
  <si>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</si>
  <si>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</si>
  <si>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</si>
  <si>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</si>
  <si>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</si>
  <si>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</si>
  <si>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</si>
  <si>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</si>
  <si>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</si>
  <si>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</si>
  <si>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</si>
  <si>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</si>
  <si>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</si>
  <si>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</si>
  <si>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</si>
  <si>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</si>
  <si>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</si>
  <si>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</si>
  <si>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</si>
  <si>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</si>
  <si>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</si>
  <si>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</si>
  <si>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</si>
  <si>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</si>
  <si>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</si>
  <si>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</si>
  <si>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</si>
  <si>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</si>
  <si>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</si>
  <si>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</si>
  <si>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</si>
  <si>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</si>
  <si>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</si>
  <si>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</si>
  <si>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</si>
  <si>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</si>
  <si>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</si>
  <si>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</si>
  <si>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</si>
  <si>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</si>
  <si>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</si>
  <si>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</si>
  <si>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</si>
  <si>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</si>
  <si>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</si>
  <si>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</si>
  <si>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</si>
  <si>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</si>
  <si>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</si>
  <si>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</si>
  <si>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</si>
  <si>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</si>
  <si>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</si>
  <si>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</si>
  <si>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</si>
  <si>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</si>
  <si>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</si>
  <si>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</si>
  <si>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</si>
  <si>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</si>
  <si>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</si>
  <si>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</si>
  <si>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</si>
  <si>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</si>
  <si>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</si>
  <si>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</si>
  <si>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</si>
  <si>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</si>
  <si>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</si>
  <si>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</si>
  <si>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</si>
  <si>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</si>
  <si>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</si>
  <si>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</si>
  <si>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</si>
  <si>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</si>
  <si>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</si>
  <si>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</si>
  <si>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</si>
  <si>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</si>
  <si>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</si>
  <si>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</si>
  <si>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</si>
  <si>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</si>
  <si>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</si>
  <si>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</si>
  <si>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</si>
  <si>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</si>
  <si>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</si>
  <si>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</si>
  <si>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</si>
  <si>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</si>
  <si>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</si>
  <si>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</si>
  <si>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</si>
  <si>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</si>
  <si>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</si>
  <si>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</si>
  <si>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</si>
  <si>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</si>
  <si>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</si>
  <si>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</si>
  <si>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</si>
  <si>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</si>
  <si>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</si>
  <si>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</si>
  <si>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</si>
  <si>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</si>
  <si>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</si>
  <si>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</si>
  <si>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</si>
  <si>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</si>
  <si>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</si>
  <si>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</si>
  <si>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</si>
  <si>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</si>
  <si>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</si>
  <si>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</si>
  <si>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</si>
  <si>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</si>
  <si>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</si>
  <si>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</si>
  <si>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</si>
  <si>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</si>
  <si>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</si>
  <si>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</si>
  <si>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</si>
  <si>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</si>
  <si>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</si>
  <si>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</si>
  <si>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</si>
  <si>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</si>
  <si>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</si>
  <si>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</si>
  <si>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</si>
  <si>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</si>
  <si>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</si>
  <si>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</si>
  <si>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</si>
  <si>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</si>
  <si>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</si>
  <si>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</si>
  <si>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</si>
  <si>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</si>
  <si>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</si>
  <si>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</si>
  <si>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</si>
  <si>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</si>
  <si>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</si>
  <si>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</si>
  <si>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</si>
  <si>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</si>
  <si>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</si>
  <si>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</si>
  <si>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</si>
  <si>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</si>
  <si>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</si>
  <si>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</si>
  <si>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</si>
  <si>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</si>
  <si>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</si>
  <si>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</si>
  <si>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</si>
  <si>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</si>
  <si>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</si>
  <si>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</si>
  <si>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</si>
  <si>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</si>
  <si>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</si>
  <si>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</si>
  <si>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</si>
  <si>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</si>
  <si>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</si>
  <si>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</si>
  <si>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</si>
  <si>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</si>
  <si>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</si>
  <si>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</si>
  <si>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</si>
  <si>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</si>
  <si>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</si>
  <si>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</si>
  <si>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</si>
  <si>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</si>
  <si>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</si>
  <si>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</si>
  <si>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</si>
  <si>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</si>
  <si>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</si>
  <si>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</si>
  <si>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</si>
  <si>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</si>
  <si>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</si>
  <si>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</si>
  <si>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</si>
  <si>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</si>
  <si>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</si>
  <si>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</si>
  <si>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</si>
  <si>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</si>
  <si>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</si>
  <si>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</si>
  <si>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</si>
  <si>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</si>
  <si>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</si>
  <si>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</si>
  <si>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</si>
  <si>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</si>
  <si>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</si>
  <si>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</si>
  <si>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</si>
  <si>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</si>
  <si>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</si>
  <si>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</si>
  <si>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</si>
  <si>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</si>
  <si>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</si>
  <si>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</si>
  <si>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</si>
  <si>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</si>
  <si>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</si>
  <si>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</si>
  <si>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</si>
  <si>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</si>
  <si>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</si>
  <si>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</si>
  <si>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</si>
  <si>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</si>
  <si>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</si>
  <si>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</si>
  <si>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</si>
  <si>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</si>
  <si>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</si>
  <si>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</si>
  <si>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</si>
  <si>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</si>
  <si>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</si>
  <si>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</si>
  <si>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</si>
  <si>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</si>
  <si>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</si>
  <si>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</si>
  <si>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</si>
  <si>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</si>
  <si>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</si>
  <si>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</si>
  <si>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</si>
  <si>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</si>
  <si>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</si>
  <si>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</si>
  <si>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</si>
  <si>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</si>
  <si>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</si>
  <si>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</si>
  <si>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</si>
  <si>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</si>
  <si>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</si>
  <si>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</si>
  <si>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</si>
  <si>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</si>
  <si>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</si>
  <si>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</si>
  <si>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</si>
  <si>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</si>
  <si>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</si>
  <si>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</si>
  <si>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</si>
  <si>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</si>
  <si>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</si>
  <si>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</si>
  <si>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</si>
  <si>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</si>
  <si>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</si>
  <si>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</si>
  <si>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</si>
  <si>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</si>
  <si>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</si>
  <si>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</si>
  <si>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</si>
  <si>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</si>
  <si>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</si>
  <si>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</si>
  <si>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</si>
  <si>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</si>
  <si>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</si>
  <si>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</si>
  <si>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</si>
  <si>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</si>
  <si>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</si>
  <si>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</si>
  <si>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</si>
  <si>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</si>
  <si>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</si>
  <si>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</si>
  <si>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</si>
  <si>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</si>
  <si>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</si>
  <si>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</si>
  <si>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</si>
  <si>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</si>
  <si>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</si>
  <si>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</si>
  <si>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</si>
  <si>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</si>
  <si>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</si>
  <si>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</si>
  <si>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</si>
  <si>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</si>
  <si>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</si>
  <si>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</si>
  <si>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</si>
  <si>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</si>
  <si>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</si>
  <si>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</si>
  <si>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</si>
  <si>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</si>
  <si>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</si>
  <si>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</si>
  <si>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</si>
  <si>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</si>
  <si>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</si>
  <si>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</si>
  <si>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</si>
  <si>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</si>
  <si>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</si>
  <si>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</si>
  <si>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</si>
  <si>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</si>
  <si>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</si>
  <si>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</si>
  <si>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</si>
  <si>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</si>
  <si>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</si>
  <si>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</si>
  <si>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</si>
  <si>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</si>
  <si>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</si>
  <si>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</si>
  <si>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</si>
  <si>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</si>
  <si>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</si>
  <si>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</si>
  <si>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</si>
  <si>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</si>
  <si>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</si>
  <si>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</si>
  <si>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</si>
  <si>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</si>
  <si>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</si>
  <si>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</si>
  <si>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</si>
  <si>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</si>
  <si>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</si>
  <si>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</si>
  <si>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</si>
  <si>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</si>
  <si>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</si>
  <si>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</si>
  <si>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</si>
  <si>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</si>
  <si>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</si>
  <si>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</si>
  <si>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</si>
  <si>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</si>
  <si>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</si>
  <si>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</si>
  <si>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</si>
  <si>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</si>
  <si>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</si>
  <si>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</si>
  <si>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</si>
  <si>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</si>
  <si>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</si>
  <si>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</si>
  <si>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</si>
  <si>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</si>
  <si>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</si>
  <si>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</si>
  <si>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</si>
  <si>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</si>
  <si>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</si>
  <si>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</si>
  <si>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</si>
  <si>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</si>
  <si>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</si>
  <si>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</si>
  <si>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</si>
  <si>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</si>
  <si>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</si>
  <si>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</si>
  <si>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</si>
  <si>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</si>
  <si>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</si>
  <si>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</si>
  <si>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</si>
  <si>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</si>
  <si>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</si>
  <si>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</si>
  <si>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</si>
  <si>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</si>
  <si>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</si>
  <si>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</si>
  <si>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</si>
  <si>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</si>
  <si>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</si>
  <si>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</si>
  <si>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</si>
  <si>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</si>
  <si>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</si>
  <si>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</si>
  <si>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</si>
  <si>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</si>
  <si>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</si>
  <si>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</si>
  <si>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</si>
  <si>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</si>
  <si>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</si>
  <si>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</si>
  <si>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</si>
  <si>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</si>
  <si>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</si>
  <si>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</si>
  <si>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</si>
  <si>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</si>
  <si>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</si>
  <si>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</si>
  <si>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</si>
  <si>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</si>
  <si>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</si>
  <si>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</si>
  <si>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</si>
  <si>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</si>
  <si>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</si>
  <si>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</si>
  <si>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</si>
  <si>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</si>
  <si>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</si>
  <si>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</si>
  <si>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</si>
  <si>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</si>
  <si>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</si>
  <si>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</si>
  <si>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</si>
  <si>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</si>
  <si>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</si>
  <si>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</si>
  <si>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</si>
  <si>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</si>
  <si>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</si>
  <si>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</si>
  <si>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</si>
  <si>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</si>
  <si>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</si>
  <si>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</si>
  <si>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</si>
  <si>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</si>
  <si>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</si>
  <si>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</si>
  <si>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</si>
  <si>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</si>
  <si>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</si>
  <si>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</si>
  <si>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</si>
  <si>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</si>
  <si>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</si>
  <si>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</si>
  <si>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</si>
  <si>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</si>
  <si>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</si>
  <si>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</si>
  <si>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</si>
  <si>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</si>
  <si>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</si>
  <si>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</si>
  <si>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</si>
  <si>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</si>
  <si>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</si>
  <si>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</si>
  <si>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</si>
  <si>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</si>
  <si>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</si>
  <si>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</si>
  <si>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</si>
  <si>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</si>
  <si>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</si>
  <si>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</si>
  <si>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</si>
  <si>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</si>
  <si>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</si>
  <si>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</si>
  <si>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</si>
  <si>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</si>
  <si>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</si>
  <si>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</si>
  <si>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</si>
  <si>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</si>
  <si>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</si>
  <si>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</si>
  <si>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</si>
  <si>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</si>
  <si>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</si>
  <si>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</si>
  <si>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</si>
  <si>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</si>
  <si>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</si>
  <si>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</si>
  <si>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</si>
  <si>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</si>
  <si>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</si>
  <si>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</si>
  <si>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</si>
  <si>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</si>
  <si>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</si>
  <si>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</si>
  <si>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</si>
  <si>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</si>
  <si>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</si>
  <si>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</si>
  <si>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</si>
  <si>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</si>
  <si>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</si>
  <si>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</si>
  <si>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</si>
  <si>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</si>
  <si>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</si>
  <si>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</si>
  <si>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</si>
  <si>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</si>
  <si>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</si>
  <si>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</si>
  <si>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</si>
  <si>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</si>
  <si>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</si>
  <si>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</si>
  <si>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</si>
  <si>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</si>
  <si>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</si>
  <si>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</si>
  <si>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</si>
  <si>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</si>
  <si>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</si>
  <si>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</si>
  <si>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</si>
  <si>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</si>
  <si>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</si>
  <si>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</si>
  <si>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</si>
  <si>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</si>
  <si>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</si>
  <si>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</si>
  <si>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</si>
  <si>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</si>
  <si>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</si>
  <si>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</si>
  <si>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</si>
  <si>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</si>
  <si>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</si>
  <si>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</si>
  <si>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</si>
  <si>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</si>
  <si>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</si>
  <si>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</si>
  <si>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</si>
  <si>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</si>
  <si>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</si>
  <si>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</si>
  <si>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</si>
  <si>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</si>
  <si>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</si>
  <si>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</si>
  <si>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</si>
  <si>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</si>
  <si>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</si>
  <si>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</si>
  <si>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</si>
  <si>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</si>
  <si>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</si>
  <si>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</si>
  <si>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</si>
  <si>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</si>
  <si>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</si>
  <si>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</si>
  <si>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</si>
  <si>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</si>
  <si>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</si>
  <si>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</si>
  <si>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</si>
  <si>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</si>
  <si>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</si>
  <si>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</si>
  <si>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</si>
  <si>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</si>
  <si>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</si>
  <si>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</si>
  <si>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</si>
  <si>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</si>
  <si>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</si>
  <si>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</si>
  <si>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</si>
  <si>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</si>
  <si>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</si>
  <si>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</si>
  <si>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</si>
  <si>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</si>
  <si>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</si>
  <si>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</si>
  <si>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</si>
  <si>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</si>
  <si>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</si>
  <si>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</si>
  <si>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</si>
  <si>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</si>
  <si>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</si>
  <si>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</si>
  <si>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</si>
  <si>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</si>
  <si>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</si>
  <si>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</si>
  <si>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</si>
  <si>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</si>
  <si>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</si>
  <si>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</si>
  <si>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</si>
  <si>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</si>
  <si>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</si>
  <si>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</si>
  <si>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</si>
  <si>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</si>
  <si>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</si>
  <si>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</si>
  <si>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</si>
  <si>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</si>
  <si>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</si>
  <si>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</si>
  <si>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</si>
  <si>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</si>
  <si>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</si>
  <si>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</si>
  <si>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</si>
  <si>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</si>
  <si>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</si>
  <si>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</si>
  <si>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</si>
  <si>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</si>
  <si>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</si>
  <si>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</si>
  <si>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</si>
  <si>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</si>
  <si>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</si>
  <si>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</si>
  <si>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</si>
  <si>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</si>
  <si>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</si>
  <si>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</si>
  <si>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</si>
  <si>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</si>
  <si>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</si>
  <si>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</si>
  <si>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</si>
  <si>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</si>
  <si>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</si>
  <si>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</si>
  <si>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</si>
  <si>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</si>
  <si>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</si>
  <si>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</si>
  <si>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</si>
  <si>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</si>
  <si>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</si>
  <si>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</si>
  <si>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</si>
  <si>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</si>
  <si>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</si>
  <si>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</si>
  <si>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</si>
  <si>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</si>
  <si>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</si>
  <si>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</si>
  <si>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</si>
  <si>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</si>
  <si>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</si>
  <si>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</si>
  <si>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</si>
  <si>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</si>
  <si>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</si>
  <si>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</si>
  <si>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</si>
  <si>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</si>
  <si>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</si>
  <si>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</si>
  <si>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</si>
  <si>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</si>
  <si>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</si>
  <si>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</si>
  <si>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</si>
  <si>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</si>
  <si>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</si>
  <si>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</si>
  <si>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</si>
  <si>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</si>
  <si>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</si>
  <si>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</si>
  <si>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</si>
  <si>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</si>
  <si>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</si>
  <si>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</si>
  <si>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</si>
  <si>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</si>
  <si>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</si>
  <si>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</si>
  <si>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</si>
  <si>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</si>
  <si>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</si>
  <si>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</si>
  <si>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</si>
  <si>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</si>
  <si>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</si>
  <si>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</si>
  <si>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</si>
  <si>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</si>
  <si>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</si>
  <si>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</si>
  <si>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</si>
  <si>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</si>
  <si>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</si>
  <si>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</si>
  <si>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</si>
  <si>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</si>
  <si>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</si>
  <si>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</si>
  <si>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</si>
  <si>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</si>
  <si>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</si>
  <si>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</si>
  <si>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</si>
  <si>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</si>
  <si>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</si>
  <si>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</si>
  <si>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</si>
  <si>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</si>
  <si>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</si>
  <si>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</si>
  <si>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</si>
  <si>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</si>
  <si>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</si>
  <si>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</si>
  <si>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</si>
  <si>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</si>
  <si>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</si>
  <si>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</si>
  <si>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</si>
  <si>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</si>
  <si>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</si>
  <si>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</si>
  <si>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</si>
  <si>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</si>
  <si>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</si>
  <si>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</si>
  <si>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</si>
  <si>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</si>
  <si>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</si>
  <si>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</si>
  <si>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</si>
  <si>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</si>
  <si>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</si>
  <si>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</si>
  <si>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</si>
  <si>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</si>
  <si>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</si>
  <si>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</si>
  <si>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</si>
  <si>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</si>
  <si>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</si>
  <si>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</si>
  <si>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</si>
  <si>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</si>
  <si>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</si>
  <si>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</si>
  <si>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</si>
  <si>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</si>
  <si>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</si>
  <si>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</si>
  <si>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</si>
  <si>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</si>
  <si>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</si>
  <si>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</si>
  <si>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</si>
  <si>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</si>
  <si>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</si>
  <si>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</si>
  <si>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</si>
  <si>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</si>
  <si>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</si>
  <si>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</si>
  <si>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</si>
  <si>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</si>
  <si>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</si>
  <si>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</si>
  <si>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</si>
  <si>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</si>
  <si>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</si>
  <si>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</si>
  <si>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</si>
  <si>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</si>
  <si>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</si>
  <si>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</si>
  <si>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</si>
  <si>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</si>
  <si>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</si>
  <si>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</si>
  <si>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</si>
  <si>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</si>
  <si>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</si>
  <si>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</si>
  <si>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</si>
  <si>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</si>
  <si>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</si>
  <si>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</si>
  <si>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</si>
  <si>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</si>
  <si>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</si>
  <si>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</si>
  <si>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</si>
  <si>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</si>
  <si>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</si>
  <si>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</si>
  <si>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</si>
  <si>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</si>
  <si>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</si>
  <si>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</si>
  <si>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</si>
  <si>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</si>
  <si>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</si>
  <si>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</si>
  <si>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</si>
  <si>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</si>
  <si>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</si>
  <si>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</si>
  <si>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</si>
  <si>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</si>
  <si>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</si>
  <si>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</si>
  <si>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</si>
  <si>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</si>
  <si>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</si>
  <si>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</si>
  <si>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</si>
  <si>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</si>
  <si>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</si>
  <si>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</si>
  <si>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</si>
  <si>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</si>
  <si>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</si>
  <si>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</si>
  <si>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</si>
  <si>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</si>
  <si>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</si>
  <si>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</si>
  <si>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</si>
  <si>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</si>
  <si>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</si>
  <si>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</si>
  <si>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</si>
  <si>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</si>
  <si>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</si>
  <si>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</si>
  <si>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</si>
  <si>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</si>
  <si>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</si>
  <si>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</si>
  <si>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</si>
  <si>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</si>
  <si>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</si>
  <si>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</si>
  <si>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</si>
  <si>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</si>
  <si>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</si>
  <si>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</si>
  <si>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</si>
  <si>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</si>
  <si>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</si>
  <si>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</si>
  <si>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</si>
  <si>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</si>
  <si>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</si>
  <si>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</si>
  <si>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</si>
  <si>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</si>
  <si>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</si>
  <si>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</si>
  <si>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</si>
  <si>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</si>
  <si>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</si>
  <si>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</si>
  <si>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</si>
  <si>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</si>
  <si>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</si>
  <si>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</si>
  <si>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</si>
  <si>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</si>
  <si>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</si>
  <si>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</si>
  <si>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</si>
  <si>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</si>
  <si>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</si>
  <si>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</si>
  <si>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</si>
  <si>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</si>
  <si>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</si>
  <si>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</si>
  <si>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</si>
  <si>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</si>
  <si>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</si>
  <si>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</si>
  <si>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</si>
  <si>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</si>
  <si>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</si>
  <si>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</si>
  <si>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</si>
  <si>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</si>
  <si>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</si>
  <si>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</si>
  <si>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</si>
  <si>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</si>
  <si>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</si>
  <si>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</si>
  <si>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</si>
  <si>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</si>
  <si>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</si>
  <si>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</si>
  <si>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</si>
  <si>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</si>
  <si>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</si>
  <si>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</si>
  <si>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</si>
  <si>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</si>
  <si>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</si>
  <si>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</si>
  <si>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</si>
  <si>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</si>
  <si>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</si>
  <si>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</si>
  <si>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</si>
  <si>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</si>
  <si>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</si>
  <si>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</si>
  <si>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</si>
  <si>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</si>
  <si>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</si>
  <si>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</si>
  <si>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</si>
  <si>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</si>
  <si>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</si>
  <si>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</si>
  <si>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</si>
  <si>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</si>
  <si>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</si>
  <si>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</si>
  <si>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</si>
  <si>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</si>
  <si>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</si>
  <si>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</si>
  <si>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</si>
  <si>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</si>
  <si>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</si>
  <si>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</si>
  <si>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</si>
  <si>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</si>
  <si>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</si>
  <si>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</si>
  <si>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</si>
  <si>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</si>
  <si>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</si>
  <si>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</si>
  <si>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</si>
  <si>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</si>
  <si>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</si>
  <si>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</si>
  <si>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</si>
  <si>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</si>
  <si>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</si>
  <si>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</si>
  <si>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</si>
  <si>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</si>
  <si>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</si>
  <si>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</si>
  <si>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</si>
  <si>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</si>
  <si>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</si>
  <si>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</si>
  <si>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</si>
  <si>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</si>
  <si>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</si>
  <si>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</si>
  <si>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</si>
  <si>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</si>
  <si>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</si>
  <si>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</si>
  <si>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</si>
  <si>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</si>
  <si>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</si>
  <si>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</si>
  <si>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</si>
  <si>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</si>
  <si>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</si>
  <si>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</si>
  <si>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</si>
  <si>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</si>
  <si>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</si>
  <si>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</si>
  <si>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</si>
  <si>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</si>
  <si>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</si>
  <si>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</si>
  <si>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</si>
  <si>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</si>
  <si>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</si>
  <si>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</si>
  <si>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</si>
  <si>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</si>
  <si>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</si>
  <si>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</si>
  <si>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</si>
  <si>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</si>
  <si>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</si>
  <si>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</si>
  <si>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</si>
  <si>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</si>
  <si>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</si>
  <si>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</si>
  <si>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</si>
  <si>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</si>
  <si>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</si>
  <si>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</si>
  <si>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</si>
  <si>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</si>
  <si>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</si>
  <si>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</si>
  <si>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</si>
  <si>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</si>
  <si>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</si>
  <si>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</si>
  <si>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</si>
  <si>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</si>
  <si>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</si>
  <si>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</si>
  <si>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</si>
  <si>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</si>
  <si>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</si>
  <si>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</si>
  <si>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</si>
  <si>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</si>
  <si>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</si>
  <si>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</si>
  <si>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</si>
  <si>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</si>
  <si>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</si>
  <si>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</si>
  <si>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</si>
  <si>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</si>
  <si>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</si>
  <si>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</si>
  <si>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</si>
  <si>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</si>
  <si>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</si>
  <si>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</si>
  <si>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</si>
  <si>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</si>
  <si>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</si>
  <si>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</si>
  <si>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</si>
  <si>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</si>
  <si>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</si>
  <si>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</si>
  <si>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</si>
  <si>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</si>
  <si>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</si>
  <si>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</si>
  <si>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</si>
  <si>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</si>
  <si>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</si>
  <si>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</si>
  <si>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</si>
  <si>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</si>
  <si>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</si>
  <si>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</si>
  <si>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</si>
  <si>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</si>
  <si>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</si>
  <si>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</si>
  <si>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</si>
  <si>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</si>
  <si>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</si>
  <si>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</si>
  <si>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</si>
  <si>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</si>
  <si>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</si>
  <si>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</si>
  <si>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</si>
  <si>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</si>
  <si>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</si>
  <si>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</si>
  <si>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</si>
  <si>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</si>
  <si>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</si>
  <si>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</si>
  <si>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</si>
  <si>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</si>
  <si>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</si>
  <si>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</si>
  <si>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</si>
  <si>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</si>
  <si>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</si>
  <si>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</si>
  <si>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</si>
  <si>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</si>
  <si>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</si>
  <si>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</si>
  <si>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</si>
  <si>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</si>
  <si>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</si>
  <si>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</si>
  <si>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</si>
  <si>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</si>
  <si>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</si>
  <si>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</si>
  <si>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</si>
  <si>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</si>
  <si>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</si>
  <si>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</si>
  <si>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</si>
  <si>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</si>
  <si>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</si>
  <si>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</si>
  <si>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</si>
  <si>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</si>
  <si>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</si>
  <si>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</si>
  <si>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</si>
  <si>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</si>
  <si>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</si>
  <si>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</si>
  <si>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</si>
  <si>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</si>
  <si>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</si>
  <si>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</si>
  <si>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</si>
  <si>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</si>
  <si>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</si>
  <si>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</si>
  <si>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</si>
  <si>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</si>
  <si>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</si>
  <si>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</si>
  <si>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</si>
  <si>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</si>
  <si>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</si>
  <si>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</si>
  <si>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</si>
  <si>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</si>
  <si>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</si>
  <si>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</si>
  <si>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</si>
  <si>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</si>
  <si>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</si>
  <si>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</si>
  <si>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</si>
  <si>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</si>
  <si>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</si>
  <si>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</si>
  <si>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</si>
  <si>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</si>
  <si>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</si>
  <si>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</si>
  <si>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</si>
  <si>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</si>
  <si>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</si>
  <si>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</si>
  <si>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</si>
  <si>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</si>
  <si>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</si>
  <si>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</si>
  <si>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</si>
  <si>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</si>
  <si>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</si>
  <si>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</si>
  <si>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</si>
  <si>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</si>
  <si>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</si>
  <si>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</si>
  <si>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</si>
  <si>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</si>
  <si>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</si>
  <si>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</si>
  <si>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</si>
  <si>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</si>
  <si>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</si>
  <si>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</si>
  <si>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</si>
  <si>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</si>
  <si>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</si>
  <si>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</si>
  <si>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</si>
  <si>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</si>
  <si>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</si>
  <si>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</si>
  <si>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</si>
  <si>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</si>
  <si>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</si>
  <si>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</si>
  <si>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</si>
  <si>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</si>
  <si>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</si>
  <si>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</si>
  <si>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</si>
  <si>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</si>
  <si>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</si>
  <si>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</si>
  <si>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</si>
  <si>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</si>
  <si>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</si>
  <si>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</si>
  <si>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</si>
  <si>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</si>
  <si>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</si>
  <si>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</si>
  <si>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</si>
  <si>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</si>
  <si>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</si>
  <si>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</si>
  <si>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</si>
  <si>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</si>
  <si>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</si>
  <si>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</si>
  <si>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</si>
  <si>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</si>
  <si>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</si>
  <si>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</si>
  <si>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</si>
  <si>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</si>
  <si>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</si>
  <si>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</si>
  <si>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</si>
  <si>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</si>
  <si>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</si>
  <si>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</si>
  <si>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</si>
  <si>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</si>
  <si>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</si>
  <si>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</si>
  <si>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</si>
  <si>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</si>
  <si>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</si>
  <si>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</si>
  <si>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</si>
  <si>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</si>
  <si>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</si>
  <si>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</si>
  <si>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</si>
  <si>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</si>
  <si>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</si>
  <si>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</si>
  <si>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</si>
  <si>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</si>
  <si>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</si>
  <si>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</si>
  <si>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</si>
  <si>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</si>
  <si>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</si>
  <si>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</si>
  <si>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</si>
  <si>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</si>
  <si>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</si>
  <si>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</si>
  <si>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</si>
  <si>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</si>
  <si>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</si>
  <si>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</si>
  <si>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</si>
  <si>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</si>
  <si>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</si>
  <si>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</si>
  <si>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</si>
  <si>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</si>
  <si>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</si>
  <si>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</si>
  <si>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</si>
  <si>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</si>
  <si>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</si>
  <si>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</si>
  <si>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</si>
  <si>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</si>
  <si>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</si>
  <si>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</si>
  <si>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</si>
  <si>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</si>
  <si>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</si>
  <si>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</si>
  <si>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</si>
  <si>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</si>
  <si>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</si>
  <si>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</si>
  <si>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</si>
  <si>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</si>
  <si>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</si>
  <si>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</si>
  <si>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</si>
  <si>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</si>
  <si>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</si>
  <si>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</si>
  <si>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</si>
  <si>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</si>
  <si>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</si>
  <si>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</si>
  <si>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</si>
  <si>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</si>
  <si>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</si>
  <si>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</si>
  <si>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</si>
  <si>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</si>
  <si>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</si>
  <si>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</si>
  <si>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</si>
  <si>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</si>
  <si>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</si>
  <si>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</si>
  <si>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</si>
  <si>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</si>
  <si>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</si>
  <si>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</si>
  <si>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</si>
  <si>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</si>
  <si>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</si>
  <si>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</si>
  <si>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</si>
  <si>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</si>
  <si>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</si>
  <si>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</si>
  <si>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</si>
  <si>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</si>
  <si>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</si>
  <si>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</si>
  <si>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</si>
  <si>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</si>
  <si>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</si>
  <si>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</si>
  <si>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</si>
  <si>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</si>
  <si>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</si>
  <si>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</si>
  <si>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</si>
  <si>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</si>
  <si>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</si>
  <si>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</si>
  <si>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</si>
  <si>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</si>
  <si>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</si>
  <si>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</si>
  <si>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</si>
  <si>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</si>
  <si>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</si>
  <si>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</si>
  <si>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</si>
  <si>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</si>
  <si>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</si>
  <si>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</si>
  <si>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</si>
  <si>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</si>
  <si>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</si>
  <si>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</si>
  <si>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</si>
  <si>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</si>
  <si>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</si>
  <si>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</si>
  <si>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</si>
  <si>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</si>
  <si>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</si>
  <si>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</si>
  <si>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</si>
  <si>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</si>
  <si>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</si>
  <si>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</si>
  <si>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</si>
  <si>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</si>
  <si>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</si>
  <si>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</si>
  <si>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</si>
  <si>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</si>
  <si>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</si>
  <si>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</si>
  <si>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</si>
  <si>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</si>
  <si>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</si>
  <si>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</si>
  <si>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</si>
  <si>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</si>
  <si>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</si>
  <si>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</si>
  <si>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</si>
  <si>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</si>
  <si>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</si>
  <si>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</si>
  <si>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</si>
  <si>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</si>
  <si>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</si>
  <si>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</si>
  <si>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</si>
  <si>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</si>
  <si>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</si>
  <si>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</si>
  <si>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</si>
  <si>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</si>
  <si>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</si>
  <si>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</si>
  <si>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</si>
  <si>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</si>
  <si>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</si>
  <si>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</si>
  <si>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</si>
  <si>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</si>
  <si>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</si>
  <si>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</si>
  <si>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</si>
  <si>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</si>
  <si>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</si>
  <si>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</si>
  <si>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</si>
  <si>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</si>
  <si>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</si>
  <si>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</si>
  <si>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</si>
  <si>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</si>
  <si>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</si>
  <si>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</si>
  <si>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</si>
  <si>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</si>
  <si>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</si>
  <si>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</si>
  <si>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</si>
  <si>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</si>
  <si>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</si>
  <si>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</si>
  <si>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</si>
  <si>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</si>
  <si>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</si>
  <si>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</si>
  <si>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</si>
  <si>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</si>
  <si>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</si>
  <si>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</si>
  <si>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</si>
  <si>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</si>
  <si>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</si>
  <si>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</si>
  <si>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</si>
  <si>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</si>
  <si>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</si>
  <si>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</si>
  <si>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</si>
  <si>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</si>
  <si>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</si>
  <si>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</si>
  <si>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</si>
  <si>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</si>
  <si>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</si>
  <si>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</si>
  <si>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</si>
  <si>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</si>
  <si>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</si>
  <si>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</si>
  <si>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</si>
  <si>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</si>
  <si>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</si>
  <si>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</si>
  <si>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</si>
  <si>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</si>
  <si>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</si>
  <si>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</si>
  <si>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</si>
  <si>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</si>
  <si>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</si>
  <si>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</si>
  <si>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</si>
  <si>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</si>
  <si>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</si>
  <si>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</si>
  <si>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</si>
  <si>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</si>
  <si>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</si>
  <si>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</si>
  <si>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</si>
  <si>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</si>
  <si>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</si>
  <si>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</si>
  <si>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</si>
  <si>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</si>
  <si>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</si>
  <si>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</si>
  <si>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</si>
  <si>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</si>
  <si>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</si>
  <si>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</si>
  <si>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</si>
  <si>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</si>
  <si>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</si>
  <si>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</si>
  <si>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</si>
  <si>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</si>
  <si>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</si>
  <si>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</si>
  <si>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</si>
  <si>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</si>
  <si>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</si>
  <si>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</si>
  <si>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</si>
  <si>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</si>
  <si>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</si>
  <si>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</si>
  <si>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</si>
  <si>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</si>
  <si>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</si>
  <si>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</si>
  <si>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</si>
  <si>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</si>
  <si>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</si>
  <si>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</si>
  <si>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</si>
  <si>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</si>
  <si>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</si>
  <si>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</si>
  <si>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</si>
  <si>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</si>
  <si>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</si>
  <si>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</si>
  <si>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</si>
  <si>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</si>
  <si>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</si>
  <si>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</si>
  <si>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</si>
  <si>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</si>
  <si>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</si>
  <si>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</si>
  <si>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</si>
  <si>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</si>
  <si>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</si>
  <si>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</si>
  <si>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</si>
  <si>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</si>
  <si>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</si>
  <si>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</si>
  <si>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</si>
  <si>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</si>
  <si>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</si>
  <si>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</si>
  <si>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</si>
  <si>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</si>
  <si>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</si>
  <si>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</si>
  <si>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</si>
  <si>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</si>
  <si>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</si>
  <si>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</si>
  <si>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</si>
  <si>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</si>
  <si>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</si>
  <si>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</si>
  <si>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</si>
  <si>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</si>
  <si>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</si>
  <si>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</si>
  <si>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</si>
  <si>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</si>
  <si>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</si>
  <si>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</si>
  <si>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</si>
  <si>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</si>
  <si>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</si>
  <si>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</si>
  <si>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</si>
  <si>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</si>
  <si>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</si>
  <si>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</si>
  <si>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</si>
  <si>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</si>
  <si>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</si>
  <si>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</si>
  <si>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</si>
  <si>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</si>
  <si>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</si>
  <si>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</si>
  <si>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</si>
  <si>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</si>
  <si>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</si>
  <si>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</si>
  <si>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</si>
  <si>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</si>
  <si>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</si>
  <si>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</si>
  <si>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</si>
  <si>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</si>
  <si>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</si>
  <si>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</si>
  <si>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</si>
  <si>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</si>
  <si>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</si>
  <si>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</si>
  <si>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</si>
  <si>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</si>
  <si>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</si>
  <si>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</si>
  <si>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</si>
  <si>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</si>
  <si>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</si>
  <si>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</si>
  <si>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</si>
  <si>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</si>
  <si>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</si>
  <si>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</si>
  <si>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</si>
  <si>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</si>
  <si>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</si>
  <si>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</si>
  <si>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</si>
  <si>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</si>
  <si>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</si>
  <si>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</si>
  <si>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</si>
  <si>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</si>
  <si>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</si>
  <si>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</si>
  <si>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</si>
  <si>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</si>
  <si>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</si>
  <si>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</si>
  <si>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</si>
  <si>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</si>
  <si>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</si>
  <si>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</si>
  <si>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</si>
  <si>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</si>
  <si>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</si>
  <si>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</si>
  <si>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</si>
  <si>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</si>
  <si>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</si>
  <si>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</si>
  <si>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</si>
  <si>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</si>
  <si>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</si>
  <si>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</si>
  <si>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</si>
  <si>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</si>
  <si>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</si>
  <si>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</si>
  <si>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</si>
  <si>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</si>
  <si>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</si>
  <si>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</si>
  <si>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</si>
  <si>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</si>
  <si>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</si>
  <si>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</si>
  <si>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</si>
  <si>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</si>
  <si>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</si>
  <si>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</si>
  <si>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</si>
  <si>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</si>
  <si>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</si>
  <si>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</si>
  <si>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</si>
  <si>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</si>
  <si>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</si>
  <si>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</si>
  <si>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</si>
  <si>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</si>
  <si>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</si>
  <si>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</si>
  <si>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</si>
  <si>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</si>
  <si>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</si>
  <si>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</si>
  <si>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</si>
  <si>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</si>
  <si>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</si>
  <si>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</si>
  <si>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</si>
  <si>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</si>
  <si>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</si>
  <si>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</si>
  <si>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</si>
  <si>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</si>
  <si>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</si>
  <si>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</si>
  <si>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</si>
  <si>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</si>
  <si>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</si>
  <si>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</si>
  <si>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</si>
  <si>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</si>
  <si>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</si>
  <si>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</si>
  <si>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</si>
  <si>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</si>
  <si>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</si>
  <si>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</si>
  <si>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</si>
  <si>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</si>
  <si>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</si>
  <si>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</si>
  <si>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</si>
  <si>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</si>
  <si>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</si>
  <si>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</si>
  <si>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</si>
  <si>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</si>
  <si>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</si>
  <si>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</si>
  <si>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</si>
  <si>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</si>
  <si>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</si>
  <si>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</si>
  <si>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</si>
  <si>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</si>
  <si>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</si>
  <si>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</si>
  <si>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</si>
  <si>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</si>
  <si>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</si>
  <si>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</si>
  <si>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</si>
  <si>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</si>
  <si>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</si>
  <si>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</si>
  <si>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</si>
  <si>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</si>
  <si>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</si>
  <si>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</si>
  <si>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</si>
  <si>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</si>
  <si>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</si>
  <si>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</si>
  <si>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</si>
  <si>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</si>
  <si>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</si>
  <si>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</si>
  <si>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</si>
  <si>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</si>
  <si>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</si>
  <si>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</si>
  <si>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</si>
  <si>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</si>
  <si>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</si>
  <si>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</si>
  <si>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</si>
  <si>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</si>
  <si>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</si>
  <si>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</si>
  <si>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</si>
  <si>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</si>
  <si>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</si>
  <si>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</si>
  <si>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</si>
  <si>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</si>
  <si>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</si>
  <si>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</si>
  <si>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</si>
  <si>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</si>
  <si>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</si>
  <si>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</si>
  <si>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</si>
  <si>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</si>
  <si>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</si>
  <si>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</si>
  <si>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</si>
  <si>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</si>
  <si>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</si>
  <si>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</si>
  <si>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</si>
  <si>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</si>
  <si>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</si>
  <si>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</si>
  <si>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</si>
  <si>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</si>
  <si>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</si>
  <si>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</si>
  <si>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</si>
  <si>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</si>
  <si>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</si>
  <si>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</si>
  <si>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</si>
  <si>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</si>
  <si>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</si>
  <si>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</si>
  <si>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</si>
  <si>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</si>
  <si>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</si>
  <si>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</si>
  <si>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</si>
  <si>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</si>
  <si>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</si>
  <si>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</si>
  <si>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</si>
  <si>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</si>
  <si>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</si>
  <si>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</si>
  <si>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</si>
  <si>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</si>
  <si>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</si>
  <si>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</si>
  <si>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</si>
  <si>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</si>
  <si>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</si>
  <si>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</si>
  <si>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</si>
  <si>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</si>
  <si>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</si>
  <si>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</si>
  <si>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</si>
  <si>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</si>
  <si>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</si>
  <si>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</si>
  <si>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</si>
  <si>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</si>
  <si>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</si>
  <si>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</si>
  <si>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</si>
  <si>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</si>
  <si>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</si>
  <si>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</si>
  <si>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</si>
  <si>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</si>
  <si>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</si>
  <si>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</si>
  <si>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</si>
  <si>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</si>
  <si>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</si>
  <si>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</si>
  <si>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</si>
  <si>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</si>
  <si>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</si>
  <si>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</si>
  <si>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</si>
  <si>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</si>
  <si>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</si>
  <si>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</si>
  <si>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</si>
  <si>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</si>
  <si>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</si>
  <si>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</si>
  <si>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</si>
  <si>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</si>
  <si>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</si>
  <si>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</si>
  <si>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</si>
  <si>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</si>
  <si>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</si>
  <si>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</si>
  <si>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</si>
  <si>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</si>
  <si>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</si>
  <si>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</si>
  <si>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</si>
  <si>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</si>
  <si>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</si>
  <si>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</si>
  <si>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</si>
  <si>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</si>
  <si>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</si>
  <si>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</si>
  <si>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</si>
  <si>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</si>
  <si>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</si>
  <si>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</si>
  <si>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</si>
  <si>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</si>
  <si>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</si>
  <si>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</si>
  <si>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</si>
  <si>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</si>
  <si>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</si>
  <si>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</si>
  <si>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</si>
  <si>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</si>
  <si>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</si>
  <si>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</si>
  <si>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</si>
  <si>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</si>
  <si>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</si>
  <si>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</si>
  <si>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</si>
  <si>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</si>
  <si>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</si>
  <si>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</si>
  <si>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</si>
  <si>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</si>
  <si>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</si>
  <si>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</si>
  <si>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</si>
  <si>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</si>
  <si>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</si>
  <si>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</si>
  <si>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</si>
  <si>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</si>
  <si>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</si>
  <si>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</si>
  <si>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</si>
  <si>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</si>
  <si>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</si>
  <si>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</si>
  <si>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</si>
  <si>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</si>
  <si>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</si>
  <si>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</si>
  <si>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</si>
  <si>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</si>
  <si>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</si>
  <si>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</si>
  <si>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</si>
  <si>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</si>
  <si>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</si>
  <si>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</si>
  <si>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</si>
  <si>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</si>
  <si>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</si>
  <si>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</si>
  <si>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</si>
  <si>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</si>
  <si>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</si>
  <si>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</si>
  <si>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</si>
  <si>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</si>
  <si>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</si>
  <si>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</si>
  <si>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</si>
  <si>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</si>
  <si>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</si>
  <si>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</si>
  <si>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</si>
  <si>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</si>
  <si>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</si>
  <si>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</si>
  <si>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</si>
  <si>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</si>
  <si>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</si>
  <si>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</si>
  <si>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</si>
  <si>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</si>
  <si>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</si>
  <si>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</si>
  <si>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</si>
  <si>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</si>
  <si>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</si>
  <si>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</si>
  <si>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</si>
  <si>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</si>
  <si>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</si>
  <si>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</si>
  <si>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</si>
  <si>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</si>
  <si>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</si>
  <si>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</si>
  <si>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</si>
  <si>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</si>
  <si>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</si>
  <si>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</si>
  <si>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</si>
  <si>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</si>
  <si>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</si>
  <si>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</si>
  <si>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</si>
  <si>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</si>
  <si>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</si>
  <si>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</si>
  <si>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</si>
  <si>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</si>
  <si>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</si>
  <si>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</si>
  <si>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</si>
  <si>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</si>
  <si>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</si>
  <si>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</si>
  <si>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</si>
  <si>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</si>
  <si>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</si>
  <si>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</si>
  <si>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</si>
  <si>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</si>
  <si>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</si>
  <si>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</si>
  <si>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</si>
  <si>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</si>
  <si>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</si>
  <si>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</si>
  <si>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</si>
  <si>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</si>
  <si>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</si>
  <si>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</si>
  <si>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</si>
  <si>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</si>
  <si>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</si>
  <si>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</si>
  <si>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</si>
  <si>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</si>
  <si>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</si>
  <si>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</si>
  <si>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</si>
  <si>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</si>
  <si>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</si>
  <si>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</si>
  <si>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</si>
  <si>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</si>
  <si>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</si>
  <si>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</si>
  <si>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</si>
  <si>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</si>
  <si>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</si>
  <si>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</si>
  <si>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</si>
  <si>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</si>
  <si>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</si>
  <si>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</si>
  <si>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</si>
  <si>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</si>
  <si>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</si>
  <si>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</si>
  <si>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</si>
  <si>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</si>
  <si>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</si>
  <si>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</si>
  <si>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</si>
  <si>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</si>
  <si>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</si>
  <si>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</si>
  <si>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</si>
  <si>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</si>
  <si>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</si>
  <si>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</si>
  <si>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</si>
  <si>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</si>
  <si>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</si>
  <si>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</si>
  <si>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</si>
  <si>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</si>
  <si>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</si>
  <si>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</si>
  <si>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</si>
  <si>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</si>
  <si>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</si>
  <si>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</si>
  <si>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</si>
  <si>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</si>
  <si>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</si>
  <si>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</si>
  <si>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</si>
  <si>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</si>
  <si>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</si>
  <si>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</si>
  <si>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</si>
  <si>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</si>
  <si>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</si>
  <si>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</si>
  <si>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</si>
  <si>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</si>
  <si>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</si>
  <si>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</si>
  <si>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</si>
  <si>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</si>
  <si>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</si>
  <si>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</si>
  <si>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</si>
  <si>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</si>
  <si>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</si>
  <si>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</si>
  <si>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</si>
  <si>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</si>
  <si>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</si>
  <si>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</si>
  <si>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</si>
  <si>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</si>
  <si>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</si>
  <si>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</si>
  <si>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</si>
  <si>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</si>
  <si>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</si>
  <si>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</si>
  <si>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</si>
  <si>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</si>
  <si>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</si>
  <si>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</si>
  <si>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</si>
  <si>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</si>
  <si>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</si>
  <si>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</si>
  <si>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</si>
  <si>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</si>
  <si>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</si>
  <si>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</si>
  <si>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</si>
  <si>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</si>
  <si>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</si>
  <si>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</si>
  <si>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</si>
  <si>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</si>
  <si>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</si>
  <si>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</si>
  <si>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</si>
  <si>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</si>
  <si>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</si>
  <si>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</si>
  <si>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</si>
  <si>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</si>
  <si>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</si>
  <si>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</si>
  <si>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</si>
  <si>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</si>
  <si>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</si>
  <si>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</si>
  <si>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</si>
  <si>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</si>
  <si>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</si>
  <si>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</si>
  <si>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</si>
  <si>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</si>
  <si>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</si>
  <si>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</si>
  <si>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</si>
  <si>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</si>
  <si>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</si>
  <si>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</si>
  <si>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</si>
  <si>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</si>
  <si>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</si>
  <si>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</si>
  <si>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</si>
  <si>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</si>
  <si>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</si>
  <si>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</si>
  <si>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</si>
  <si>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</si>
  <si>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</si>
  <si>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</si>
  <si>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</si>
  <si>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</si>
  <si>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</si>
  <si>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</si>
  <si>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</si>
  <si>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</si>
  <si>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</si>
  <si>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</si>
  <si>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</si>
  <si>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</si>
  <si>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</si>
  <si>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</si>
  <si>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</si>
  <si>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</si>
  <si>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</si>
  <si>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</si>
  <si>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</si>
  <si>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</si>
  <si>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</si>
  <si>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</si>
  <si>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</si>
  <si>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</si>
  <si>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</si>
  <si>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</si>
  <si>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</si>
  <si>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</si>
  <si>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</si>
  <si>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</si>
  <si>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</si>
  <si>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</si>
  <si>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</si>
  <si>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</si>
  <si>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</si>
  <si>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</si>
  <si>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</si>
  <si>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</si>
  <si>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</si>
  <si>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</si>
  <si>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</si>
  <si>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</si>
  <si>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</si>
  <si>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</si>
  <si>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</si>
  <si>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</si>
  <si>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</si>
  <si>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</si>
  <si>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</si>
  <si>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</si>
  <si>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</si>
  <si>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</si>
  <si>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</si>
  <si>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</si>
  <si>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</si>
  <si>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</si>
  <si>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</si>
  <si>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</si>
  <si>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</si>
  <si>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</si>
  <si>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</si>
  <si>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</si>
  <si>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</si>
  <si>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</si>
  <si>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</si>
  <si>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</si>
  <si>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</si>
  <si>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</si>
  <si>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</si>
  <si>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</si>
  <si>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</si>
  <si>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</si>
  <si>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</si>
  <si>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</si>
  <si>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</si>
  <si>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</si>
  <si>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</si>
  <si>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</si>
  <si>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</si>
  <si>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</si>
  <si>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</si>
  <si>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</si>
  <si>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</si>
  <si>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</si>
  <si>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</si>
  <si>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</si>
  <si>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</si>
  <si>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</si>
  <si>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</si>
  <si>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</si>
  <si>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</si>
  <si>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</si>
  <si>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</si>
  <si>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</si>
  <si>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</si>
  <si>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</si>
  <si>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</si>
  <si>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</si>
  <si>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</si>
  <si>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</si>
  <si>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</si>
  <si>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</si>
  <si>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</si>
  <si>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</si>
  <si>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</si>
  <si>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</si>
  <si>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</si>
  <si>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</si>
  <si>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</si>
  <si>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</si>
  <si>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</si>
  <si>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</si>
  <si>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</si>
  <si>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</si>
  <si>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</si>
  <si>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</si>
  <si>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</si>
  <si>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</si>
  <si>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</si>
  <si>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</si>
  <si>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</si>
  <si>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</si>
  <si>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</si>
  <si>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</si>
  <si>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</si>
  <si>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</si>
  <si>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</si>
  <si>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</si>
  <si>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</si>
  <si>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</si>
  <si>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</si>
  <si>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</si>
  <si>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</si>
  <si>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</si>
  <si>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</si>
  <si>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</si>
  <si>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</si>
  <si>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</si>
  <si>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</si>
  <si>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</si>
  <si>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</si>
  <si>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</si>
  <si>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</si>
  <si>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</si>
  <si>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</si>
  <si>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</si>
  <si>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</si>
  <si>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</si>
  <si>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</si>
  <si>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</si>
  <si>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</si>
  <si>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</si>
  <si>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</si>
  <si>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</si>
  <si>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</si>
  <si>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</si>
  <si>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</si>
  <si>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</si>
  <si>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</si>
  <si>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</si>
  <si>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</si>
  <si>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</si>
  <si>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</si>
  <si>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</si>
  <si>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</si>
  <si>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</si>
  <si>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</si>
  <si>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</si>
  <si>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</si>
  <si>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</si>
  <si>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</si>
  <si>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</si>
  <si>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</si>
  <si>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</si>
  <si>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</si>
  <si>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</si>
  <si>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</si>
  <si>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</si>
  <si>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</si>
  <si>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</si>
  <si>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</si>
  <si>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</si>
  <si>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</si>
  <si>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</si>
  <si>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</si>
  <si>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</si>
  <si>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</si>
  <si>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</si>
  <si>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</si>
  <si>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</si>
  <si>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</si>
  <si>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</si>
  <si>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</si>
  <si>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</si>
  <si>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</si>
  <si>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</si>
  <si>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</si>
  <si>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</si>
  <si>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</si>
  <si>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</si>
  <si>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</si>
  <si>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</si>
  <si>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</si>
  <si>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</si>
  <si>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</si>
  <si>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</si>
  <si>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</si>
  <si>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</si>
  <si>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</si>
  <si>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</si>
  <si>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</si>
  <si>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</si>
  <si>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</si>
  <si>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</si>
  <si>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</si>
  <si>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</si>
  <si>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</si>
  <si>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</si>
  <si>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</si>
  <si>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</si>
  <si>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</si>
  <si>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</si>
  <si>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</si>
  <si>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</si>
  <si>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</si>
  <si>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</si>
  <si>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</si>
  <si>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</si>
  <si>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</si>
  <si>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</si>
  <si>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</si>
  <si>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</si>
  <si>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</si>
  <si>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</si>
  <si>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</si>
  <si>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</si>
  <si>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</si>
  <si>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</si>
  <si>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</si>
  <si>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</si>
  <si>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</si>
  <si>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</si>
  <si>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</si>
  <si>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</si>
  <si>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</si>
  <si>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</si>
  <si>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</si>
  <si>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</si>
  <si>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</si>
  <si>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</si>
  <si>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</si>
  <si>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</si>
  <si>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</si>
  <si>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</si>
  <si>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</si>
  <si>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</si>
  <si>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</si>
  <si>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</si>
  <si>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</si>
  <si>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</si>
  <si>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</si>
  <si>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</si>
  <si>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</si>
  <si>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</si>
  <si>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</si>
  <si>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</si>
  <si>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</si>
  <si>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</si>
  <si>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</si>
  <si>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</si>
  <si>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</si>
  <si>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</si>
  <si>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</si>
  <si>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</si>
  <si>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</si>
  <si>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</si>
  <si>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</si>
  <si>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</si>
  <si>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</si>
  <si>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</si>
  <si>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</si>
  <si>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</si>
  <si>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</si>
  <si>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</si>
  <si>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</si>
  <si>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</si>
  <si>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</si>
  <si>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</si>
  <si>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</si>
  <si>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</si>
  <si>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</si>
  <si>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</si>
  <si>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</si>
  <si>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</si>
  <si>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</si>
  <si>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</si>
  <si>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</si>
  <si>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</si>
  <si>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</si>
  <si>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</si>
  <si>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</si>
  <si>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</si>
  <si>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</si>
  <si>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</si>
  <si>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</si>
  <si>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</si>
  <si>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</si>
  <si>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</si>
  <si>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</si>
  <si>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</si>
  <si>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</si>
  <si>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</si>
  <si>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</si>
  <si>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</si>
  <si>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</si>
  <si>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</si>
  <si>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</si>
  <si>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</si>
  <si>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</si>
  <si>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</si>
  <si>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</si>
  <si>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</si>
  <si>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</si>
  <si>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</si>
  <si>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</si>
  <si>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</si>
  <si>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</si>
  <si>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</si>
  <si>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</si>
  <si>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</si>
  <si>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</si>
  <si>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</si>
  <si>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</si>
  <si>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</si>
  <si>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</si>
  <si>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</si>
  <si>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</si>
  <si>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</si>
  <si>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</si>
  <si>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</si>
  <si>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</si>
  <si>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</si>
  <si>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</si>
  <si>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</si>
  <si>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</si>
  <si>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</si>
  <si>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</si>
  <si>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</si>
  <si>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</si>
  <si>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</si>
  <si>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</si>
  <si>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</si>
  <si>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</si>
  <si>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</si>
  <si>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</si>
  <si>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</si>
  <si>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</si>
  <si>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</si>
  <si>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</si>
  <si>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</si>
  <si>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</si>
  <si>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</si>
  <si>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</si>
  <si>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</si>
  <si>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</si>
  <si>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</si>
  <si>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</si>
  <si>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</si>
  <si>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</si>
  <si>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</si>
  <si>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</si>
  <si>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</si>
  <si>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</si>
  <si>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</si>
  <si>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</si>
  <si>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</si>
  <si>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</si>
  <si>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</si>
  <si>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</si>
  <si>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</si>
  <si>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</si>
  <si>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</si>
  <si>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</si>
  <si>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</si>
  <si>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</si>
  <si>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</si>
  <si>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</si>
  <si>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</si>
  <si>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</si>
  <si>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</si>
  <si>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</si>
  <si>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</si>
  <si>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</si>
  <si>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</si>
  <si>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</si>
  <si>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</si>
  <si>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</si>
  <si>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</si>
  <si>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</si>
  <si>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</si>
  <si>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</si>
  <si>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</si>
  <si>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</si>
  <si>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</si>
  <si>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</si>
  <si>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</si>
  <si>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</si>
  <si>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</si>
  <si>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</si>
  <si>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</si>
  <si>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</si>
  <si>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</si>
  <si>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</si>
  <si>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</si>
  <si>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</si>
  <si>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</si>
  <si>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</si>
  <si>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</si>
  <si>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</si>
  <si>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</si>
  <si>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</si>
  <si>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</si>
  <si>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</si>
  <si>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</si>
  <si>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</si>
  <si>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</si>
  <si>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</si>
  <si>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</si>
  <si>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</si>
  <si>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</si>
  <si>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</si>
  <si>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</si>
  <si>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</si>
  <si>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</si>
  <si>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</si>
  <si>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</si>
  <si>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</si>
  <si>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</si>
  <si>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</si>
  <si>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</si>
  <si>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</si>
  <si>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</si>
  <si>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</si>
  <si>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</si>
  <si>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</si>
  <si>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</si>
  <si>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</si>
  <si>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</si>
  <si>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</si>
  <si>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</si>
  <si>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</si>
  <si>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</si>
  <si>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</si>
  <si>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</si>
  <si>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</si>
  <si>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</si>
  <si>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</si>
  <si>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</si>
  <si>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</si>
  <si>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</si>
  <si>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</si>
  <si>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</si>
  <si>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</si>
  <si>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</si>
  <si>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</si>
  <si>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</si>
  <si>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</si>
  <si>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</si>
  <si>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</si>
  <si>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</si>
  <si>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</si>
  <si>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</si>
  <si>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</si>
  <si>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</si>
  <si>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</si>
  <si>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</si>
  <si>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</si>
  <si>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</si>
  <si>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</si>
  <si>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</si>
  <si>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</si>
  <si>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</si>
  <si>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</si>
  <si>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</si>
  <si>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</si>
  <si>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</si>
  <si>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</si>
  <si>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</si>
  <si>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</si>
  <si>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</si>
  <si>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</si>
  <si>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</si>
  <si>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</si>
  <si>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</si>
  <si>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</si>
  <si>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</si>
  <si>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</si>
  <si>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</si>
  <si>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</si>
  <si>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</si>
  <si>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</si>
  <si>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</si>
  <si>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</si>
  <si>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</si>
  <si>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</si>
  <si>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</si>
  <si>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</si>
  <si>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</si>
  <si>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</si>
  <si>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</si>
  <si>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</si>
  <si>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</si>
  <si>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</si>
  <si>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</si>
  <si>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</si>
  <si>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</si>
  <si>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</si>
  <si>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</si>
  <si>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</si>
  <si>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</si>
  <si>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</si>
  <si>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</si>
  <si>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</si>
  <si>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</si>
  <si>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</si>
  <si>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</si>
  <si>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</si>
  <si>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</si>
  <si>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</si>
  <si>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</si>
  <si>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</si>
  <si>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</si>
  <si>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</si>
  <si>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</si>
  <si>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</si>
  <si>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</si>
  <si>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</si>
  <si>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</si>
  <si>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</si>
  <si>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</si>
  <si>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</si>
  <si>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</si>
  <si>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</si>
  <si>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</si>
  <si>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</si>
  <si>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</si>
  <si>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</si>
  <si>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</si>
  <si>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</si>
  <si>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</si>
  <si>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</si>
  <si>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</si>
  <si>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</si>
  <si>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</si>
  <si>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</si>
  <si>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</si>
  <si>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</si>
  <si>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</si>
  <si>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</si>
  <si>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</si>
  <si>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</si>
  <si>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</si>
  <si>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</si>
  <si>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</si>
  <si>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</si>
  <si>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</si>
  <si>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</si>
  <si>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</si>
  <si>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</si>
  <si>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</si>
  <si>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</si>
  <si>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</si>
  <si>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</si>
  <si>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</si>
  <si>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</si>
  <si>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</si>
  <si>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</si>
  <si>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</si>
  <si>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</si>
  <si>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</si>
  <si>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</si>
  <si>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</si>
  <si>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</si>
  <si>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</si>
  <si>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</si>
  <si>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</si>
  <si>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</si>
  <si>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</si>
  <si>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</si>
  <si>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</si>
  <si>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</si>
  <si>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</si>
  <si>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</si>
  <si>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</si>
  <si>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</si>
  <si>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</si>
  <si>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</si>
  <si>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</si>
  <si>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</si>
  <si>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</si>
  <si>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</si>
  <si>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</si>
  <si>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</si>
  <si>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</si>
  <si>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</si>
  <si>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</si>
  <si>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</si>
  <si>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</si>
  <si>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</si>
  <si>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</si>
  <si>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</si>
  <si>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</si>
  <si>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</si>
  <si>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</si>
  <si>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</si>
  <si>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</si>
  <si>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</si>
  <si>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</si>
  <si>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</si>
  <si>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</si>
  <si>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</si>
  <si>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</si>
  <si>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</si>
  <si>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</si>
  <si>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</si>
  <si>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</si>
  <si>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</si>
  <si>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</si>
  <si>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</si>
  <si>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</si>
  <si>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</si>
  <si>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</si>
  <si>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</si>
  <si>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</si>
  <si>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</si>
  <si>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</si>
  <si>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</si>
  <si>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</si>
  <si>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</si>
  <si>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</si>
  <si>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</si>
  <si>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</si>
  <si>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</si>
  <si>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</si>
  <si>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</si>
  <si>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</si>
  <si>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</si>
  <si>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</si>
  <si>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</si>
  <si>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</si>
  <si>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</si>
  <si>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</si>
  <si>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</si>
  <si>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</si>
  <si>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</si>
  <si>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</si>
  <si>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</si>
  <si>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</si>
  <si>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</si>
  <si>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</si>
  <si>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</si>
  <si>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</si>
  <si>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</si>
  <si>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</si>
  <si>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</si>
  <si>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</si>
  <si>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</si>
  <si>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</si>
  <si>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</si>
  <si>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</si>
  <si>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</si>
  <si>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</si>
  <si>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</si>
  <si>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</si>
  <si>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</si>
  <si>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</si>
  <si>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</si>
  <si>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</si>
  <si>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</si>
  <si>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</si>
  <si>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</si>
  <si>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</si>
  <si>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</si>
  <si>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</si>
  <si>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</si>
  <si>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</si>
  <si>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</si>
  <si>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</si>
  <si>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</si>
  <si>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</si>
  <si>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</si>
  <si>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</si>
  <si>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</si>
  <si>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</si>
  <si>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</si>
  <si>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</si>
  <si>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</si>
  <si>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</si>
  <si>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</si>
  <si>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</si>
  <si>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</si>
  <si>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</si>
  <si>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</si>
  <si>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</si>
  <si>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</si>
  <si>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</si>
  <si>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</si>
  <si>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</si>
  <si>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</si>
  <si>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</si>
  <si>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</si>
  <si>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</si>
  <si>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</si>
  <si>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</si>
  <si>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</si>
  <si>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</si>
  <si>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</si>
  <si>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</si>
  <si>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</si>
  <si>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</si>
  <si>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</si>
  <si>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</si>
  <si>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</si>
  <si>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</si>
  <si>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</si>
  <si>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</si>
  <si>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</si>
  <si>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</si>
  <si>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</si>
  <si>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</si>
  <si>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</si>
  <si>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</si>
  <si>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</si>
  <si>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</si>
  <si>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</si>
  <si>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</si>
  <si>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</si>
  <si>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</si>
  <si>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</si>
  <si>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</si>
  <si>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</si>
  <si>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</si>
  <si>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</si>
  <si>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</si>
  <si>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</si>
  <si>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</si>
  <si>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</si>
  <si>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</si>
  <si>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</si>
  <si>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</si>
  <si>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</si>
  <si>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</si>
  <si>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</si>
  <si>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</si>
  <si>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</si>
  <si>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</si>
  <si>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</si>
  <si>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</si>
  <si>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</si>
  <si>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</si>
  <si>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</si>
  <si>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</si>
  <si>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</si>
  <si>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</si>
  <si>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</si>
  <si>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</si>
  <si>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</si>
  <si>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</si>
  <si>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</si>
  <si>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</si>
  <si>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</si>
  <si>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</si>
  <si>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</si>
  <si>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</si>
  <si>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</si>
  <si>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</si>
  <si>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</si>
  <si>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</si>
  <si>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</si>
  <si>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</si>
  <si>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</si>
  <si>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</si>
  <si>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</si>
  <si>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</si>
  <si>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</si>
  <si>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</si>
  <si>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</si>
  <si>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</si>
  <si>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</si>
  <si>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</si>
  <si>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</si>
  <si>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</si>
  <si>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</si>
  <si>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</si>
  <si>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</si>
  <si>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</si>
  <si>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</si>
  <si>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</si>
  <si>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</si>
  <si>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</si>
  <si>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</si>
  <si>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</si>
  <si>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</si>
  <si>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</si>
  <si>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</si>
  <si>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</si>
  <si>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</si>
  <si>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</si>
  <si>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</si>
  <si>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</si>
  <si>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</si>
  <si>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</si>
  <si>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</si>
  <si>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</si>
  <si>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</si>
  <si>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</si>
  <si>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</si>
  <si>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</si>
  <si>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</si>
  <si>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</si>
  <si>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</si>
  <si>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</si>
  <si>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</si>
  <si>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</si>
  <si>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</si>
  <si>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</si>
  <si>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</si>
  <si>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</si>
  <si>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</si>
  <si>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</si>
  <si>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</si>
  <si>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</si>
  <si>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</si>
  <si>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</si>
  <si>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</si>
  <si>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</si>
  <si>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</si>
  <si>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</si>
  <si>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</si>
  <si>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</si>
  <si>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</si>
  <si>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</si>
  <si>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</si>
  <si>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</si>
  <si>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</si>
  <si>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</si>
  <si>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</si>
  <si>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</si>
  <si>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</si>
  <si>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</si>
  <si>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</si>
  <si>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</si>
  <si>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</si>
  <si>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</si>
  <si>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</si>
  <si>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</si>
  <si>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</si>
  <si>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</si>
  <si>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</si>
  <si>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</si>
  <si>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</si>
  <si>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</si>
  <si>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</si>
  <si>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</si>
  <si>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</si>
  <si>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</si>
  <si>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</si>
  <si>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</si>
  <si>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</si>
  <si>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</si>
  <si>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</si>
  <si>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</si>
  <si>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</si>
  <si>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</si>
  <si>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</si>
  <si>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</si>
  <si>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</si>
  <si>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</si>
  <si>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</si>
  <si>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</si>
  <si>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</si>
  <si>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</si>
  <si>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</si>
  <si>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</si>
  <si>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</si>
  <si>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</si>
  <si>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</si>
  <si>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</si>
  <si>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</si>
  <si>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</si>
  <si>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</si>
  <si>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</si>
  <si>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</si>
  <si>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</si>
  <si>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</si>
  <si>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</si>
  <si>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</si>
  <si>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</si>
  <si>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</si>
  <si>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</si>
  <si>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</si>
  <si>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</si>
  <si>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</si>
  <si>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</si>
  <si>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</si>
  <si>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</si>
  <si>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</si>
  <si>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</si>
  <si>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</si>
  <si>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</si>
  <si>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</si>
  <si>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</si>
  <si>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</si>
  <si>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</si>
  <si>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</si>
  <si>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</si>
  <si>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</si>
  <si>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</si>
  <si>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</si>
  <si>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</si>
  <si>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</si>
  <si>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</si>
  <si>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</si>
  <si>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</si>
  <si>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</si>
  <si>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</si>
  <si>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</si>
  <si>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</si>
  <si>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</si>
  <si>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</si>
  <si>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</si>
  <si>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</si>
  <si>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</si>
  <si>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</si>
  <si>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</si>
  <si>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</si>
  <si>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</si>
  <si>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</si>
  <si>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</si>
  <si>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</si>
  <si>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</si>
  <si>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</si>
  <si>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</si>
  <si>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</si>
  <si>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</si>
  <si>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</si>
  <si>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</si>
  <si>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</si>
  <si>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</si>
  <si>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</si>
  <si>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</si>
  <si>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</si>
  <si>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</si>
  <si>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</si>
  <si>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</si>
  <si>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</si>
  <si>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</si>
  <si>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</si>
  <si>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</si>
  <si>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</si>
  <si>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</si>
  <si>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</si>
  <si>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</si>
  <si>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</si>
  <si>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</si>
  <si>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</si>
  <si>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</si>
  <si>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</si>
  <si>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</si>
  <si>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</si>
  <si>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</si>
  <si>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</si>
  <si>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</si>
  <si>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</si>
  <si>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</si>
  <si>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</si>
  <si>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</si>
  <si>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</si>
  <si>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</si>
  <si>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</si>
  <si>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</si>
  <si>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</si>
  <si>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</si>
  <si>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</si>
  <si>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</si>
  <si>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</si>
  <si>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</si>
  <si>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</si>
  <si>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</si>
  <si>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</si>
  <si>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</si>
  <si>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</si>
  <si>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</si>
  <si>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</si>
  <si>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</si>
  <si>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</si>
  <si>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</si>
  <si>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</si>
  <si>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</si>
  <si>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</si>
  <si>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</si>
  <si>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</si>
  <si>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</si>
  <si>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</si>
  <si>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</si>
  <si>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</si>
  <si>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</si>
  <si>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</si>
  <si>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</si>
  <si>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</si>
  <si>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</si>
  <si>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</si>
  <si>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</si>
  <si>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</si>
  <si>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</si>
  <si>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</si>
  <si>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</si>
  <si>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</si>
  <si>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</si>
  <si>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</si>
  <si>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</si>
  <si>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</si>
  <si>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</si>
  <si>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</si>
  <si>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</si>
  <si>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</si>
  <si>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</si>
  <si>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</si>
  <si>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</si>
  <si>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</si>
  <si>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</si>
  <si>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</si>
  <si>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</si>
  <si>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</si>
  <si>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</si>
  <si>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</si>
  <si>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</si>
  <si>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</si>
  <si>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</si>
  <si>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</si>
  <si>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</si>
  <si>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</si>
  <si>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</si>
  <si>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</si>
  <si>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</si>
  <si>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</si>
  <si>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</si>
  <si>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</si>
  <si>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</si>
  <si>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</si>
  <si>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</si>
  <si>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</si>
  <si>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</si>
  <si>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</si>
  <si>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</si>
  <si>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</si>
  <si>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</si>
  <si>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</si>
  <si>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</si>
  <si>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</si>
  <si>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</si>
  <si>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</si>
  <si>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</si>
  <si>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</si>
  <si>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</si>
  <si>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</si>
  <si>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</si>
  <si>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</si>
  <si>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</si>
  <si>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</si>
  <si>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</si>
  <si>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</si>
  <si>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</si>
  <si>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</si>
  <si>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</si>
  <si>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</si>
  <si>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</si>
  <si>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</si>
  <si>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</si>
  <si>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</si>
  <si>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</si>
  <si>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</si>
  <si>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</si>
  <si>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</si>
  <si>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</si>
  <si>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</si>
  <si>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</si>
  <si>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</si>
  <si>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</si>
  <si>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</si>
  <si>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</si>
  <si>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</si>
  <si>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</si>
  <si>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</si>
  <si>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</si>
  <si>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</si>
  <si>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</si>
  <si>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</si>
  <si>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</si>
  <si>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</si>
  <si>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</si>
  <si>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</si>
  <si>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</si>
  <si>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</si>
  <si>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</si>
  <si>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</si>
  <si>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</si>
  <si>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</si>
  <si>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</si>
  <si>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</si>
  <si>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</si>
  <si>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</si>
  <si>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</si>
  <si>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</si>
  <si>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</si>
  <si>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</si>
  <si>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</si>
  <si>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</si>
  <si>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</si>
  <si>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</si>
  <si>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</si>
  <si>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</si>
  <si>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</si>
  <si>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</si>
  <si>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</si>
  <si>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</si>
  <si>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</si>
  <si>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</si>
  <si>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</si>
  <si>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</si>
  <si>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</si>
  <si>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</si>
  <si>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</si>
  <si>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</si>
  <si>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</si>
  <si>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</si>
  <si>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</si>
  <si>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</si>
  <si>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</si>
  <si>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</si>
  <si>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</si>
  <si>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</si>
  <si>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</si>
  <si>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</si>
  <si>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</si>
  <si>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</si>
  <si>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</si>
  <si>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</si>
  <si>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</si>
  <si>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</si>
  <si>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</si>
  <si>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</si>
  <si>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</si>
  <si>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</si>
  <si>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</si>
  <si>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</si>
  <si>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</si>
  <si>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</si>
  <si>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</si>
  <si>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</si>
  <si>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</si>
  <si>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</si>
  <si>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</si>
  <si>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</si>
  <si>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</si>
  <si>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</si>
  <si>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</si>
  <si>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</si>
  <si>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</si>
  <si>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</si>
  <si>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</si>
  <si>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</si>
  <si>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</si>
  <si>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</si>
  <si>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</si>
  <si>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</si>
  <si>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</si>
  <si>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</si>
  <si>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</si>
  <si>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</si>
  <si>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</si>
  <si>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</si>
  <si>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</si>
  <si>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</si>
  <si>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</si>
  <si>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</si>
  <si>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</si>
  <si>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</si>
  <si>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</si>
  <si>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</si>
  <si>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</si>
  <si>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</si>
  <si>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</si>
  <si>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</si>
  <si>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</si>
  <si>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</si>
  <si>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</si>
  <si>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</si>
  <si>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</si>
  <si>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</si>
  <si>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</si>
  <si>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</si>
  <si>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</si>
  <si>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</si>
  <si>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</si>
  <si>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</si>
  <si>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</si>
  <si>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</si>
  <si>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</si>
  <si>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</si>
  <si>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</si>
  <si>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</si>
  <si>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</si>
  <si>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</si>
  <si>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</si>
  <si>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</si>
  <si>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</si>
  <si>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</si>
  <si>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</si>
  <si>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</si>
  <si>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</si>
  <si>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</si>
  <si>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</si>
  <si>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</si>
  <si>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</si>
  <si>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</si>
  <si>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</si>
  <si>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</si>
  <si>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</si>
  <si>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</si>
  <si>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</si>
  <si>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</si>
  <si>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</si>
  <si>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</si>
  <si>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</si>
  <si>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</si>
  <si>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</si>
  <si>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</si>
  <si>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</si>
  <si>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</si>
  <si>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</si>
  <si>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</si>
  <si>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</si>
  <si>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</si>
  <si>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</si>
  <si>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</si>
  <si>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</si>
  <si>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</si>
  <si>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</si>
  <si>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</si>
  <si>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</si>
  <si>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</si>
  <si>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</si>
  <si>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</si>
  <si>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</si>
  <si>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</si>
  <si>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</si>
  <si>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</si>
  <si>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</si>
  <si>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</si>
  <si>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</si>
  <si>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</si>
  <si>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</si>
  <si>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</si>
  <si>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</si>
  <si>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</si>
  <si>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</si>
  <si>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</si>
  <si>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</si>
  <si>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</si>
  <si>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</si>
  <si>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</si>
  <si>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</si>
  <si>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</si>
  <si>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</si>
  <si>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</si>
  <si>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</si>
  <si>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</si>
  <si>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</si>
  <si>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</si>
  <si>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</si>
  <si>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</si>
  <si>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</si>
  <si>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</si>
  <si>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</si>
  <si>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</si>
  <si>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</si>
  <si>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</si>
  <si>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</si>
  <si>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</si>
  <si>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</si>
  <si>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</si>
  <si>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</si>
  <si>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</si>
  <si>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</si>
  <si>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</si>
  <si>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</si>
  <si>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</si>
  <si>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</si>
  <si>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</si>
  <si>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</si>
  <si>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</si>
  <si>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</si>
  <si>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</si>
  <si>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</si>
  <si>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</si>
  <si>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</si>
  <si>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</si>
  <si>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</si>
  <si>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</si>
  <si>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</si>
  <si>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</si>
  <si>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</si>
  <si>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</si>
  <si>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</si>
  <si>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</si>
  <si>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</si>
  <si>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</si>
  <si>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</si>
  <si>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</si>
  <si>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</si>
  <si>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</si>
  <si>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</si>
  <si>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</si>
  <si>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</si>
  <si>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</si>
  <si>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</si>
  <si>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</si>
  <si>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</si>
  <si>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</si>
  <si>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</si>
  <si>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</si>
  <si>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</si>
  <si>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</si>
  <si>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</si>
  <si>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</si>
  <si>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</si>
  <si>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</si>
  <si>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</si>
  <si>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</si>
  <si>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</si>
  <si>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</si>
  <si>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</si>
  <si>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</si>
  <si>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</si>
  <si>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</si>
  <si>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</si>
  <si>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</si>
  <si>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</si>
  <si>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</si>
  <si>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</si>
  <si>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</si>
  <si>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</si>
  <si>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</si>
  <si>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</si>
  <si>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</si>
  <si>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</si>
  <si>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</si>
  <si>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</si>
  <si>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</si>
  <si>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</si>
  <si>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</si>
  <si>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</si>
  <si>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</si>
  <si>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</si>
  <si>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</si>
  <si>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</si>
  <si>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</si>
  <si>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</si>
  <si>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</si>
  <si>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</si>
  <si>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</si>
  <si>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</si>
  <si>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</si>
  <si>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</si>
  <si>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</si>
  <si>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</si>
  <si>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</si>
  <si>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</si>
  <si>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</si>
  <si>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</si>
  <si>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</si>
  <si>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</si>
  <si>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</si>
  <si>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</si>
  <si>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</si>
  <si>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</si>
  <si>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</si>
  <si>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</si>
  <si>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</si>
  <si>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</si>
  <si>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</si>
  <si>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</si>
  <si>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</si>
  <si>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</si>
  <si>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</si>
  <si>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</si>
  <si>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</si>
  <si>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</si>
  <si>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</si>
  <si>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</si>
  <si>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</si>
  <si>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</si>
  <si>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</si>
  <si>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</si>
  <si>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</si>
  <si>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</si>
  <si>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</si>
  <si>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</si>
  <si>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</si>
  <si>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</si>
  <si>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</si>
  <si>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</si>
  <si>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</si>
  <si>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</si>
  <si>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</si>
  <si>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</si>
  <si>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</si>
  <si>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</si>
  <si>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</si>
  <si>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</si>
  <si>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</si>
  <si>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</si>
  <si>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</si>
  <si>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</si>
  <si>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</si>
  <si>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</si>
  <si>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</si>
  <si>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</si>
  <si>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</si>
  <si>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</si>
  <si>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</si>
  <si>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</si>
  <si>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</si>
  <si>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</si>
  <si>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</si>
  <si>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</si>
  <si>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</si>
  <si>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</si>
  <si>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</si>
  <si>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</si>
  <si>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</si>
  <si>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</si>
  <si>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</si>
  <si>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</si>
  <si>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</si>
  <si>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</si>
  <si>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</si>
  <si>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</si>
  <si>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</si>
  <si>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</si>
  <si>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</si>
  <si>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</si>
  <si>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</si>
  <si>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</si>
  <si>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</si>
  <si>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</si>
  <si>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</si>
  <si>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</si>
  <si>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</si>
  <si>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</si>
  <si>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</si>
  <si>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</si>
  <si>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</si>
  <si>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</si>
  <si>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</si>
  <si>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</si>
  <si>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</si>
  <si>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</si>
  <si>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</si>
  <si>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</si>
  <si>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</si>
  <si>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</si>
  <si>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</si>
  <si>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</si>
  <si>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</si>
  <si>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</si>
  <si>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</si>
  <si>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</si>
  <si>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</si>
  <si>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</si>
  <si>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</si>
  <si>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</si>
  <si>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</si>
  <si>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</si>
  <si>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</si>
  <si>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</si>
  <si>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</si>
  <si>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</si>
  <si>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</si>
  <si>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</si>
  <si>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</si>
  <si>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</si>
  <si>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</si>
  <si>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</si>
  <si>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</si>
  <si>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</si>
  <si>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</si>
  <si>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</si>
  <si>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</si>
  <si>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</si>
  <si>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</si>
  <si>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</si>
  <si>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</si>
  <si>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</si>
  <si>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</si>
  <si>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</si>
  <si>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</si>
  <si>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</si>
  <si>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</si>
  <si>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</si>
  <si>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</si>
  <si>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</si>
  <si>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</si>
  <si>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</si>
  <si>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</si>
  <si>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</si>
  <si>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</si>
  <si>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</si>
  <si>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</si>
  <si>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</si>
  <si>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</si>
  <si>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</si>
  <si>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</si>
  <si>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</si>
  <si>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</si>
  <si>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</si>
  <si>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</si>
  <si>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</si>
  <si>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</si>
  <si>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</si>
  <si>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</si>
  <si>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</si>
  <si>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</si>
  <si>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</si>
  <si>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</si>
  <si>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</si>
  <si>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</si>
  <si>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</si>
  <si>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</si>
  <si>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</si>
  <si>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</si>
  <si>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</si>
  <si>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</si>
  <si>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</si>
  <si>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</si>
  <si>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</si>
  <si>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</si>
  <si>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</si>
  <si>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</si>
  <si>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</si>
  <si>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</si>
  <si>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</si>
  <si>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</si>
  <si>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</si>
  <si>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</si>
  <si>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</si>
  <si>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</si>
  <si>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</si>
  <si>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</si>
  <si>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</si>
  <si>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</si>
  <si>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</si>
  <si>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</si>
  <si>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</si>
  <si>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</si>
  <si>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</si>
  <si>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</si>
  <si>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</si>
  <si>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</si>
  <si>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</si>
  <si>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</si>
  <si>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</si>
  <si>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</si>
  <si>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</si>
  <si>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</si>
  <si>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</si>
  <si>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</si>
  <si>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</si>
  <si>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</si>
  <si>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</si>
  <si>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</si>
  <si>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</si>
  <si>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</si>
  <si>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</si>
  <si>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</si>
  <si>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</si>
  <si>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</si>
  <si>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</si>
  <si>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</si>
  <si>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</si>
  <si>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</si>
  <si>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</si>
  <si>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</si>
  <si>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</si>
  <si>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</si>
  <si>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</si>
  <si>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</si>
  <si>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</si>
  <si>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</si>
  <si>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</si>
  <si>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</si>
  <si>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</si>
  <si>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</si>
  <si>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</si>
  <si>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</si>
  <si>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</si>
  <si>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</si>
  <si>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</si>
  <si>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</si>
  <si>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</si>
  <si>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</si>
  <si>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</si>
  <si>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</si>
  <si>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</si>
  <si>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</si>
  <si>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</si>
  <si>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</si>
  <si>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</si>
  <si>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</si>
  <si>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</si>
  <si>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</si>
  <si>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</si>
  <si>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</si>
  <si>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</si>
  <si>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</si>
  <si>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</si>
  <si>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</si>
  <si>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</si>
  <si>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</si>
  <si>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</si>
  <si>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</si>
  <si>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</si>
  <si>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</si>
  <si>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</si>
  <si>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</si>
  <si>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</si>
  <si>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</si>
  <si>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</si>
  <si>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</si>
  <si>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</si>
  <si>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</si>
  <si>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</si>
  <si>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</si>
  <si>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</si>
  <si>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</si>
  <si>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</si>
  <si>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</si>
  <si>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</si>
  <si>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</si>
  <si>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</si>
  <si>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</si>
  <si>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</si>
  <si>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</si>
  <si>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</si>
  <si>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</si>
  <si>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</si>
  <si>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</si>
  <si>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</si>
  <si>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</si>
  <si>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</si>
  <si>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</si>
  <si>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</si>
  <si>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</si>
  <si>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</si>
  <si>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</si>
  <si>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</si>
  <si>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</si>
  <si>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</si>
  <si>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</si>
  <si>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</si>
  <si>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</si>
  <si>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</si>
  <si>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</si>
  <si>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</si>
  <si>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</si>
  <si>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</si>
  <si>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</si>
  <si>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</si>
  <si>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</si>
  <si>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</si>
  <si>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</si>
  <si>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</si>
  <si>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</si>
  <si>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</si>
  <si>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</si>
  <si>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</si>
  <si>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</si>
  <si>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</si>
  <si>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</si>
  <si>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</si>
  <si>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</si>
  <si>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</si>
  <si>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</si>
  <si>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</si>
  <si>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</si>
  <si>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</si>
  <si>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</si>
  <si>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</si>
  <si>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</si>
  <si>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</si>
  <si>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</si>
  <si>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</si>
  <si>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</si>
  <si>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</si>
  <si>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</si>
  <si>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</si>
  <si>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</si>
  <si>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</si>
  <si>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</si>
  <si>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</si>
  <si>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</si>
  <si>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</si>
  <si>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</si>
  <si>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</si>
  <si>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</si>
  <si>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</si>
  <si>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</si>
  <si>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</si>
  <si>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</si>
  <si>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</si>
  <si>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</si>
  <si>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</si>
  <si>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</si>
  <si>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</si>
  <si>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</si>
  <si>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</si>
  <si>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</si>
  <si>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</si>
  <si>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</si>
  <si>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</si>
  <si>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</si>
  <si>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</si>
  <si>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</si>
  <si>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</si>
  <si>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</si>
  <si>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</si>
  <si>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</si>
  <si>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</si>
  <si>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</si>
  <si>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</si>
  <si>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</si>
  <si>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</si>
  <si>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</si>
  <si>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</si>
  <si>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</si>
  <si>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</si>
  <si>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</si>
  <si>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</si>
  <si>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</si>
  <si>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</si>
  <si>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</si>
  <si>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</si>
  <si>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</si>
  <si>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</si>
  <si>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</si>
  <si>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</si>
  <si>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</si>
  <si>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</si>
  <si>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</si>
  <si>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</si>
  <si>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</si>
  <si>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</si>
  <si>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</si>
  <si>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</si>
  <si>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</si>
  <si>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</si>
  <si>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</si>
  <si>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</si>
  <si>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</si>
  <si>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</si>
  <si>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</si>
  <si>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</si>
  <si>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</si>
  <si>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</si>
  <si>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</si>
  <si>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</si>
  <si>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</si>
  <si>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</si>
  <si>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</si>
  <si>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</si>
  <si>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</si>
  <si>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</si>
  <si>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</si>
  <si>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</si>
  <si>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</si>
  <si>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</si>
  <si>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</si>
  <si>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</si>
  <si>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</si>
  <si>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</si>
  <si>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</si>
  <si>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</si>
  <si>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</si>
  <si>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</si>
  <si>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</si>
  <si>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</si>
  <si>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</si>
  <si>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</si>
  <si>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</si>
  <si>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</si>
  <si>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</si>
  <si>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</si>
  <si>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</si>
  <si>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</si>
  <si>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</si>
  <si>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</si>
  <si>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</si>
  <si>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</si>
  <si>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</si>
  <si>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</si>
  <si>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</si>
  <si>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</si>
  <si>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</si>
  <si>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</si>
  <si>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</si>
  <si>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</si>
  <si>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</si>
  <si>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</si>
  <si>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</si>
  <si>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</si>
  <si>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</si>
  <si>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</si>
  <si>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</si>
  <si>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</si>
  <si>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</si>
  <si>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</si>
  <si>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</si>
  <si>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</si>
  <si>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</si>
  <si>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</si>
  <si>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</si>
  <si>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</si>
  <si>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</si>
  <si>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</si>
  <si>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</si>
  <si>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</si>
  <si>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</si>
  <si>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</si>
  <si>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</si>
  <si>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</si>
  <si>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</si>
  <si>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</si>
  <si>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</si>
  <si>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</si>
  <si>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</si>
  <si>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</si>
  <si>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</si>
  <si>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</si>
  <si>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</si>
  <si>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</si>
  <si>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</si>
  <si>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</si>
  <si>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</si>
  <si>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</si>
  <si>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</si>
  <si>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</si>
  <si>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</si>
  <si>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</si>
  <si>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</si>
  <si>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</si>
  <si>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</si>
  <si>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</si>
  <si>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</si>
  <si>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</si>
  <si>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</si>
  <si>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</si>
  <si>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</si>
  <si>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</si>
  <si>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</si>
  <si>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</si>
  <si>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</si>
  <si>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</si>
  <si>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</si>
  <si>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</si>
  <si>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</si>
  <si>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</si>
  <si>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</si>
  <si>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</si>
  <si>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</si>
  <si>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</si>
  <si>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</si>
  <si>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</si>
  <si>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</si>
  <si>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</si>
  <si>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</si>
  <si>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</si>
  <si>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</si>
  <si>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</si>
  <si>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</si>
  <si>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</si>
  <si>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</si>
  <si>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</si>
  <si>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</si>
  <si>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</si>
  <si>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</si>
  <si>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</si>
  <si>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</si>
  <si>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</si>
  <si>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</si>
  <si>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</si>
  <si>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</si>
  <si>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</si>
  <si>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</si>
  <si>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</si>
  <si>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</si>
  <si>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</si>
  <si>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</si>
  <si>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</si>
  <si>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</si>
  <si>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</si>
  <si>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</si>
  <si>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</si>
  <si>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</si>
  <si>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</si>
  <si>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</si>
  <si>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</si>
  <si>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</si>
  <si>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</si>
  <si>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</si>
  <si>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</si>
  <si>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</si>
  <si>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</si>
  <si>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</si>
  <si>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</si>
  <si>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</si>
  <si>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</si>
  <si>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</si>
  <si>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</si>
  <si>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</si>
  <si>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</si>
  <si>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</si>
  <si>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</si>
  <si>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</si>
  <si>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</si>
  <si>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</si>
  <si>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</si>
  <si>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</si>
  <si>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</si>
  <si>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</si>
  <si>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</si>
  <si>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</si>
  <si>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</si>
  <si>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</si>
  <si>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</si>
  <si>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</si>
  <si>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</si>
  <si>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</si>
  <si>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</si>
  <si>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</si>
  <si>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</si>
  <si>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</si>
  <si>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</si>
  <si>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</si>
  <si>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</si>
  <si>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</si>
  <si>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</si>
  <si>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</si>
  <si>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</si>
  <si>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</si>
  <si>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</si>
  <si>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</si>
  <si>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</si>
  <si>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</si>
  <si>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</si>
  <si>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</si>
  <si>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</si>
  <si>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</si>
  <si>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</si>
  <si>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</si>
  <si>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</si>
  <si>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</si>
  <si>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</si>
  <si>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</si>
  <si>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</si>
  <si>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</si>
  <si>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</si>
  <si>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</si>
  <si>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</si>
  <si>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</si>
  <si>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</si>
  <si>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</si>
  <si>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</si>
  <si>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</si>
  <si>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</si>
  <si>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</si>
  <si>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</si>
  <si>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</si>
  <si>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</si>
  <si>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</si>
  <si>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</si>
  <si>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</si>
  <si>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</si>
  <si>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</si>
  <si>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</si>
  <si>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</si>
  <si>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</si>
  <si>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</si>
  <si>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</si>
  <si>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</si>
  <si>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</si>
  <si>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</si>
  <si>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</si>
  <si>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</si>
  <si>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</si>
  <si>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</si>
  <si>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</si>
  <si>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</si>
  <si>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</si>
  <si>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</si>
  <si>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</si>
  <si>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</si>
  <si>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</si>
  <si>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</si>
  <si>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</si>
  <si>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</si>
  <si>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</si>
  <si>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</si>
  <si>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</si>
  <si>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</si>
  <si>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</si>
  <si>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</si>
  <si>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</si>
  <si>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</si>
  <si>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</si>
  <si>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</si>
  <si>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</si>
  <si>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</si>
  <si>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</si>
  <si>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</si>
  <si>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</si>
  <si>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</si>
  <si>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</si>
  <si>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</si>
  <si>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</si>
  <si>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</si>
  <si>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</si>
  <si>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</si>
  <si>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</si>
  <si>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</si>
  <si>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</si>
  <si>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</si>
  <si>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</si>
  <si>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</si>
  <si>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</si>
  <si>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</si>
  <si>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</si>
  <si>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</si>
  <si>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</si>
  <si>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</si>
  <si>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</si>
  <si>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</si>
  <si>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</si>
  <si>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</si>
  <si>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</si>
  <si>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</si>
  <si>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</si>
  <si>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</si>
  <si>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</si>
  <si>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</si>
  <si>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</si>
  <si>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</si>
  <si>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</si>
  <si>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</si>
  <si>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</si>
  <si>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</si>
  <si>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</si>
  <si>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</si>
  <si>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</si>
  <si>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</si>
  <si>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</si>
  <si>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</si>
  <si>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</si>
  <si>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</si>
  <si>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</si>
  <si>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</si>
  <si>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</si>
  <si>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</si>
  <si>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</si>
  <si>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</si>
  <si>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</si>
  <si>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</si>
  <si>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</si>
  <si>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</si>
  <si>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</si>
  <si>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</si>
  <si>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</si>
  <si>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</si>
  <si>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</si>
  <si>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</si>
  <si>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</si>
  <si>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</si>
  <si>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</si>
  <si>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</si>
  <si>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</si>
  <si>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</si>
  <si>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</si>
  <si>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</si>
  <si>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</si>
  <si>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</si>
  <si>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</si>
  <si>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</si>
  <si>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</si>
  <si>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</si>
  <si>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</si>
  <si>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</si>
  <si>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</si>
  <si>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</si>
  <si>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</si>
  <si>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</si>
  <si>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</si>
  <si>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</si>
  <si>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</si>
  <si>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</si>
  <si>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</si>
  <si>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</si>
  <si>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</si>
  <si>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</si>
  <si>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</si>
  <si>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</si>
  <si>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</si>
  <si>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</si>
  <si>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</si>
  <si>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</si>
  <si>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</si>
  <si>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</si>
  <si>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</si>
  <si>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</si>
  <si>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</si>
  <si>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</si>
  <si>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</si>
  <si>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</si>
  <si>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</si>
  <si>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</si>
  <si>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</si>
  <si>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</si>
  <si>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</si>
  <si>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</si>
  <si>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</si>
  <si>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</si>
  <si>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</si>
  <si>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</si>
  <si>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</si>
  <si>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</si>
  <si>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</si>
  <si>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</si>
  <si>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</si>
  <si>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</si>
  <si>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</si>
  <si>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</si>
  <si>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</si>
  <si>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</si>
  <si>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</si>
  <si>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</si>
  <si>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</si>
  <si>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</si>
  <si>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</si>
  <si>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</si>
  <si>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</si>
  <si>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</si>
  <si>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</si>
  <si>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</si>
  <si>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</si>
  <si>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</si>
  <si>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</si>
  <si>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</si>
  <si>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</si>
  <si>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</si>
  <si>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</si>
  <si>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</si>
  <si>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</si>
  <si>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</si>
  <si>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</si>
  <si>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</si>
  <si>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</si>
  <si>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</si>
  <si>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</si>
  <si>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</si>
  <si>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</si>
  <si>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</si>
  <si>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</si>
  <si>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</si>
  <si>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</si>
  <si>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</si>
  <si>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</si>
  <si>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</si>
  <si>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</si>
  <si>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</si>
  <si>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</si>
  <si>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</si>
  <si>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</si>
  <si>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</si>
  <si>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</si>
  <si>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</si>
  <si>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</si>
  <si>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</si>
  <si>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</si>
  <si>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</si>
  <si>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</si>
  <si>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</si>
  <si>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</si>
  <si>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</si>
  <si>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</si>
  <si>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</si>
  <si>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</si>
  <si>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</si>
  <si>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</si>
  <si>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</si>
  <si>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</si>
  <si>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</si>
  <si>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</si>
  <si>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</si>
  <si>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</si>
  <si>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</si>
  <si>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</si>
  <si>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</si>
  <si>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</si>
  <si>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</si>
  <si>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</si>
  <si>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</si>
  <si>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</si>
  <si>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</si>
  <si>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</si>
  <si>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</si>
  <si>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</si>
  <si>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</si>
  <si>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</si>
  <si>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</si>
  <si>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</si>
  <si>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</si>
  <si>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</si>
  <si>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</si>
  <si>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</si>
  <si>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</si>
  <si>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</si>
  <si>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</si>
  <si>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</si>
  <si>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</si>
  <si>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</si>
  <si>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</si>
  <si>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</si>
  <si>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</si>
  <si>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</si>
  <si>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</si>
  <si>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</si>
  <si>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</si>
  <si>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</si>
  <si>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</si>
  <si>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</si>
  <si>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</si>
  <si>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</si>
  <si>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</si>
  <si>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</si>
  <si>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</si>
  <si>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</si>
  <si>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</si>
  <si>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</si>
  <si>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</si>
  <si>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</si>
  <si>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</si>
  <si>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</si>
  <si>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</si>
  <si>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</si>
  <si>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</si>
  <si>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</si>
  <si>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</si>
  <si>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</si>
  <si>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</si>
  <si>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</si>
  <si>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</si>
  <si>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</si>
  <si>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</si>
  <si>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</si>
  <si>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</si>
  <si>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</si>
  <si>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</si>
  <si>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</si>
  <si>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</si>
  <si>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</si>
  <si>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</si>
  <si>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</si>
  <si>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</si>
  <si>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</si>
  <si>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</si>
  <si>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</si>
  <si>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</si>
  <si>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</si>
  <si>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</si>
  <si>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</si>
  <si>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</si>
  <si>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</si>
  <si>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</si>
  <si>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</si>
  <si>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</si>
  <si>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</si>
  <si>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</si>
  <si>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</si>
  <si>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</si>
  <si>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</si>
  <si>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</si>
  <si>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</si>
  <si>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</si>
  <si>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</si>
  <si>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</si>
  <si>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</si>
  <si>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</si>
  <si>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</si>
  <si>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</si>
  <si>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</si>
  <si>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</si>
  <si>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</si>
  <si>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</si>
  <si>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</si>
  <si>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</si>
  <si>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</si>
  <si>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</si>
  <si>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</si>
  <si>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</si>
  <si>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</si>
  <si>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</si>
  <si>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</si>
  <si>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</si>
  <si>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</si>
  <si>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</si>
  <si>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</si>
  <si>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</si>
  <si>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</si>
  <si>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</si>
  <si>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</si>
  <si>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</si>
  <si>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</si>
  <si>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</si>
  <si>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</si>
  <si>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</si>
  <si>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</si>
  <si>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</si>
  <si>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</si>
  <si>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</si>
  <si>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</si>
  <si>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</si>
  <si>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</si>
  <si>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</si>
  <si>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</si>
  <si>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</si>
  <si>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</si>
  <si>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</si>
  <si>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</si>
  <si>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</si>
  <si>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</si>
  <si>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</si>
  <si>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</si>
  <si>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</si>
  <si>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</si>
  <si>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</si>
  <si>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</si>
  <si>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</si>
  <si>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</si>
  <si>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</si>
  <si>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</si>
  <si>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</si>
  <si>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</si>
  <si>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</si>
  <si>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</si>
  <si>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</si>
  <si>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</si>
  <si>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</si>
  <si>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</si>
  <si>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</si>
  <si>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</si>
  <si>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</si>
  <si>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</si>
  <si>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</si>
  <si>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</si>
  <si>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</si>
  <si>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</si>
  <si>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</si>
  <si>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</si>
  <si>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</si>
  <si>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</si>
  <si>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</si>
  <si>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</si>
  <si>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</si>
  <si>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</si>
  <si>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</si>
  <si>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</si>
  <si>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</si>
  <si>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</si>
  <si>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</si>
  <si>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</si>
  <si>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</si>
  <si>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</si>
  <si>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</si>
  <si>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</si>
  <si>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</si>
  <si>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</si>
  <si>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</si>
  <si>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</si>
  <si>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</si>
  <si>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</si>
  <si>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</si>
  <si>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</si>
  <si>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</si>
  <si>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</si>
  <si>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</si>
  <si>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</si>
  <si>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</si>
  <si>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</si>
  <si>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</si>
  <si>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</si>
  <si>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</si>
  <si>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</si>
  <si>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</si>
  <si>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</si>
  <si>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</si>
  <si>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</si>
  <si>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</si>
  <si>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</si>
  <si>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</si>
  <si>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</si>
  <si>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</si>
  <si>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</si>
  <si>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</si>
  <si>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</si>
  <si>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</si>
  <si>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</si>
  <si>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</si>
  <si>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</si>
  <si>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</si>
  <si>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</si>
  <si>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</si>
  <si>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</si>
  <si>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</si>
  <si>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</si>
  <si>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</si>
  <si>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</si>
  <si>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</si>
  <si>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</si>
  <si>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</si>
  <si>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</si>
  <si>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</si>
  <si>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</si>
  <si>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</si>
  <si>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</si>
  <si>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</si>
  <si>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</si>
  <si>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</si>
  <si>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</si>
  <si>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</si>
  <si>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</si>
  <si>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</si>
  <si>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</si>
  <si>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</si>
  <si>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</si>
  <si>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</si>
  <si>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</si>
  <si>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</si>
  <si>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</si>
  <si>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</si>
  <si>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</si>
  <si>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</si>
  <si>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</si>
  <si>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</si>
  <si>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</si>
  <si>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</si>
  <si>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</si>
  <si>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</si>
  <si>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</si>
  <si>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</si>
  <si>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</si>
  <si>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</si>
  <si>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</si>
  <si>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</si>
  <si>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</si>
  <si>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</si>
  <si>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</si>
  <si>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</si>
  <si>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</si>
  <si>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</si>
  <si>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</si>
  <si>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</si>
  <si>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</si>
  <si>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</si>
  <si>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</si>
  <si>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</si>
  <si>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</si>
  <si>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</si>
  <si>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</si>
  <si>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</si>
  <si>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</si>
  <si>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</si>
  <si>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</si>
  <si>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</si>
  <si>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</si>
  <si>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</si>
  <si>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</si>
  <si>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</si>
  <si>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</si>
  <si>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</si>
  <si>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</si>
  <si>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</si>
  <si>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</si>
  <si>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</si>
  <si>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</si>
  <si>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</si>
  <si>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</si>
  <si>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</si>
  <si>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</si>
  <si>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</si>
  <si>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</si>
  <si>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</si>
  <si>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</si>
  <si>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</si>
  <si>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</si>
  <si>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</si>
  <si>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</si>
  <si>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</si>
  <si>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</si>
  <si>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</si>
  <si>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</si>
  <si>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</si>
  <si>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</si>
  <si>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</si>
  <si>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</si>
  <si>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</si>
  <si>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</si>
  <si>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</si>
  <si>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</si>
  <si>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</si>
  <si>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</si>
  <si>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</si>
  <si>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</si>
  <si>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</si>
  <si>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</si>
  <si>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</si>
  <si>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</si>
  <si>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</si>
  <si>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</si>
  <si>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</si>
  <si>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</si>
  <si>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</si>
  <si>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</si>
  <si>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</si>
  <si>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</si>
  <si>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</si>
  <si>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</si>
  <si>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</si>
  <si>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</si>
  <si>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</si>
  <si>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</si>
  <si>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</si>
  <si>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</si>
  <si>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</si>
  <si>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</si>
  <si>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</si>
  <si>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</si>
  <si>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</si>
  <si>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</si>
  <si>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</si>
  <si>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</si>
  <si>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</si>
  <si>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</si>
  <si>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</si>
  <si>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</si>
  <si>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</si>
  <si>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</si>
  <si>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</si>
  <si>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</si>
  <si>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</si>
  <si>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</si>
  <si>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</si>
  <si>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</si>
  <si>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</si>
  <si>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</si>
  <si>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</si>
  <si>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</si>
  <si>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</si>
  <si>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</si>
  <si>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</si>
  <si>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</si>
  <si>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</si>
  <si>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</si>
  <si>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</si>
  <si>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</si>
  <si>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</si>
  <si>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</si>
  <si>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</si>
  <si>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</si>
  <si>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</si>
  <si>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</si>
  <si>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</si>
  <si>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</si>
  <si>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</si>
  <si>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</si>
  <si>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</si>
  <si>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</si>
  <si>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</si>
  <si>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</si>
  <si>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</si>
  <si>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</si>
  <si>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</si>
  <si>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</si>
  <si>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</si>
  <si>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</si>
  <si>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</si>
  <si>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</si>
  <si>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</si>
  <si>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</si>
  <si>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</si>
  <si>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</si>
  <si>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</si>
  <si>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</si>
  <si>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</si>
  <si>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</si>
  <si>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</si>
  <si>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</si>
  <si>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</si>
  <si>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</si>
  <si>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</si>
  <si>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</si>
  <si>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</si>
  <si>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</si>
  <si>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</si>
  <si>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</si>
  <si>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</si>
  <si>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</si>
  <si>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</si>
  <si>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</si>
  <si>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</si>
  <si>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</si>
  <si>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</si>
  <si>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</si>
  <si>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</si>
  <si>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</si>
  <si>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</si>
  <si>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</si>
  <si>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</si>
  <si>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</si>
  <si>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</si>
  <si>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</si>
  <si>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</si>
  <si>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</si>
  <si>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</si>
  <si>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</si>
  <si>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</si>
  <si>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</si>
  <si>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</si>
  <si>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</si>
  <si>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</si>
  <si>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</si>
  <si>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</si>
  <si>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</si>
  <si>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</si>
  <si>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</si>
  <si>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</si>
  <si>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</si>
  <si>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</si>
  <si>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</si>
  <si>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</si>
  <si>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</si>
  <si>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</si>
  <si>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</si>
  <si>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</si>
  <si>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</si>
  <si>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</si>
  <si>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</si>
  <si>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</si>
  <si>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</si>
  <si>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</si>
  <si>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</si>
  <si>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</si>
  <si>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</si>
  <si>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</si>
  <si>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</si>
  <si>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</si>
  <si>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</si>
  <si>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</si>
  <si>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</si>
  <si>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</si>
  <si>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</si>
  <si>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</si>
  <si>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</si>
  <si>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</si>
  <si>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</si>
  <si>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</si>
  <si>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</si>
  <si>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</si>
  <si>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</si>
  <si>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</si>
  <si>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</si>
  <si>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</si>
  <si>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</si>
  <si>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</si>
  <si>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</si>
  <si>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</si>
  <si>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</si>
  <si>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</si>
  <si>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</si>
  <si>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</si>
  <si>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</si>
  <si>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</si>
  <si>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</si>
  <si>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</si>
  <si>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</si>
  <si>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</si>
  <si>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</si>
  <si>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</si>
  <si>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</si>
  <si>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</si>
  <si>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</si>
  <si>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</si>
  <si>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</si>
  <si>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</si>
  <si>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</si>
  <si>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</si>
  <si>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</si>
  <si>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</si>
  <si>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</si>
  <si>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</si>
  <si>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</si>
  <si>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</si>
  <si>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</si>
  <si>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</si>
  <si>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</si>
  <si>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</si>
  <si>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</si>
  <si>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</si>
  <si>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</si>
  <si>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</si>
  <si>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</si>
  <si>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</si>
  <si>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</si>
  <si>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</si>
  <si>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</si>
  <si>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</si>
  <si>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</si>
  <si>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</si>
  <si>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</si>
  <si>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</si>
  <si>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</si>
  <si>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</si>
  <si>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</si>
  <si>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</si>
  <si>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</si>
  <si>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</si>
  <si>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</si>
  <si>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</si>
  <si>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</si>
  <si>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</si>
  <si>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</si>
  <si>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</si>
  <si>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</si>
  <si>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</si>
  <si>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</si>
  <si>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</si>
  <si>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</si>
  <si>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</si>
  <si>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</si>
  <si>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</si>
  <si>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</si>
  <si>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</si>
  <si>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</si>
  <si>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</si>
  <si>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</si>
  <si>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</si>
  <si>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</si>
  <si>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</si>
  <si>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</si>
  <si>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</si>
  <si>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</si>
  <si>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</si>
  <si>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</si>
  <si>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</si>
  <si>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</si>
  <si>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</si>
  <si>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</si>
  <si>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</si>
  <si>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</si>
  <si>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</si>
  <si>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</si>
  <si>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</si>
  <si>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</si>
  <si>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</si>
  <si>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</si>
  <si>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</si>
  <si>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</si>
  <si>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</si>
  <si>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</si>
  <si>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</si>
  <si>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</si>
  <si>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</si>
  <si>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</si>
  <si>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</si>
  <si>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</si>
  <si>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</si>
  <si>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</si>
  <si>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</si>
  <si>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</si>
  <si>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</si>
  <si>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</si>
  <si>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</si>
  <si>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</si>
  <si>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</si>
  <si>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</si>
  <si>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</si>
  <si>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</si>
  <si>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</si>
  <si>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</si>
  <si>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</si>
  <si>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</si>
  <si>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</si>
  <si>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</si>
  <si>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</si>
  <si>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</si>
  <si>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</si>
  <si>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</si>
  <si>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</si>
  <si>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</si>
  <si>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</si>
  <si>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</si>
  <si>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</si>
  <si>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</si>
  <si>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</si>
  <si>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</si>
  <si>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</si>
  <si>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</si>
  <si>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</si>
  <si>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</si>
  <si>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</si>
  <si>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</si>
  <si>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</si>
  <si>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</si>
  <si>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</si>
  <si>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</si>
  <si>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</si>
  <si>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</si>
  <si>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</si>
  <si>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</si>
  <si>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</si>
  <si>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</si>
  <si>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</si>
  <si>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</si>
  <si>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</si>
  <si>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</si>
  <si>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</si>
  <si>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</si>
  <si>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</si>
  <si>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</si>
  <si>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</si>
  <si>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</si>
  <si>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</si>
  <si>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</si>
  <si>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</si>
  <si>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</si>
  <si>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</si>
  <si>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</si>
  <si>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</si>
  <si>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</si>
  <si>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</si>
  <si>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</si>
  <si>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</si>
  <si>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</si>
  <si>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</si>
  <si>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</si>
  <si>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</si>
  <si>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</si>
  <si>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</si>
  <si>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</si>
  <si>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</si>
  <si>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</si>
  <si>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</si>
  <si>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</si>
  <si>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</si>
  <si>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</si>
  <si>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</si>
  <si>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</si>
  <si>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</si>
  <si>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</si>
  <si>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</si>
  <si>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</si>
  <si>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</si>
  <si>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</si>
  <si>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</si>
  <si>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</si>
  <si>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</si>
  <si>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</si>
  <si>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</si>
  <si>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</si>
  <si>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</si>
  <si>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</si>
  <si>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</si>
  <si>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</si>
  <si>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</si>
  <si>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</si>
  <si>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</si>
  <si>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</si>
  <si>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</si>
  <si>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</si>
  <si>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</si>
  <si>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</si>
  <si>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</si>
  <si>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</si>
  <si>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</si>
  <si>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</si>
  <si>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</si>
  <si>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</si>
  <si>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</si>
  <si>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</si>
  <si>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</si>
  <si>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</si>
  <si>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</si>
  <si>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</si>
  <si>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</si>
  <si>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</si>
  <si>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</si>
  <si>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</si>
  <si>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</si>
  <si>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</si>
  <si>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</si>
  <si>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</si>
  <si>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</si>
  <si>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</si>
  <si>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</si>
  <si>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</si>
  <si>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</si>
  <si>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</si>
  <si>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</si>
  <si>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</si>
  <si>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</si>
  <si>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</si>
  <si>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</si>
  <si>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</si>
  <si>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</si>
  <si>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</si>
  <si>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</si>
  <si>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</si>
  <si>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</si>
  <si>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</si>
  <si>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</si>
  <si>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</si>
  <si>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</si>
  <si>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</si>
  <si>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</si>
  <si>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</si>
  <si>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</si>
  <si>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</si>
  <si>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</si>
  <si>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</si>
  <si>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</si>
  <si>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</si>
  <si>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</si>
  <si>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</si>
  <si>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</si>
  <si>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</si>
  <si>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</si>
  <si>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</si>
  <si>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</si>
  <si>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</si>
  <si>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</si>
  <si>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</si>
  <si>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</si>
  <si>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</si>
  <si>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</si>
  <si>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</si>
  <si>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</si>
  <si>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</si>
  <si>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</si>
  <si>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</si>
  <si>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</si>
  <si>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</si>
  <si>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</si>
  <si>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</si>
  <si>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</si>
  <si>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</si>
  <si>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</si>
  <si>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</si>
  <si>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</si>
  <si>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</si>
  <si>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</si>
  <si>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</si>
  <si>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</si>
  <si>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</si>
  <si>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</si>
  <si>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</si>
  <si>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</si>
  <si>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</si>
  <si>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</si>
  <si>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</si>
  <si>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</si>
  <si>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</si>
  <si>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</si>
  <si>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</si>
  <si>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</si>
  <si>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</si>
  <si>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</si>
  <si>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</si>
  <si>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</si>
  <si>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</si>
  <si>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</si>
  <si>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</si>
  <si>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</si>
  <si>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</si>
  <si>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</si>
  <si>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</si>
  <si>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</si>
  <si>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</si>
  <si>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</si>
  <si>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</si>
  <si>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</si>
  <si>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</si>
  <si>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</si>
  <si>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</si>
  <si>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</si>
  <si>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</si>
  <si>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</si>
  <si>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</si>
  <si>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</si>
  <si>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</si>
  <si>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</si>
  <si>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</si>
  <si>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</si>
  <si>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</si>
  <si>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</si>
  <si>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</si>
  <si>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</si>
  <si>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</si>
  <si>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</si>
  <si>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</si>
  <si>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</si>
  <si>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</si>
  <si>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</si>
  <si>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</si>
  <si>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</si>
  <si>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</si>
  <si>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</si>
  <si>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</si>
  <si>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</si>
  <si>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</si>
  <si>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</si>
  <si>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</si>
  <si>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</si>
  <si>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</si>
  <si>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</si>
  <si>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</si>
  <si>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</si>
  <si>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</si>
  <si>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</si>
  <si>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</si>
  <si>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</si>
  <si>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</si>
  <si>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</si>
  <si>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</si>
  <si>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</si>
  <si>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</si>
  <si>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</si>
  <si>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</si>
  <si>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</si>
  <si>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</si>
  <si>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</si>
  <si>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</si>
  <si>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</si>
  <si>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</si>
  <si>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</si>
  <si>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</si>
  <si>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</si>
  <si>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</si>
  <si>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</si>
  <si>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</si>
  <si>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</si>
  <si>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</si>
  <si>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</si>
  <si>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</si>
  <si>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</si>
  <si>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</si>
  <si>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</si>
  <si>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</si>
  <si>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</si>
  <si>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</si>
  <si>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</si>
  <si>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</si>
  <si>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</si>
  <si>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</si>
  <si>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</si>
  <si>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</si>
  <si>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</si>
  <si>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</si>
  <si>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</si>
  <si>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</si>
  <si>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</si>
  <si>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</si>
  <si>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</si>
  <si>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</si>
  <si>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</si>
  <si>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</si>
  <si>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</si>
  <si>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</si>
  <si>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</si>
  <si>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</si>
  <si>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</si>
  <si>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</si>
  <si>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</si>
  <si>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</si>
  <si>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</si>
  <si>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</si>
  <si>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</si>
  <si>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</si>
  <si>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</si>
  <si>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</si>
  <si>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</si>
  <si>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</si>
  <si>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</si>
  <si>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</si>
  <si>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</si>
  <si>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</si>
  <si>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</si>
  <si>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</si>
  <si>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</si>
  <si>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</si>
  <si>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</si>
  <si>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</si>
  <si>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</si>
  <si>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</si>
  <si>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</si>
  <si>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</si>
  <si>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</si>
  <si>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</si>
  <si>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</si>
  <si>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</si>
  <si>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</si>
  <si>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</si>
  <si>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</si>
  <si>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</si>
  <si>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</si>
  <si>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</si>
  <si>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</si>
  <si>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</si>
  <si>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</si>
  <si>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</si>
  <si>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</si>
  <si>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</si>
  <si>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</si>
  <si>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</si>
  <si>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</si>
  <si>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</si>
  <si>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</si>
  <si>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</si>
  <si>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</si>
  <si>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</si>
  <si>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</si>
  <si>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</si>
  <si>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</si>
  <si>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</si>
  <si>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</si>
  <si>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</si>
  <si>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</si>
  <si>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</si>
  <si>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</si>
  <si>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</si>
  <si>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</si>
  <si>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</si>
  <si>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</si>
  <si>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</si>
  <si>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</si>
  <si>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</si>
  <si>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</si>
  <si>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</si>
  <si>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</si>
  <si>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</si>
  <si>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</si>
  <si>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</si>
  <si>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</si>
  <si>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</si>
  <si>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</si>
  <si>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</si>
  <si>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</si>
  <si>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</si>
  <si>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</si>
  <si>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</si>
  <si>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</si>
  <si>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</si>
  <si>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</si>
  <si>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</si>
  <si>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</si>
  <si>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</si>
  <si>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</si>
  <si>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</si>
  <si>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</si>
  <si>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</si>
  <si>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</si>
  <si>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</si>
  <si>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</si>
  <si>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</si>
  <si>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</si>
  <si>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</si>
  <si>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</si>
  <si>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</si>
  <si>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</si>
  <si>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</si>
  <si>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</si>
  <si>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</si>
  <si>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</si>
  <si>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</si>
  <si>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</si>
  <si>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</si>
  <si>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</si>
  <si>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</si>
  <si>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</si>
  <si>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</si>
  <si>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</si>
  <si>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</si>
  <si>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</si>
  <si>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</si>
  <si>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</si>
  <si>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</si>
  <si>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</si>
  <si>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</si>
  <si>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</si>
  <si>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</si>
  <si>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</si>
  <si>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</si>
  <si>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</si>
  <si>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</si>
  <si>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</si>
  <si>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</si>
  <si>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</si>
  <si>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</si>
  <si>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</si>
  <si>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</si>
  <si>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</si>
  <si>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</si>
  <si>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</si>
  <si>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</si>
  <si>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</si>
  <si>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</si>
  <si>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</si>
  <si>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</si>
  <si>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</si>
  <si>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</si>
  <si>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</si>
  <si>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</si>
  <si>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</si>
  <si>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</si>
  <si>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</si>
  <si>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</si>
  <si>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</si>
  <si>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</si>
  <si>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</si>
  <si>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</si>
  <si>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</si>
  <si>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</si>
  <si>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</si>
  <si>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</si>
  <si>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</si>
  <si>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</si>
  <si>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</si>
  <si>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</si>
  <si>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</si>
  <si>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</si>
  <si>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</si>
  <si>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</si>
  <si>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</si>
  <si>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</si>
  <si>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</si>
  <si>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</si>
  <si>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</si>
  <si>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</si>
  <si>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</si>
  <si>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</si>
  <si>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</si>
  <si>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</si>
  <si>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</si>
  <si>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</si>
  <si>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</si>
  <si>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</si>
  <si>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</si>
  <si>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</si>
  <si>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</si>
  <si>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</si>
  <si>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</si>
  <si>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</si>
  <si>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</si>
  <si>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</si>
  <si>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</si>
  <si>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</si>
  <si>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</si>
  <si>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</si>
  <si>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</si>
  <si>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</si>
  <si>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</si>
  <si>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</si>
  <si>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</si>
  <si>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</si>
  <si>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</si>
  <si>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</si>
  <si>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</si>
  <si>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</si>
  <si>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</si>
  <si>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</si>
  <si>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</si>
  <si>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</si>
  <si>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</si>
  <si>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</si>
  <si>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</si>
  <si>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</si>
  <si>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</si>
  <si>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</si>
  <si>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</si>
  <si>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</si>
  <si>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</si>
  <si>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</si>
  <si>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</si>
  <si>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</si>
  <si>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</si>
  <si>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</si>
  <si>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</si>
  <si>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</si>
  <si>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</si>
  <si>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</si>
  <si>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</si>
  <si>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</si>
  <si>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</si>
  <si>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</si>
  <si>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</si>
  <si>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</si>
  <si>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</si>
  <si>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</si>
  <si>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</si>
  <si>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</si>
  <si>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</si>
  <si>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</si>
  <si>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</si>
  <si>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</si>
  <si>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</si>
  <si>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</si>
  <si>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</si>
  <si>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</si>
  <si>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</si>
  <si>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</si>
  <si>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</si>
  <si>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</si>
  <si>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</si>
  <si>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</si>
  <si>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</si>
  <si>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</si>
  <si>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</si>
  <si>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</si>
  <si>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</si>
  <si>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</si>
  <si>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</si>
  <si>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</si>
  <si>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</si>
  <si>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</si>
  <si>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</si>
  <si>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</si>
  <si>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</si>
  <si>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</si>
  <si>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</si>
  <si>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</si>
  <si>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</si>
  <si>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</si>
  <si>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</si>
  <si>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</si>
  <si>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</si>
  <si>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</si>
  <si>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</si>
  <si>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</si>
  <si>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</si>
  <si>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</si>
  <si>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</si>
  <si>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</si>
  <si>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</si>
  <si>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</si>
  <si>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</si>
  <si>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</si>
  <si>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</si>
  <si>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</si>
  <si>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</si>
  <si>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</si>
  <si>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</si>
  <si>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</si>
  <si>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</si>
  <si>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</si>
  <si>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</si>
  <si>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</si>
  <si>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</si>
  <si>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</si>
  <si>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</si>
  <si>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</si>
  <si>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</si>
  <si>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</si>
  <si>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</si>
  <si>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</si>
  <si>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</si>
  <si>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</si>
  <si>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</si>
  <si>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</si>
  <si>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</si>
  <si>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</si>
  <si>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</si>
  <si>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</si>
  <si>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</si>
  <si>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</si>
  <si>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</si>
  <si>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</si>
  <si>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</si>
  <si>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</si>
  <si>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</si>
  <si>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</si>
  <si>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</si>
  <si>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</si>
  <si>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</si>
  <si>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</si>
  <si>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</si>
  <si>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</si>
  <si>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</si>
  <si>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</si>
  <si>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</si>
  <si>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</si>
  <si>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</si>
  <si>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</si>
  <si>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</si>
  <si>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</si>
  <si>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</si>
  <si>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</si>
  <si>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</si>
  <si>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</si>
  <si>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</si>
  <si>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</si>
  <si>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</si>
  <si>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</si>
  <si>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</si>
  <si>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</si>
  <si>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</si>
  <si>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</si>
  <si>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</si>
  <si>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</si>
  <si>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</si>
  <si>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</si>
  <si>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</si>
  <si>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</si>
  <si>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</si>
  <si>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</si>
  <si>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</si>
  <si>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</si>
  <si>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</si>
  <si>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</si>
  <si>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</si>
  <si>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</si>
  <si>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</si>
  <si>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</si>
  <si>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</si>
  <si>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</si>
  <si>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</si>
  <si>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</si>
  <si>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</si>
  <si>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</si>
  <si>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</si>
  <si>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</si>
  <si>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</si>
  <si>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</si>
  <si>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</si>
  <si>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</si>
  <si>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</si>
  <si>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</si>
  <si>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</si>
  <si>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</si>
  <si>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</si>
  <si>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</si>
  <si>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</si>
  <si>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</si>
  <si>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</si>
  <si>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</si>
  <si>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</si>
  <si>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</si>
  <si>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</si>
  <si>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</si>
  <si>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</si>
  <si>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</si>
  <si>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</si>
  <si>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</si>
  <si>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</si>
  <si>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</si>
  <si>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</si>
  <si>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</si>
  <si>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</si>
  <si>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</si>
  <si>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</si>
  <si>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</si>
  <si>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</si>
  <si>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</si>
  <si>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</si>
  <si>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</si>
  <si>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</si>
  <si>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</si>
  <si>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</si>
  <si>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</si>
  <si>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</si>
  <si>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</si>
  <si>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</si>
  <si>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</si>
  <si>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</si>
  <si>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</si>
  <si>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</si>
  <si>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</si>
  <si>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</si>
  <si>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</si>
  <si>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</si>
  <si>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</si>
  <si>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</si>
  <si>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</si>
  <si>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</si>
  <si>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</si>
  <si>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</si>
  <si>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</si>
  <si>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</si>
  <si>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</si>
  <si>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</si>
  <si>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</si>
  <si>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</si>
  <si>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</si>
  <si>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</si>
  <si>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</si>
  <si>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</si>
  <si>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</si>
  <si>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</si>
  <si>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</si>
  <si>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</si>
  <si>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</si>
  <si>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</si>
  <si>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</si>
  <si>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</si>
  <si>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</si>
  <si>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</si>
  <si>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</si>
  <si>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</si>
  <si>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</si>
  <si>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</si>
  <si>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</si>
  <si>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</si>
  <si>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</si>
  <si>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</si>
  <si>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</si>
  <si>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</si>
  <si>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</si>
  <si>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</si>
  <si>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</si>
  <si>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</si>
  <si>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</si>
  <si>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</si>
  <si>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</si>
  <si>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</si>
  <si>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</si>
  <si>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</si>
  <si>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</si>
  <si>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</si>
  <si>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</si>
  <si>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</si>
  <si>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</si>
  <si>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</si>
  <si>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</si>
  <si>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</si>
  <si>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</si>
  <si>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</si>
  <si>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</si>
  <si>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</si>
  <si>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</si>
  <si>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</si>
  <si>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</si>
  <si>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</si>
  <si>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</si>
  <si>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</si>
  <si>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</si>
  <si>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</si>
  <si>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</si>
  <si>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</si>
  <si>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</si>
  <si>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</si>
  <si>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</si>
  <si>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</si>
  <si>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</si>
  <si>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</si>
  <si>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</si>
  <si>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</si>
  <si>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</si>
  <si>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</si>
  <si>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</si>
  <si>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</si>
  <si>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</si>
  <si>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</si>
  <si>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</si>
  <si>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</si>
  <si>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</si>
  <si>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</si>
  <si>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</si>
  <si>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</si>
  <si>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</si>
  <si>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</si>
  <si>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</si>
  <si>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</si>
  <si>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</si>
  <si>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</si>
  <si>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</si>
  <si>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</si>
  <si>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</si>
  <si>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</si>
  <si>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</si>
  <si>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</si>
  <si>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</si>
  <si>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</si>
  <si>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</si>
  <si>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</si>
  <si>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</si>
  <si>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</si>
  <si>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</si>
  <si>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</si>
  <si>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</si>
  <si>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</si>
  <si>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</si>
  <si>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</si>
  <si>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</si>
  <si>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</si>
  <si>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</si>
  <si>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</si>
  <si>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</si>
  <si>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</si>
  <si>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</si>
  <si>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</si>
  <si>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</si>
  <si>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</si>
  <si>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</si>
  <si>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</si>
  <si>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</si>
  <si>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</si>
  <si>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</si>
  <si>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</si>
  <si>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</si>
  <si>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</si>
  <si>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</si>
  <si>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</si>
  <si>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</si>
  <si>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</si>
  <si>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</si>
  <si>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</si>
  <si>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</si>
  <si>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</si>
  <si>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</si>
  <si>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</si>
  <si>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</si>
  <si>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</si>
  <si>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</si>
  <si>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</si>
  <si>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</si>
  <si>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</si>
  <si>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</si>
  <si>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</si>
  <si>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</si>
  <si>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</si>
  <si>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</si>
  <si>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</si>
  <si>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</si>
  <si>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</si>
  <si>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</si>
  <si>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</si>
  <si>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</si>
  <si>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</si>
  <si>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</si>
  <si>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</si>
  <si>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</si>
  <si>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</si>
  <si>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</si>
  <si>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</si>
  <si>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</si>
  <si>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</si>
  <si>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</si>
  <si>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</si>
  <si>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</si>
  <si>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</si>
  <si>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</si>
  <si>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</si>
  <si>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</si>
  <si>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</si>
  <si>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</si>
  <si>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</si>
  <si>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</si>
  <si>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</si>
  <si>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</si>
  <si>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</si>
  <si>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</si>
  <si>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</si>
  <si>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</si>
  <si>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</si>
  <si>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</si>
  <si>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</si>
  <si>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</si>
  <si>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</si>
  <si>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</si>
  <si>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</si>
  <si>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</si>
  <si>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</si>
  <si>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</si>
  <si>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</si>
  <si>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</si>
  <si>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</si>
  <si>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</si>
  <si>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</si>
  <si>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</si>
  <si>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</si>
  <si>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</si>
  <si>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</si>
  <si>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</si>
  <si>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</si>
  <si>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</si>
  <si>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</si>
  <si>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</si>
  <si>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</si>
  <si>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</si>
  <si>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</si>
  <si>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</si>
  <si>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</si>
  <si>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</si>
  <si>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</si>
  <si>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</si>
  <si>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</si>
  <si>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</si>
  <si>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</si>
  <si>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</si>
  <si>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</si>
  <si>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</si>
  <si>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</si>
  <si>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</si>
  <si>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</si>
  <si>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</si>
  <si>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</si>
  <si>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</si>
  <si>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</si>
  <si>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</si>
  <si>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</si>
  <si>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</si>
  <si>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</si>
  <si>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</si>
  <si>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</si>
  <si>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</si>
  <si>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</si>
  <si>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</si>
  <si>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</si>
  <si>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</si>
  <si>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</si>
  <si>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</si>
  <si>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</si>
  <si>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</si>
  <si>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</si>
  <si>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</si>
  <si>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</si>
  <si>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</si>
  <si>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</si>
  <si>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</si>
  <si>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</si>
  <si>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</si>
  <si>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</si>
  <si>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</si>
  <si>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</si>
  <si>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</si>
  <si>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</si>
  <si>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</si>
  <si>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</si>
  <si>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</si>
  <si>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</si>
  <si>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</si>
  <si>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</si>
  <si>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</si>
  <si>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</si>
  <si>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</si>
  <si>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</si>
  <si>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</si>
  <si>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</si>
  <si>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</si>
  <si>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</si>
  <si>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</si>
  <si>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</si>
  <si>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</si>
  <si>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</si>
  <si>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</si>
  <si>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</si>
  <si>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</si>
  <si>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</si>
  <si>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</si>
  <si>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</si>
  <si>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</si>
  <si>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</si>
  <si>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</si>
  <si>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</si>
  <si>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</si>
  <si>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</si>
  <si>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</si>
  <si>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</si>
  <si>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</si>
  <si>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</si>
  <si>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</si>
  <si>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</si>
  <si>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</si>
  <si>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</si>
  <si>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</si>
  <si>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</si>
  <si>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</si>
  <si>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</si>
  <si>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</si>
  <si>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</si>
  <si>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</si>
  <si>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</si>
  <si>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</si>
  <si>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</si>
  <si>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</si>
  <si>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</si>
  <si>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</si>
  <si>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</si>
  <si>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</si>
  <si>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</si>
  <si>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</si>
  <si>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</si>
  <si>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</si>
  <si>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</si>
  <si>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</si>
  <si>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</si>
  <si>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</si>
  <si>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</si>
  <si>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</si>
  <si>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</si>
  <si>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</si>
  <si>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</si>
  <si>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</si>
  <si>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</si>
  <si>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</si>
  <si>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</si>
  <si>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</si>
  <si>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</si>
  <si>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</si>
  <si>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</si>
  <si>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</si>
  <si>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</si>
  <si>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</si>
  <si>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</si>
  <si>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</si>
  <si>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</si>
  <si>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</si>
  <si>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</si>
  <si>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</si>
  <si>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</si>
  <si>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</si>
  <si>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</si>
  <si>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</si>
  <si>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</si>
  <si>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</si>
  <si>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</si>
  <si>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</si>
  <si>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</si>
  <si>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</si>
  <si>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</si>
  <si>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</si>
  <si>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</si>
  <si>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</si>
  <si>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</si>
  <si>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</si>
  <si>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</si>
  <si>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</si>
  <si>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</si>
  <si>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</si>
  <si>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</si>
  <si>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</si>
  <si>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</si>
  <si>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</si>
  <si>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</si>
  <si>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</si>
  <si>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</si>
  <si>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</si>
  <si>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</si>
  <si>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</si>
  <si>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</si>
  <si>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</si>
  <si>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</si>
  <si>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</si>
  <si>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</si>
  <si>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</si>
  <si>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</si>
  <si>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</si>
  <si>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</si>
  <si>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</si>
  <si>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</si>
  <si>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</si>
  <si>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</si>
  <si>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</si>
  <si>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</si>
  <si>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</si>
  <si>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</si>
  <si>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</si>
  <si>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</si>
  <si>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</si>
  <si>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</si>
  <si>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</si>
  <si>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</si>
  <si>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</si>
  <si>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</si>
  <si>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</si>
  <si>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</si>
  <si>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</si>
  <si>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</si>
  <si>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</si>
  <si>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</si>
  <si>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</si>
  <si>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</si>
  <si>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</si>
  <si>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</si>
  <si>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</si>
  <si>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</si>
  <si>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</si>
  <si>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</si>
  <si>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</si>
  <si>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</si>
  <si>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</si>
  <si>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</si>
  <si>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</si>
  <si>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</si>
  <si>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</si>
  <si>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</si>
  <si>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</si>
  <si>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</si>
  <si>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</si>
  <si>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</si>
  <si>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</si>
  <si>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</si>
  <si>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</si>
  <si>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</si>
  <si>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</si>
  <si>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</si>
  <si>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</si>
  <si>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</si>
  <si>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</si>
  <si>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</si>
  <si>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</si>
  <si>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</si>
  <si>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</si>
  <si>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</si>
  <si>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</si>
  <si>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</si>
  <si>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</si>
  <si>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</si>
  <si>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</si>
  <si>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</si>
  <si>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</si>
  <si>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</si>
  <si>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</si>
  <si>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</si>
  <si>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</si>
  <si>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</si>
  <si>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</si>
  <si>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</si>
  <si>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</si>
  <si>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</si>
  <si>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</si>
  <si>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</si>
  <si>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</si>
  <si>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</si>
  <si>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</si>
  <si>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</si>
  <si>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</si>
  <si>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</si>
  <si>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</si>
  <si>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</si>
  <si>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</si>
  <si>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</si>
  <si>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</si>
  <si>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</si>
  <si>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</si>
  <si>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</si>
  <si>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</si>
  <si>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</si>
  <si>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</si>
  <si>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</si>
  <si>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</si>
  <si>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</si>
  <si>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</si>
  <si>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</si>
  <si>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</si>
  <si>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</si>
  <si>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</si>
  <si>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</si>
  <si>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</si>
  <si>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</si>
  <si>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</si>
  <si>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</si>
  <si>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</si>
  <si>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</si>
  <si>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</si>
  <si>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</si>
  <si>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</si>
  <si>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</si>
  <si>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</si>
  <si>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</si>
  <si>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</si>
  <si>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</si>
  <si>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</si>
  <si>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</si>
  <si>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</si>
  <si>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</si>
  <si>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</si>
  <si>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</si>
  <si>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</si>
  <si>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</si>
  <si>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</si>
  <si>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</si>
  <si>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</si>
  <si>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</si>
  <si>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</si>
  <si>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</si>
  <si>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</si>
  <si>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</si>
  <si>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</si>
  <si>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</si>
  <si>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</si>
  <si>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</si>
  <si>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</si>
  <si>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</si>
  <si>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</si>
  <si>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</si>
  <si>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</si>
  <si>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</si>
  <si>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</si>
  <si>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</si>
  <si>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</si>
  <si>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</si>
  <si>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</si>
  <si>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</si>
  <si>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</si>
  <si>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</si>
  <si>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</si>
  <si>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</si>
  <si>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</si>
  <si>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</si>
  <si>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</si>
  <si>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</si>
  <si>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</si>
  <si>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</si>
  <si>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</si>
  <si>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</si>
  <si>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</si>
  <si>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</si>
  <si>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</si>
  <si>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</si>
  <si>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</si>
  <si>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</si>
  <si>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</si>
  <si>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</si>
  <si>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</si>
  <si>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</si>
  <si>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</si>
  <si>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</si>
  <si>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</si>
  <si>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</si>
  <si>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</si>
  <si>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</si>
  <si>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</si>
  <si>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</si>
  <si>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</si>
  <si>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</si>
  <si>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</si>
  <si>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</si>
  <si>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</si>
  <si>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</si>
  <si>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</si>
  <si>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</si>
  <si>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</si>
  <si>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</si>
  <si>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</si>
  <si>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</si>
  <si>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</si>
  <si>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</si>
  <si>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</si>
  <si>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</si>
  <si>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</si>
  <si>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</si>
  <si>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</si>
  <si>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</si>
  <si>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</si>
  <si>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</si>
  <si>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</si>
  <si>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</si>
  <si>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</si>
  <si>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</si>
  <si>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</si>
  <si>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</si>
  <si>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</si>
  <si>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</si>
  <si>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</si>
  <si>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</si>
  <si>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</si>
  <si>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</si>
  <si>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</si>
  <si>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</si>
  <si>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</si>
  <si>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</si>
  <si>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</si>
  <si>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</si>
  <si>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</si>
  <si>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</si>
  <si>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</si>
  <si>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</si>
  <si>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</si>
  <si>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</si>
  <si>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</si>
  <si>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</si>
  <si>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</si>
  <si>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</si>
  <si>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</si>
  <si>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</si>
  <si>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</si>
  <si>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</si>
  <si>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</si>
  <si>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</si>
  <si>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</si>
  <si>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</si>
  <si>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</si>
  <si>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</si>
  <si>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</si>
  <si>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</si>
  <si>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</si>
  <si>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</si>
  <si>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</si>
  <si>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</si>
  <si>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</si>
  <si>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</si>
  <si>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</si>
  <si>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</si>
  <si>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</si>
  <si>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</si>
  <si>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</si>
  <si>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</si>
  <si>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</si>
  <si>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</si>
  <si>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</si>
  <si>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</si>
  <si>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</si>
  <si>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</si>
  <si>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</si>
  <si>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</si>
  <si>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</si>
  <si>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</si>
  <si>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</si>
  <si>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</si>
  <si>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</si>
  <si>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</si>
  <si>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</si>
  <si>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</si>
  <si>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</si>
  <si>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</si>
  <si>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</si>
  <si>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</si>
  <si>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</si>
  <si>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</si>
  <si>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</si>
  <si>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</si>
  <si>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</si>
  <si>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</si>
  <si>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</si>
  <si>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</si>
  <si>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</si>
  <si>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</si>
  <si>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</si>
  <si>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</si>
  <si>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</si>
  <si>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</si>
  <si>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</si>
  <si>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</si>
  <si>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</si>
  <si>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</si>
  <si>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</si>
  <si>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</si>
  <si>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</si>
  <si>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</si>
  <si>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</si>
  <si>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</si>
  <si>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</si>
  <si>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</si>
  <si>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</si>
  <si>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</si>
  <si>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</si>
  <si>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</si>
  <si>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</si>
  <si>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</si>
  <si>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</si>
  <si>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</si>
  <si>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</si>
  <si>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</si>
  <si>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</si>
  <si>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</si>
  <si>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</si>
  <si>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</si>
  <si>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</si>
  <si>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</si>
  <si>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</si>
  <si>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</si>
  <si>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</si>
  <si>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</si>
  <si>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</si>
  <si>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</si>
  <si>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</si>
  <si>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</si>
  <si>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</si>
  <si>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</si>
  <si>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</si>
  <si>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</si>
  <si>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</si>
  <si>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</si>
  <si>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</si>
  <si>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</si>
  <si>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</si>
  <si>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</si>
  <si>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</si>
  <si>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</si>
  <si>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</si>
  <si>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</si>
  <si>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</si>
  <si>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</si>
  <si>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</si>
  <si>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</si>
  <si>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</si>
  <si>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</si>
  <si>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</si>
  <si>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</si>
  <si>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</si>
  <si>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</si>
  <si>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</si>
  <si>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</si>
  <si>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</si>
  <si>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</si>
  <si>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</si>
  <si>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</si>
  <si>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</si>
  <si>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</si>
  <si>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</si>
  <si>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</si>
  <si>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</si>
  <si>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</si>
  <si>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</si>
  <si>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</si>
  <si>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</si>
  <si>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</si>
  <si>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</si>
  <si>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</si>
  <si>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</si>
  <si>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</si>
  <si>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</si>
  <si>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</si>
  <si>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</si>
  <si>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</si>
  <si>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</si>
  <si>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</si>
  <si>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</si>
  <si>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</si>
  <si>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</si>
  <si>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</si>
  <si>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</si>
  <si>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</si>
  <si>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</si>
  <si>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</si>
  <si>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</si>
  <si>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</si>
  <si>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</si>
  <si>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</si>
  <si>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</si>
  <si>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</si>
  <si>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</si>
  <si>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</si>
  <si>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</si>
  <si>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</si>
  <si>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</si>
  <si>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</si>
  <si>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</si>
  <si>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</si>
  <si>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</si>
  <si>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</si>
  <si>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</si>
  <si>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</si>
  <si>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</si>
  <si>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</si>
  <si>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</si>
  <si>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</si>
  <si>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</si>
  <si>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</si>
  <si>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</si>
  <si>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</si>
  <si>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</si>
  <si>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</si>
  <si>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</si>
  <si>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</si>
  <si>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</si>
  <si>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</si>
  <si>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</si>
  <si>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</si>
  <si>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</si>
  <si>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</si>
  <si>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</si>
  <si>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</si>
  <si>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</si>
  <si>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</si>
  <si>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</si>
  <si>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</si>
  <si>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</si>
  <si>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</si>
  <si>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</si>
  <si>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</si>
  <si>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</si>
  <si>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</si>
  <si>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</si>
  <si>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</si>
  <si>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</si>
  <si>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</si>
  <si>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</si>
  <si>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</si>
  <si>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</si>
  <si>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</si>
  <si>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</si>
  <si>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</si>
  <si>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</si>
  <si>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</si>
  <si>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</si>
  <si>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</si>
  <si>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</si>
  <si>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</si>
  <si>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</si>
  <si>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</si>
  <si>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</si>
  <si>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</si>
  <si>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</si>
  <si>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</si>
  <si>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</si>
  <si>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</si>
  <si>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</si>
  <si>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</si>
  <si>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</si>
  <si>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</si>
  <si>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</si>
  <si>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</si>
  <si>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</si>
  <si>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</si>
  <si>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</si>
  <si>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</si>
  <si>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</si>
  <si>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</si>
  <si>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</si>
  <si>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</si>
  <si>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</si>
  <si>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</si>
  <si>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</si>
  <si>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</si>
  <si>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</si>
  <si>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</si>
  <si>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</si>
  <si>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</si>
  <si>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</si>
  <si>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</si>
  <si>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</si>
  <si>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</si>
  <si>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</si>
  <si>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</si>
  <si>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</si>
  <si>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</si>
  <si>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</si>
  <si>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</si>
  <si>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</si>
  <si>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</si>
  <si>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</si>
  <si>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</si>
  <si>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</si>
  <si>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</si>
  <si>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</si>
  <si>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</si>
  <si>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</si>
  <si>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</si>
  <si>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</si>
  <si>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</si>
  <si>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</si>
  <si>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</si>
  <si>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</si>
  <si>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</si>
  <si>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</si>
  <si>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</si>
  <si>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</si>
  <si>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</si>
  <si>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</si>
  <si>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</si>
  <si>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</si>
  <si>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</si>
  <si>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</si>
  <si>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</si>
  <si>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</si>
  <si>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</si>
  <si>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</si>
  <si>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</si>
  <si>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</si>
  <si>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</si>
  <si>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</si>
  <si>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</si>
  <si>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</si>
  <si>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</si>
  <si>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</si>
  <si>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</si>
  <si>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</si>
  <si>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</si>
  <si>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</si>
  <si>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</si>
  <si>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</si>
  <si>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</si>
  <si>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</si>
  <si>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</si>
  <si>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</si>
  <si>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</si>
  <si>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</si>
  <si>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</si>
  <si>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</si>
  <si>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</si>
  <si>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</si>
  <si>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</si>
  <si>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</si>
  <si>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</si>
  <si>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</si>
  <si>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</si>
  <si>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</si>
  <si>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</si>
  <si>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</si>
  <si>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</si>
  <si>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</si>
  <si>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</si>
  <si>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</si>
  <si>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</si>
  <si>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</si>
  <si>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</si>
  <si>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</si>
  <si>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</si>
  <si>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</si>
  <si>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</si>
  <si>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</si>
  <si>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</si>
  <si>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</si>
  <si>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</si>
  <si>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</si>
  <si>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</si>
  <si>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</si>
  <si>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</si>
  <si>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</si>
  <si>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</si>
  <si>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</si>
  <si>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</si>
  <si>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drama</t>
  </si>
  <si>
    <t>(All)</t>
  </si>
  <si>
    <t>art books</t>
  </si>
  <si>
    <t>audio</t>
  </si>
  <si>
    <t>children's books</t>
  </si>
  <si>
    <t>classical music</t>
  </si>
  <si>
    <t>documentary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</si>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</sst>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10" fontId="1" fillId="0" borderId="0" xfId="0" applyNumberFormat="1" applyFont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JY.xlsx]Pivot 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1A-498E-A048-5C735984209F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1A-498E-A048-5C735984209F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1A-498E-A048-5C735984209F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1A-498E-A048-5C7359842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8477087"/>
        <c:axId val="1059515999"/>
      </c:barChart>
      <c:catAx>
        <c:axId val="105847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15999"/>
        <c:crosses val="autoZero"/>
        <c:auto val="1"/>
        <c:lblAlgn val="ctr"/>
        <c:lblOffset val="100"/>
        <c:noMultiLvlLbl val="0"/>
      </c:catAx>
      <c:valAx>
        <c:axId val="1059515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477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JY.xlsx]Pivot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31-4F5B-9F85-D389081C7774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31-4F5B-9F85-D389081C7774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31-4F5B-9F85-D389081C7774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31-4F5B-9F85-D389081C7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44937087"/>
        <c:axId val="1059890511"/>
      </c:barChart>
      <c:catAx>
        <c:axId val="94493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890511"/>
        <c:crosses val="autoZero"/>
        <c:auto val="1"/>
        <c:lblAlgn val="ctr"/>
        <c:lblOffset val="100"/>
        <c:noMultiLvlLbl val="0"/>
      </c:catAx>
      <c:valAx>
        <c:axId val="105989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937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JY.xlsx]Pivot 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16-461F-BC8A-E3EF4FDD05FE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16-461F-BC8A-E3EF4FDD05FE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16-461F-BC8A-E3EF4FDD0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8765727"/>
        <c:axId val="1209627999"/>
      </c:lineChart>
      <c:catAx>
        <c:axId val="120876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627999"/>
        <c:crosses val="autoZero"/>
        <c:auto val="1"/>
        <c:lblAlgn val="ctr"/>
        <c:lblOffset val="100"/>
        <c:noMultiLvlLbl val="0"/>
      </c:catAx>
      <c:valAx>
        <c:axId val="120962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76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29-4610-905E-29E92CFE5D78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29-4610-905E-29E92CFE5D78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529-4610-905E-29E92CFE5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1521999"/>
        <c:axId val="185966655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529-4610-905E-29E92CFE5D7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529-4610-905E-29E92CFE5D7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529-4610-905E-29E92CFE5D7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529-4610-905E-29E92CFE5D78}"/>
                  </c:ext>
                </c:extLst>
              </c15:ser>
            </c15:filteredLineSeries>
          </c:ext>
        </c:extLst>
      </c:lineChart>
      <c:catAx>
        <c:axId val="18715219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666559"/>
        <c:crosses val="autoZero"/>
        <c:auto val="1"/>
        <c:lblAlgn val="ctr"/>
        <c:lblOffset val="100"/>
        <c:noMultiLvlLbl val="0"/>
      </c:catAx>
      <c:valAx>
        <c:axId val="185966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Respective Percentage of Total </a:t>
                </a:r>
                <a:r>
                  <a:rPr lang="en-US" baseline="0"/>
                  <a:t>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52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0</xdr:row>
      <xdr:rowOff>171450</xdr:rowOff>
    </xdr:from>
    <xdr:to>
      <xdr:col>17</xdr:col>
      <xdr:colOff>320040</xdr:colOff>
      <xdr:row>23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08A7C5-057F-47E2-9051-47C93A08A7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1</xdr:row>
      <xdr:rowOff>57150</xdr:rowOff>
    </xdr:from>
    <xdr:to>
      <xdr:col>22</xdr:col>
      <xdr:colOff>15240</xdr:colOff>
      <xdr:row>26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496922-B0D8-44AF-ABBC-A3D7A10211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6626</xdr:colOff>
      <xdr:row>1</xdr:row>
      <xdr:rowOff>16566</xdr:rowOff>
    </xdr:from>
    <xdr:to>
      <xdr:col>17</xdr:col>
      <xdr:colOff>596347</xdr:colOff>
      <xdr:row>18</xdr:row>
      <xdr:rowOff>19878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0A8E2B-F018-46DA-A98B-451CED28E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0</xdr:rowOff>
    </xdr:from>
    <xdr:to>
      <xdr:col>9</xdr:col>
      <xdr:colOff>15240</xdr:colOff>
      <xdr:row>44</xdr:row>
      <xdr:rowOff>15240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35DCF8-7772-4B1F-9969-BFB95223F2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Yoo" refreshedDate="43511.509200231485" createdVersion="6" refreshedVersion="6" minRefreshableVersion="3" recordCount="4114" xr:uid="{73E3E1C0-8F77-482D-A173-5CEAC725C416}">
  <cacheSource type="worksheet">
    <worksheetSource ref="A1:R4115" sheet="Sourc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Yoo" refreshedDate="43511.537826967593" createdVersion="6" refreshedVersion="6" minRefreshableVersion="3" recordCount="4114" xr:uid="{0D59A49E-3D81-4289-8DBE-72504640CDA4}">
  <cacheSource type="worksheet">
    <worksheetSource ref="A1:T4115" sheet="Sourc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A8FE0E-F50A-400F-AEC6-4E33C8D6891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7D64DC-6854-421D-9BB5-CDBEF2EC529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5F374A-2121-4071-880D-3D393BF4764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5" style="8" customWidth="1"/>
    <col min="16" max="16" width="25.21875" style="8" customWidth="1"/>
    <col min="17" max="17" width="25.44140625" customWidth="1"/>
    <col min="18" max="18" width="22.44140625" customWidth="1"/>
    <col min="19" max="19" width="33.5546875" style="12" customWidth="1"/>
    <col min="20" max="20" width="43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7" t="s">
        <v>8307</v>
      </c>
      <c r="Q1" s="5" t="s">
        <v>8308</v>
      </c>
      <c r="R1" s="1" t="s">
        <v>8309</v>
      </c>
      <c r="S1" s="1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(E:E/D:D)*100</f>
        <v>136.85882352941178</v>
      </c>
      <c r="P2" s="8">
        <f>E:E/L:L</f>
        <v>63.917582417582416</v>
      </c>
      <c r="Q2" t="str">
        <f>LEFT(N:N,(FIND("/",N2))-1)</f>
        <v>film &amp; video</v>
      </c>
      <c r="R2" t="str">
        <f>RIGHT(N:N,LEN(N:N)-FIND("/",N2))</f>
        <v>television</v>
      </c>
      <c r="S2" s="12">
        <f>(((J:J/60)/60)/24)+DATE(1970,1,1)</f>
        <v>42177.007071759261</v>
      </c>
      <c r="T2" s="12">
        <f>(((I:I/60)/60)/24)+DATE(1970,1,1)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(E:E/D:D)*100</f>
        <v>142.60827250608273</v>
      </c>
      <c r="P3" s="8">
        <f t="shared" ref="P3:P66" si="1">E:E/L:L</f>
        <v>185.48101265822785</v>
      </c>
      <c r="Q3" t="str">
        <f t="shared" ref="Q3:Q66" si="2">LEFT(N:N,(FIND("/",N3))-1)</f>
        <v>film &amp; video</v>
      </c>
      <c r="R3" t="str">
        <f t="shared" ref="R3:R66" si="3">RIGHT(N:N,LEN(N:N)-FIND("/",N3))</f>
        <v>television</v>
      </c>
      <c r="S3" s="12">
        <f t="shared" ref="S3:S66" si="4">(((J:J/60)/60)/24)+DATE(1970,1,1)</f>
        <v>42766.600497685184</v>
      </c>
      <c r="T3" s="12">
        <f t="shared" ref="T3:T66" si="5">(((I:I/60)/60)/24)+DATE(1970,1,1)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>(((I:I/60)/60)/24)+DATE(1970,1,1)</f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(E:E/D:D)*100</f>
        <v>107.52857142857141</v>
      </c>
      <c r="P67" s="8">
        <f t="shared" ref="P67:P130" si="7">E:E/L:L</f>
        <v>132.05263157894737</v>
      </c>
      <c r="Q67" t="str">
        <f t="shared" ref="Q67:Q130" si="8">LEFT(N:N,(FIND("/",N67))-1)</f>
        <v>film &amp; video</v>
      </c>
      <c r="R67" t="str">
        <f t="shared" ref="R67:R130" si="9">RIGHT(N:N,LEN(N:N)-FIND("/",N67))</f>
        <v>shorts</v>
      </c>
      <c r="S67" s="12">
        <f t="shared" ref="S67:S130" si="10">(((J:J/60)/60)/24)+DATE(1970,1,1)</f>
        <v>41835.821226851855</v>
      </c>
      <c r="T67" s="12">
        <f t="shared" ref="T67:T130" si="11">(((I:I/60)/60)/24)+DATE(1970,1,1)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(E:E/D:D)*100</f>
        <v>0</v>
      </c>
      <c r="P131" s="8" t="e">
        <f t="shared" ref="P131:P194" si="13">E:E/L:L</f>
        <v>#DIV/0!</v>
      </c>
      <c r="Q131" t="str">
        <f t="shared" ref="Q131:Q194" si="14">LEFT(N:N,(FIND("/",N131))-1)</f>
        <v>film &amp; video</v>
      </c>
      <c r="R131" t="str">
        <f t="shared" ref="R131:R194" si="15">RIGHT(N:N,LEN(N:N)-FIND("/",N131))</f>
        <v>science fiction</v>
      </c>
      <c r="S131" s="12">
        <f t="shared" ref="S131:S194" si="16">(((J:J/60)/60)/24)+DATE(1970,1,1)</f>
        <v>41882.937303240738</v>
      </c>
      <c r="T131" s="12">
        <f t="shared" ref="T131:T194" si="17">(((I:I/60)/60)/24)+DATE(1970,1,1)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(E:E/D:D)*100</f>
        <v>0</v>
      </c>
      <c r="P195" s="8" t="e">
        <f t="shared" ref="P195:P258" si="19">E:E/L:L</f>
        <v>#DIV/0!</v>
      </c>
      <c r="Q195" t="str">
        <f t="shared" ref="Q195:Q258" si="20">LEFT(N:N,(FIND("/",N195))-1)</f>
        <v>film &amp; video</v>
      </c>
      <c r="R195" t="str">
        <f t="shared" ref="R195:R258" si="21">RIGHT(N:N,LEN(N:N)-FIND("/",N195))</f>
        <v>drama</v>
      </c>
      <c r="S195" s="12">
        <f t="shared" ref="S195:S258" si="22">(((J:J/60)/60)/24)+DATE(1970,1,1)</f>
        <v>41911.934791666667</v>
      </c>
      <c r="T195" s="12">
        <f t="shared" ref="T195:T258" si="23">(((I:I/60)/60)/24)+DATE(1970,1,1)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(E:E/D:D)*100</f>
        <v>106.72648571428572</v>
      </c>
      <c r="P259" s="8">
        <f t="shared" ref="P259:P322" si="25">E:E/L:L</f>
        <v>66.70405357142856</v>
      </c>
      <c r="Q259" t="str">
        <f t="shared" ref="Q259:Q322" si="26">LEFT(N:N,(FIND("/",N259))-1)</f>
        <v>film &amp; video</v>
      </c>
      <c r="R259" t="str">
        <f t="shared" ref="R259:R322" si="27">RIGHT(N:N,LEN(N:N)-FIND("/",N259))</f>
        <v>documentary</v>
      </c>
      <c r="S259" s="12">
        <f t="shared" ref="S259:S322" si="28">(((J:J/60)/60)/24)+DATE(1970,1,1)</f>
        <v>42479.626875000002</v>
      </c>
      <c r="T259" s="12">
        <f t="shared" ref="T259:T322" si="29">(((I:I/60)/60)/24)+DATE(1970,1,1)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(E:E/D:D)*100</f>
        <v>102.66285714285715</v>
      </c>
      <c r="P323" s="8">
        <f t="shared" ref="P323:P386" si="31">E:E/L:L</f>
        <v>106.62314540059347</v>
      </c>
      <c r="Q323" t="str">
        <f t="shared" ref="Q323:Q386" si="32">LEFT(N:N,(FIND("/",N323))-1)</f>
        <v>film &amp; video</v>
      </c>
      <c r="R323" t="str">
        <f t="shared" ref="R323:R386" si="33">RIGHT(N:N,LEN(N:N)-FIND("/",N323))</f>
        <v>documentary</v>
      </c>
      <c r="S323" s="12">
        <f t="shared" ref="S323:S386" si="34">(((J:J/60)/60)/24)+DATE(1970,1,1)</f>
        <v>42647.446597222224</v>
      </c>
      <c r="T323" s="12">
        <f t="shared" ref="T323:T386" si="35">(((I:I/60)/60)/24)+DATE(1970,1,1)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(E:E/D:D)*100</f>
        <v>105.982</v>
      </c>
      <c r="P387" s="8">
        <f t="shared" ref="P387:P450" si="37">E:E/L:L</f>
        <v>111.79535864978902</v>
      </c>
      <c r="Q387" t="str">
        <f t="shared" ref="Q387:Q450" si="38">LEFT(N:N,(FIND("/",N387))-1)</f>
        <v>film &amp; video</v>
      </c>
      <c r="R387" t="str">
        <f t="shared" ref="R387:R450" si="39">RIGHT(N:N,LEN(N:N)-FIND("/",N387))</f>
        <v>documentary</v>
      </c>
      <c r="S387" s="12">
        <f t="shared" ref="S387:S450" si="40">(((J:J/60)/60)/24)+DATE(1970,1,1)</f>
        <v>41934.584502314814</v>
      </c>
      <c r="T387" s="12">
        <f t="shared" ref="T387:T450" si="41">(((I:I/60)/60)/24)+DATE(1970,1,1)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(E:E/D:D)*100</f>
        <v>2.25</v>
      </c>
      <c r="P451" s="8">
        <f t="shared" ref="P451:P514" si="43">E:E/L:L</f>
        <v>9</v>
      </c>
      <c r="Q451" t="str">
        <f t="shared" ref="Q451:Q514" si="44">LEFT(N:N,(FIND("/",N451))-1)</f>
        <v>film &amp; video</v>
      </c>
      <c r="R451" t="str">
        <f t="shared" ref="R451:R514" si="45">RIGHT(N:N,LEN(N:N)-FIND("/",N451))</f>
        <v>animation</v>
      </c>
      <c r="S451" s="12">
        <f t="shared" ref="S451:S514" si="46">(((J:J/60)/60)/24)+DATE(1970,1,1)</f>
        <v>41534.568113425928</v>
      </c>
      <c r="T451" s="12">
        <f t="shared" ref="T451:T514" si="47">(((I:I/60)/60)/24)+DATE(1970,1,1)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(E:E/D:D)*100</f>
        <v>13.923999999999999</v>
      </c>
      <c r="P515" s="8">
        <f t="shared" ref="P515:P578" si="49">E:E/L:L</f>
        <v>102.38235294117646</v>
      </c>
      <c r="Q515" t="str">
        <f t="shared" ref="Q515:Q578" si="50">LEFT(N:N,(FIND("/",N515))-1)</f>
        <v>film &amp; video</v>
      </c>
      <c r="R515" t="str">
        <f t="shared" ref="R515:R578" si="51">RIGHT(N:N,LEN(N:N)-FIND("/",N515))</f>
        <v>animation</v>
      </c>
      <c r="S515" s="12">
        <f t="shared" ref="S515:S578" si="52">(((J:J/60)/60)/24)+DATE(1970,1,1)</f>
        <v>42552.653993055559</v>
      </c>
      <c r="T515" s="12">
        <f t="shared" ref="T515:T578" si="53">(((I:I/60)/60)/24)+DATE(1970,1,1)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(E:E/D:D)*100</f>
        <v>0.2</v>
      </c>
      <c r="P579" s="8">
        <f t="shared" ref="P579:P642" si="55">E:E/L:L</f>
        <v>10</v>
      </c>
      <c r="Q579" t="str">
        <f t="shared" ref="Q579:Q642" si="56">LEFT(N:N,(FIND("/",N579))-1)</f>
        <v>technology</v>
      </c>
      <c r="R579" t="str">
        <f t="shared" ref="R579:R642" si="57">RIGHT(N:N,LEN(N:N)-FIND("/",N579))</f>
        <v>web</v>
      </c>
      <c r="S579" s="12">
        <f t="shared" ref="S579:S642" si="58">(((J:J/60)/60)/24)+DATE(1970,1,1)</f>
        <v>42450.589143518519</v>
      </c>
      <c r="T579" s="12">
        <f t="shared" ref="T579:T642" si="59">(((I:I/60)/60)/24)+DATE(1970,1,1)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(E:E/D:D)*100</f>
        <v>119.16249999999999</v>
      </c>
      <c r="P643" s="8">
        <f t="shared" ref="P643:P706" si="61">E:E/L:L</f>
        <v>151.31746031746033</v>
      </c>
      <c r="Q643" t="str">
        <f t="shared" ref="Q643:Q706" si="62">LEFT(N:N,(FIND("/",N643))-1)</f>
        <v>technology</v>
      </c>
      <c r="R643" t="str">
        <f t="shared" ref="R643:R706" si="63">RIGHT(N:N,LEN(N:N)-FIND("/",N643))</f>
        <v>wearables</v>
      </c>
      <c r="S643" s="12">
        <f t="shared" ref="S643:S706" si="64">(((J:J/60)/60)/24)+DATE(1970,1,1)</f>
        <v>42199.57</v>
      </c>
      <c r="T643" s="12">
        <f t="shared" ref="T643:T706" si="65">(((I:I/60)/60)/24)+DATE(1970,1,1)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(E:E/D:D)*100</f>
        <v>0.97699999999999987</v>
      </c>
      <c r="P707" s="8">
        <f t="shared" ref="P707:P770" si="67">E:E/L:L</f>
        <v>195.4</v>
      </c>
      <c r="Q707" t="str">
        <f t="shared" ref="Q707:Q770" si="68">LEFT(N:N,(FIND("/",N707))-1)</f>
        <v>technology</v>
      </c>
      <c r="R707" t="str">
        <f t="shared" ref="R707:R770" si="69">RIGHT(N:N,LEN(N:N)-FIND("/",N707))</f>
        <v>wearables</v>
      </c>
      <c r="S707" s="12">
        <f t="shared" ref="S707:S770" si="70">(((J:J/60)/60)/24)+DATE(1970,1,1)</f>
        <v>42726.491643518515</v>
      </c>
      <c r="T707" s="12">
        <f t="shared" ref="T707:T770" si="71">(((I:I/60)/60)/24)+DATE(1970,1,1)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(E:E/D:D)*100</f>
        <v>41.4</v>
      </c>
      <c r="P771" s="8">
        <f t="shared" ref="P771:P834" si="73">E:E/L:L</f>
        <v>31.846153846153847</v>
      </c>
      <c r="Q771" t="str">
        <f t="shared" ref="Q771:Q834" si="74">LEFT(N:N,(FIND("/",N771))-1)</f>
        <v>publishing</v>
      </c>
      <c r="R771" t="str">
        <f t="shared" ref="R771:R834" si="75">RIGHT(N:N,LEN(N:N)-FIND("/",N771))</f>
        <v>fiction</v>
      </c>
      <c r="S771" s="12">
        <f t="shared" ref="S771:S834" si="76">(((J:J/60)/60)/24)+DATE(1970,1,1)</f>
        <v>41604.996458333335</v>
      </c>
      <c r="T771" s="12">
        <f t="shared" ref="T771:T834" si="77">(((I:I/60)/60)/24)+DATE(1970,1,1)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(E:E/D:D)*100</f>
        <v>101.66666666666666</v>
      </c>
      <c r="P835" s="8">
        <f t="shared" ref="P835:P898" si="79">E:E/L:L</f>
        <v>148.78048780487805</v>
      </c>
      <c r="Q835" t="str">
        <f t="shared" ref="Q835:Q898" si="80">LEFT(N:N,(FIND("/",N835))-1)</f>
        <v>music</v>
      </c>
      <c r="R835" t="str">
        <f t="shared" ref="R835:R898" si="81">RIGHT(N:N,LEN(N:N)-FIND("/",N835))</f>
        <v>rock</v>
      </c>
      <c r="S835" s="12">
        <f t="shared" ref="S835:S898" si="82">(((J:J/60)/60)/24)+DATE(1970,1,1)</f>
        <v>41718.878182870372</v>
      </c>
      <c r="T835" s="12">
        <f t="shared" ref="T835:T898" si="83">(((I:I/60)/60)/24)+DATE(1970,1,1)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(E:E/D:D)*100</f>
        <v>0</v>
      </c>
      <c r="P899" s="8" t="e">
        <f t="shared" ref="P899:P962" si="85">E:E/L:L</f>
        <v>#DIV/0!</v>
      </c>
      <c r="Q899" t="str">
        <f t="shared" ref="Q899:Q962" si="86">LEFT(N:N,(FIND("/",N899))-1)</f>
        <v>music</v>
      </c>
      <c r="R899" t="str">
        <f t="shared" ref="R899:R962" si="87">RIGHT(N:N,LEN(N:N)-FIND("/",N899))</f>
        <v>indie rock</v>
      </c>
      <c r="S899" s="12">
        <f t="shared" ref="S899:S962" si="88">(((J:J/60)/60)/24)+DATE(1970,1,1)</f>
        <v>41211.688750000001</v>
      </c>
      <c r="T899" s="12">
        <f t="shared" ref="T899:T962" si="89">(((I:I/60)/60)/24)+DATE(1970,1,1)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(E:E/D:D)*100</f>
        <v>42.188421052631583</v>
      </c>
      <c r="P963" s="8">
        <f t="shared" ref="P963:P1026" si="91">E:E/L:L</f>
        <v>364.35454545454547</v>
      </c>
      <c r="Q963" t="str">
        <f t="shared" ref="Q963:Q1026" si="92">LEFT(N:N,(FIND("/",N963))-1)</f>
        <v>technology</v>
      </c>
      <c r="R963" t="str">
        <f t="shared" ref="R963:R1026" si="93">RIGHT(N:N,LEN(N:N)-FIND("/",N963))</f>
        <v>wearables</v>
      </c>
      <c r="S963" s="12">
        <f t="shared" ref="S963:S1026" si="94">(((J:J/60)/60)/24)+DATE(1970,1,1)</f>
        <v>42740.693692129629</v>
      </c>
      <c r="T963" s="12">
        <f t="shared" ref="T963:T1026" si="95">(((I:I/60)/60)/24)+DATE(1970,1,1)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(E:E/D:D)*100</f>
        <v>109.92831428571431</v>
      </c>
      <c r="P1027" s="8">
        <f t="shared" ref="P1027:P1090" si="97">E:E/L:L</f>
        <v>71.848571428571432</v>
      </c>
      <c r="Q1027" t="str">
        <f t="shared" ref="Q1027:Q1090" si="98">LEFT(N:N,(FIND("/",N1027))-1)</f>
        <v>music</v>
      </c>
      <c r="R1027" t="str">
        <f t="shared" ref="R1027:R1090" si="99">RIGHT(N:N,LEN(N:N)-FIND("/",N1027))</f>
        <v>electronic music</v>
      </c>
      <c r="S1027" s="12">
        <f t="shared" ref="S1027:S1090" si="100">(((J:J/60)/60)/24)+DATE(1970,1,1)</f>
        <v>42049.833761574075</v>
      </c>
      <c r="T1027" s="12">
        <f t="shared" ref="T1027:T1090" si="101">(((I:I/60)/60)/24)+DATE(1970,1,1)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(E:E/D:D)*100</f>
        <v>7.8266666666666662</v>
      </c>
      <c r="P1091" s="8">
        <f t="shared" ref="P1091:P1154" si="103">E:E/L:L</f>
        <v>23.959183673469386</v>
      </c>
      <c r="Q1091" t="str">
        <f t="shared" ref="Q1091:Q1154" si="104">LEFT(N:N,(FIND("/",N1091))-1)</f>
        <v>games</v>
      </c>
      <c r="R1091" t="str">
        <f t="shared" ref="R1091:R1154" si="105">RIGHT(N:N,LEN(N:N)-FIND("/",N1091))</f>
        <v>video games</v>
      </c>
      <c r="S1091" s="12">
        <f t="shared" ref="S1091:S1154" si="106">(((J:J/60)/60)/24)+DATE(1970,1,1)</f>
        <v>42151.189525462964</v>
      </c>
      <c r="T1091" s="12">
        <f t="shared" ref="T1091:T1154" si="107">(((I:I/60)/60)/24)+DATE(1970,1,1)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(E:E/D:D)*100</f>
        <v>0.625</v>
      </c>
      <c r="P1155" s="8">
        <f t="shared" ref="P1155:P1218" si="109">E:E/L:L</f>
        <v>50</v>
      </c>
      <c r="Q1155" t="str">
        <f t="shared" ref="Q1155:Q1218" si="110">LEFT(N:N,(FIND("/",N1155))-1)</f>
        <v>food</v>
      </c>
      <c r="R1155" t="str">
        <f t="shared" ref="R1155:R1218" si="111">RIGHT(N:N,LEN(N:N)-FIND("/",N1155))</f>
        <v>food trucks</v>
      </c>
      <c r="S1155" s="12">
        <f t="shared" ref="S1155:S1218" si="112">(((J:J/60)/60)/24)+DATE(1970,1,1)</f>
        <v>42143.714178240742</v>
      </c>
      <c r="T1155" s="12">
        <f t="shared" ref="T1155:T1218" si="113">(((I:I/60)/60)/24)+DATE(1970,1,1)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(E:E/D:D)*100</f>
        <v>102.60000000000001</v>
      </c>
      <c r="P1219" s="8">
        <f t="shared" ref="P1219:P1282" si="115">E:E/L:L</f>
        <v>148.57377049180329</v>
      </c>
      <c r="Q1219" t="str">
        <f t="shared" ref="Q1219:Q1282" si="116">LEFT(N:N,(FIND("/",N1219))-1)</f>
        <v>photography</v>
      </c>
      <c r="R1219" t="str">
        <f t="shared" ref="R1219:R1282" si="117">RIGHT(N:N,LEN(N:N)-FIND("/",N1219))</f>
        <v>photobooks</v>
      </c>
      <c r="S1219" s="12">
        <f t="shared" ref="S1219:S1282" si="118">(((J:J/60)/60)/24)+DATE(1970,1,1)</f>
        <v>42535.809490740736</v>
      </c>
      <c r="T1219" s="12">
        <f t="shared" ref="T1219:T1282" si="119">(((I:I/60)/60)/24)+DATE(1970,1,1)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(E:E/D:D)*100</f>
        <v>110.71428571428572</v>
      </c>
      <c r="P1283" s="8">
        <f t="shared" ref="P1283:P1346" si="121">E:E/L:L</f>
        <v>104.72972972972973</v>
      </c>
      <c r="Q1283" t="str">
        <f t="shared" ref="Q1283:Q1346" si="122">LEFT(N:N,(FIND("/",N1283))-1)</f>
        <v>music</v>
      </c>
      <c r="R1283" t="str">
        <f t="shared" ref="R1283:R1346" si="123">RIGHT(N:N,LEN(N:N)-FIND("/",N1283))</f>
        <v>rock</v>
      </c>
      <c r="S1283" s="12">
        <f t="shared" ref="S1283:S1346" si="124">(((J:J/60)/60)/24)+DATE(1970,1,1)</f>
        <v>41463.743472222224</v>
      </c>
      <c r="T1283" s="12">
        <f t="shared" ref="T1283:T1346" si="125">(((I:I/60)/60)/24)+DATE(1970,1,1)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(E:E/D:D)*100</f>
        <v>125</v>
      </c>
      <c r="P1347" s="8">
        <f t="shared" ref="P1347:P1410" si="127">E:E/L:L</f>
        <v>53.571428571428569</v>
      </c>
      <c r="Q1347" t="str">
        <f t="shared" ref="Q1347:Q1410" si="128">LEFT(N:N,(FIND("/",N1347))-1)</f>
        <v>publishing</v>
      </c>
      <c r="R1347" t="str">
        <f t="shared" ref="R1347:R1410" si="129">RIGHT(N:N,LEN(N:N)-FIND("/",N1347))</f>
        <v>nonfiction</v>
      </c>
      <c r="S1347" s="12">
        <f t="shared" ref="S1347:S1410" si="130">(((J:J/60)/60)/24)+DATE(1970,1,1)</f>
        <v>41799.814340277779</v>
      </c>
      <c r="T1347" s="12">
        <f t="shared" ref="T1347:T1410" si="131">(((I:I/60)/60)/24)+DATE(1970,1,1)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(E:E/D:D)*100</f>
        <v>0</v>
      </c>
      <c r="P1411" s="8" t="e">
        <f t="shared" ref="P1411:P1474" si="133">E:E/L:L</f>
        <v>#DIV/0!</v>
      </c>
      <c r="Q1411" t="str">
        <f t="shared" ref="Q1411:Q1474" si="134">LEFT(N:N,(FIND("/",N1411))-1)</f>
        <v>publishing</v>
      </c>
      <c r="R1411" t="str">
        <f t="shared" ref="R1411:R1474" si="135">RIGHT(N:N,LEN(N:N)-FIND("/",N1411))</f>
        <v>translations</v>
      </c>
      <c r="S1411" s="12">
        <f t="shared" ref="S1411:S1474" si="136">(((J:J/60)/60)/24)+DATE(1970,1,1)</f>
        <v>41945.133506944447</v>
      </c>
      <c r="T1411" s="12">
        <f t="shared" ref="T1411:T1474" si="137">(((I:I/60)/60)/24)+DATE(1970,1,1)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(E:E/D:D)*100</f>
        <v>120.51600000000001</v>
      </c>
      <c r="P1475" s="8">
        <f t="shared" ref="P1475:P1538" si="139">E:E/L:L</f>
        <v>38.462553191489363</v>
      </c>
      <c r="Q1475" t="str">
        <f t="shared" ref="Q1475:Q1538" si="140">LEFT(N:N,(FIND("/",N1475))-1)</f>
        <v>publishing</v>
      </c>
      <c r="R1475" t="str">
        <f t="shared" ref="R1475:R1538" si="141">RIGHT(N:N,LEN(N:N)-FIND("/",N1475))</f>
        <v>radio &amp; podcasts</v>
      </c>
      <c r="S1475" s="12">
        <f t="shared" ref="S1475:S1538" si="142">(((J:J/60)/60)/24)+DATE(1970,1,1)</f>
        <v>40939.979618055557</v>
      </c>
      <c r="T1475" s="12">
        <f t="shared" ref="T1475:T1538" si="143">(((I:I/60)/60)/24)+DATE(1970,1,1)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(E:E/D:D)*100</f>
        <v>179.9</v>
      </c>
      <c r="P1539" s="8">
        <f t="shared" ref="P1539:P1602" si="145">E:E/L:L</f>
        <v>96.375</v>
      </c>
      <c r="Q1539" t="str">
        <f t="shared" ref="Q1539:Q1602" si="146">LEFT(N:N,(FIND("/",N1539))-1)</f>
        <v>photography</v>
      </c>
      <c r="R1539" t="str">
        <f t="shared" ref="R1539:R1602" si="147">RIGHT(N:N,LEN(N:N)-FIND("/",N1539))</f>
        <v>photobooks</v>
      </c>
      <c r="S1539" s="12">
        <f t="shared" ref="S1539:S1602" si="148">(((J:J/60)/60)/24)+DATE(1970,1,1)</f>
        <v>42552.315127314811</v>
      </c>
      <c r="T1539" s="12">
        <f t="shared" ref="T1539:T1602" si="149">(((I:I/60)/60)/24)+DATE(1970,1,1)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(E:E/D:D)*100</f>
        <v>108.2492</v>
      </c>
      <c r="P1603" s="8">
        <f t="shared" ref="P1603:P1666" si="151">E:E/L:L</f>
        <v>48.325535714285714</v>
      </c>
      <c r="Q1603" t="str">
        <f t="shared" ref="Q1603:Q1666" si="152">LEFT(N:N,(FIND("/",N1603))-1)</f>
        <v>music</v>
      </c>
      <c r="R1603" t="str">
        <f t="shared" ref="R1603:R1666" si="153">RIGHT(N:N,LEN(N:N)-FIND("/",N1603))</f>
        <v>rock</v>
      </c>
      <c r="S1603" s="12">
        <f t="shared" ref="S1603:S1666" si="154">(((J:J/60)/60)/24)+DATE(1970,1,1)</f>
        <v>40638.092974537038</v>
      </c>
      <c r="T1603" s="12">
        <f t="shared" ref="T1603:T1666" si="155">(((I:I/60)/60)/24)+DATE(1970,1,1)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(E:E/D:D)*100</f>
        <v>119.45714285714286</v>
      </c>
      <c r="P1667" s="8">
        <f t="shared" ref="P1667:P1730" si="157">E:E/L:L</f>
        <v>44.956989247311824</v>
      </c>
      <c r="Q1667" t="str">
        <f t="shared" ref="Q1667:Q1730" si="158">LEFT(N:N,(FIND("/",N1667))-1)</f>
        <v>music</v>
      </c>
      <c r="R1667" t="str">
        <f t="shared" ref="R1667:R1730" si="159">RIGHT(N:N,LEN(N:N)-FIND("/",N1667))</f>
        <v>pop</v>
      </c>
      <c r="S1667" s="12">
        <f t="shared" ref="S1667:S1730" si="160">(((J:J/60)/60)/24)+DATE(1970,1,1)</f>
        <v>40564.649456018517</v>
      </c>
      <c r="T1667" s="12">
        <f t="shared" ref="T1667:T1730" si="161">(((I:I/60)/60)/24)+DATE(1970,1,1)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(E:E/D:D)*100</f>
        <v>0</v>
      </c>
      <c r="P1731" s="8" t="e">
        <f t="shared" ref="P1731:P1794" si="163">E:E/L:L</f>
        <v>#DIV/0!</v>
      </c>
      <c r="Q1731" t="str">
        <f t="shared" ref="Q1731:Q1794" si="164">LEFT(N:N,(FIND("/",N1731))-1)</f>
        <v>music</v>
      </c>
      <c r="R1731" t="str">
        <f t="shared" ref="R1731:R1794" si="165">RIGHT(N:N,LEN(N:N)-FIND("/",N1731))</f>
        <v>faith</v>
      </c>
      <c r="S1731" s="12">
        <f t="shared" ref="S1731:S1794" si="166">(((J:J/60)/60)/24)+DATE(1970,1,1)</f>
        <v>42471.052152777775</v>
      </c>
      <c r="T1731" s="12">
        <f t="shared" ref="T1731:T1794" si="167">(((I:I/60)/60)/24)+DATE(1970,1,1)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(E:E/D:D)*100</f>
        <v>1.3333333333333335</v>
      </c>
      <c r="P1795" s="8">
        <f t="shared" ref="P1795:P1858" si="169">E:E/L:L</f>
        <v>20</v>
      </c>
      <c r="Q1795" t="str">
        <f t="shared" ref="Q1795:Q1858" si="170">LEFT(N:N,(FIND("/",N1795))-1)</f>
        <v>photography</v>
      </c>
      <c r="R1795" t="str">
        <f t="shared" ref="R1795:R1858" si="171">RIGHT(N:N,LEN(N:N)-FIND("/",N1795))</f>
        <v>photobooks</v>
      </c>
      <c r="S1795" s="12">
        <f t="shared" ref="S1795:S1858" si="172">(((J:J/60)/60)/24)+DATE(1970,1,1)</f>
        <v>41940.89166666667</v>
      </c>
      <c r="T1795" s="12">
        <f t="shared" ref="T1795:T1858" si="173">(((I:I/60)/60)/24)+DATE(1970,1,1)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(E:E/D:D)*100</f>
        <v>100</v>
      </c>
      <c r="P1859" s="8">
        <f t="shared" ref="P1859:P1922" si="175">E:E/L:L</f>
        <v>136.36363636363637</v>
      </c>
      <c r="Q1859" t="str">
        <f t="shared" ref="Q1859:Q1922" si="176">LEFT(N:N,(FIND("/",N1859))-1)</f>
        <v>music</v>
      </c>
      <c r="R1859" t="str">
        <f t="shared" ref="R1859:R1922" si="177">RIGHT(N:N,LEN(N:N)-FIND("/",N1859))</f>
        <v>rock</v>
      </c>
      <c r="S1859" s="12">
        <f t="shared" ref="S1859:S1922" si="178">(((J:J/60)/60)/24)+DATE(1970,1,1)</f>
        <v>41864.76866898148</v>
      </c>
      <c r="T1859" s="12">
        <f t="shared" ref="T1859:T1922" si="179">(((I:I/60)/60)/24)+DATE(1970,1,1)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(E:E/D:D)*100</f>
        <v>136.80000000000001</v>
      </c>
      <c r="P1923" s="8">
        <f t="shared" ref="P1923:P1986" si="181">E:E/L:L</f>
        <v>54</v>
      </c>
      <c r="Q1923" t="str">
        <f t="shared" ref="Q1923:Q1986" si="182">LEFT(N:N,(FIND("/",N1923))-1)</f>
        <v>music</v>
      </c>
      <c r="R1923" t="str">
        <f t="shared" ref="R1923:R1986" si="183">RIGHT(N:N,LEN(N:N)-FIND("/",N1923))</f>
        <v>indie rock</v>
      </c>
      <c r="S1923" s="12">
        <f t="shared" ref="S1923:S1986" si="184">(((J:J/60)/60)/24)+DATE(1970,1,1)</f>
        <v>41074.221562500003</v>
      </c>
      <c r="T1923" s="12">
        <f t="shared" ref="T1923:T1986" si="185">(((I:I/60)/60)/24)+DATE(1970,1,1)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(E:E/D:D)*100</f>
        <v>3.1875</v>
      </c>
      <c r="P1987" s="8">
        <f t="shared" ref="P1987:P2050" si="187">E:E/L:L</f>
        <v>12.75</v>
      </c>
      <c r="Q1987" t="str">
        <f t="shared" ref="Q1987:Q2050" si="188">LEFT(N:N,(FIND("/",N1987))-1)</f>
        <v>photography</v>
      </c>
      <c r="R1987" t="str">
        <f t="shared" ref="R1987:R2050" si="189">RIGHT(N:N,LEN(N:N)-FIND("/",N1987))</f>
        <v>people</v>
      </c>
      <c r="S1987" s="12">
        <f t="shared" ref="S1987:S2050" si="190">(((J:J/60)/60)/24)+DATE(1970,1,1)</f>
        <v>42555.698738425926</v>
      </c>
      <c r="T1987" s="12">
        <f t="shared" ref="T1987:T2050" si="191">(((I:I/60)/60)/24)+DATE(1970,1,1)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(E:E/D:D)*100</f>
        <v>120.19070000000001</v>
      </c>
      <c r="P2051" s="8">
        <f t="shared" ref="P2051:P2114" si="193">E:E/L:L</f>
        <v>80.991037735849048</v>
      </c>
      <c r="Q2051" t="str">
        <f t="shared" ref="Q2051:Q2114" si="194">LEFT(N:N,(FIND("/",N2051))-1)</f>
        <v>technology</v>
      </c>
      <c r="R2051" t="str">
        <f t="shared" ref="R2051:R2114" si="195">RIGHT(N:N,LEN(N:N)-FIND("/",N2051))</f>
        <v>hardware</v>
      </c>
      <c r="S2051" s="12">
        <f t="shared" ref="S2051:S2114" si="196">(((J:J/60)/60)/24)+DATE(1970,1,1)</f>
        <v>41575.527349537035</v>
      </c>
      <c r="T2051" s="12">
        <f t="shared" ref="T2051:T2114" si="197">(((I:I/60)/60)/24)+DATE(1970,1,1)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(E:E/D:D)*100</f>
        <v>104.85714285714285</v>
      </c>
      <c r="P2115" s="8">
        <f t="shared" ref="P2115:P2178" si="199">E:E/L:L</f>
        <v>68.598130841121488</v>
      </c>
      <c r="Q2115" t="str">
        <f t="shared" ref="Q2115:Q2178" si="200">LEFT(N:N,(FIND("/",N2115))-1)</f>
        <v>music</v>
      </c>
      <c r="R2115" t="str">
        <f t="shared" ref="R2115:R2178" si="201">RIGHT(N:N,LEN(N:N)-FIND("/",N2115))</f>
        <v>indie rock</v>
      </c>
      <c r="S2115" s="12">
        <f t="shared" ref="S2115:S2178" si="202">(((J:J/60)/60)/24)+DATE(1970,1,1)</f>
        <v>41870.86546296296</v>
      </c>
      <c r="T2115" s="12">
        <f t="shared" ref="T2115:T2178" si="203">(((I:I/60)/60)/24)+DATE(1970,1,1)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(E:E/D:D)*100</f>
        <v>100.12</v>
      </c>
      <c r="P2179" s="8">
        <f t="shared" ref="P2179:P2242" si="205">E:E/L:L</f>
        <v>65.868421052631575</v>
      </c>
      <c r="Q2179" t="str">
        <f t="shared" ref="Q2179:Q2242" si="206">LEFT(N:N,(FIND("/",N2179))-1)</f>
        <v>music</v>
      </c>
      <c r="R2179" t="str">
        <f t="shared" ref="R2179:R2242" si="207">RIGHT(N:N,LEN(N:N)-FIND("/",N2179))</f>
        <v>rock</v>
      </c>
      <c r="S2179" s="12">
        <f t="shared" ref="S2179:S2242" si="208">(((J:J/60)/60)/24)+DATE(1970,1,1)</f>
        <v>42502.250775462962</v>
      </c>
      <c r="T2179" s="12">
        <f t="shared" ref="T2179:T2242" si="209">(((I:I/60)/60)/24)+DATE(1970,1,1)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(E:E/D:D)*100</f>
        <v>806.4</v>
      </c>
      <c r="P2243" s="8">
        <f t="shared" ref="P2243:P2306" si="211">E:E/L:L</f>
        <v>49.472392638036808</v>
      </c>
      <c r="Q2243" t="str">
        <f t="shared" ref="Q2243:Q2306" si="212">LEFT(N:N,(FIND("/",N2243))-1)</f>
        <v>games</v>
      </c>
      <c r="R2243" t="str">
        <f t="shared" ref="R2243:R2306" si="213">RIGHT(N:N,LEN(N:N)-FIND("/",N2243))</f>
        <v>tabletop games</v>
      </c>
      <c r="S2243" s="12">
        <f t="shared" ref="S2243:S2306" si="214">(((J:J/60)/60)/24)+DATE(1970,1,1)</f>
        <v>42766.827546296292</v>
      </c>
      <c r="T2243" s="12">
        <f t="shared" ref="T2243:T2306" si="215">(((I:I/60)/60)/24)+DATE(1970,1,1)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(E:E/D:D)*100</f>
        <v>101.22777777777779</v>
      </c>
      <c r="P2307" s="8">
        <f t="shared" ref="P2307:P2370" si="217">E:E/L:L</f>
        <v>109.10778443113773</v>
      </c>
      <c r="Q2307" t="str">
        <f t="shared" ref="Q2307:Q2370" si="218">LEFT(N:N,(FIND("/",N2307))-1)</f>
        <v>music</v>
      </c>
      <c r="R2307" t="str">
        <f t="shared" ref="R2307:R2370" si="219">RIGHT(N:N,LEN(N:N)-FIND("/",N2307))</f>
        <v>indie rock</v>
      </c>
      <c r="S2307" s="12">
        <f t="shared" ref="S2307:S2370" si="220">(((J:J/60)/60)/24)+DATE(1970,1,1)</f>
        <v>41834.695277777777</v>
      </c>
      <c r="T2307" s="12">
        <f t="shared" ref="T2307:T2370" si="221">(((I:I/60)/60)/24)+DATE(1970,1,1)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(E:E/D:D)*100</f>
        <v>0</v>
      </c>
      <c r="P2371" s="8" t="e">
        <f t="shared" ref="P2371:P2434" si="223">E:E/L:L</f>
        <v>#DIV/0!</v>
      </c>
      <c r="Q2371" t="str">
        <f t="shared" ref="Q2371:Q2434" si="224">LEFT(N:N,(FIND("/",N2371))-1)</f>
        <v>technology</v>
      </c>
      <c r="R2371" t="str">
        <f t="shared" ref="R2371:R2434" si="225">RIGHT(N:N,LEN(N:N)-FIND("/",N2371))</f>
        <v>web</v>
      </c>
      <c r="S2371" s="12">
        <f t="shared" ref="S2371:S2434" si="226">(((J:J/60)/60)/24)+DATE(1970,1,1)</f>
        <v>42380.812627314815</v>
      </c>
      <c r="T2371" s="12">
        <f t="shared" ref="T2371:T2434" si="227">(((I:I/60)/60)/24)+DATE(1970,1,1)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(E:E/D:D)*100</f>
        <v>0</v>
      </c>
      <c r="P2435" s="8" t="e">
        <f t="shared" ref="P2435:P2498" si="229">E:E/L:L</f>
        <v>#DIV/0!</v>
      </c>
      <c r="Q2435" t="str">
        <f t="shared" ref="Q2435:Q2498" si="230">LEFT(N:N,(FIND("/",N2435))-1)</f>
        <v>food</v>
      </c>
      <c r="R2435" t="str">
        <f t="shared" ref="R2435:R2498" si="231">RIGHT(N:N,LEN(N:N)-FIND("/",N2435))</f>
        <v>food trucks</v>
      </c>
      <c r="S2435" s="12">
        <f t="shared" ref="S2435:S2498" si="232">(((J:J/60)/60)/24)+DATE(1970,1,1)</f>
        <v>42397.89980324074</v>
      </c>
      <c r="T2435" s="12">
        <f t="shared" ref="T2435:T2498" si="233">(((I:I/60)/60)/24)+DATE(1970,1,1)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(E:E/D:D)*100</f>
        <v>112.7715</v>
      </c>
      <c r="P2499" s="8">
        <f t="shared" ref="P2499:P2562" si="235">E:E/L:L</f>
        <v>80.551071428571419</v>
      </c>
      <c r="Q2499" t="str">
        <f t="shared" ref="Q2499:Q2562" si="236">LEFT(N:N,(FIND("/",N2499))-1)</f>
        <v>music</v>
      </c>
      <c r="R2499" t="str">
        <f t="shared" ref="R2499:R2562" si="237">RIGHT(N:N,LEN(N:N)-FIND("/",N2499))</f>
        <v>indie rock</v>
      </c>
      <c r="S2499" s="12">
        <f t="shared" ref="S2499:S2562" si="238">(((J:J/60)/60)/24)+DATE(1970,1,1)</f>
        <v>40730.878912037035</v>
      </c>
      <c r="T2499" s="12">
        <f t="shared" ref="T2499:T2562" si="239">(((I:I/60)/60)/24)+DATE(1970,1,1)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(E:E/D:D)*100</f>
        <v>0</v>
      </c>
      <c r="P2563" s="8" t="e">
        <f t="shared" ref="P2563:P2626" si="241">E:E/L:L</f>
        <v>#DIV/0!</v>
      </c>
      <c r="Q2563" t="str">
        <f t="shared" ref="Q2563:Q2626" si="242">LEFT(N:N,(FIND("/",N2563))-1)</f>
        <v>food</v>
      </c>
      <c r="R2563" t="str">
        <f t="shared" ref="R2563:R2626" si="243">RIGHT(N:N,LEN(N:N)-FIND("/",N2563))</f>
        <v>food trucks</v>
      </c>
      <c r="S2563" s="12">
        <f t="shared" ref="S2563:S2626" si="244">(((J:J/60)/60)/24)+DATE(1970,1,1)</f>
        <v>42260.528807870374</v>
      </c>
      <c r="T2563" s="12">
        <f t="shared" ref="T2563:T2626" si="245">(((I:I/60)/60)/24)+DATE(1970,1,1)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(E:E/D:D)*100</f>
        <v>956</v>
      </c>
      <c r="P2627" s="8">
        <f t="shared" ref="P2627:P2690" si="247">E:E/L:L</f>
        <v>27.576923076923077</v>
      </c>
      <c r="Q2627" t="str">
        <f t="shared" ref="Q2627:Q2690" si="248">LEFT(N:N,(FIND("/",N2627))-1)</f>
        <v>technology</v>
      </c>
      <c r="R2627" t="str">
        <f t="shared" ref="R2627:R2690" si="249">RIGHT(N:N,LEN(N:N)-FIND("/",N2627))</f>
        <v>space exploration</v>
      </c>
      <c r="S2627" s="12">
        <f t="shared" ref="S2627:S2690" si="250">(((J:J/60)/60)/24)+DATE(1970,1,1)</f>
        <v>42658.810277777782</v>
      </c>
      <c r="T2627" s="12">
        <f t="shared" ref="T2627:T2690" si="251">(((I:I/60)/60)/24)+DATE(1970,1,1)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(E:E/D:D)*100</f>
        <v>2.8571428571428571E-3</v>
      </c>
      <c r="P2691" s="8">
        <f t="shared" ref="P2691:P2754" si="253">E:E/L:L</f>
        <v>1</v>
      </c>
      <c r="Q2691" t="str">
        <f t="shared" ref="Q2691:Q2754" si="254">LEFT(N:N,(FIND("/",N2691))-1)</f>
        <v>food</v>
      </c>
      <c r="R2691" t="str">
        <f t="shared" ref="R2691:R2754" si="255">RIGHT(N:N,LEN(N:N)-FIND("/",N2691))</f>
        <v>food trucks</v>
      </c>
      <c r="S2691" s="12">
        <f t="shared" ref="S2691:S2754" si="256">(((J:J/60)/60)/24)+DATE(1970,1,1)</f>
        <v>42551.961689814809</v>
      </c>
      <c r="T2691" s="12">
        <f t="shared" ref="T2691:T2754" si="257">(((I:I/60)/60)/24)+DATE(1970,1,1)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(E:E/D:D)*100</f>
        <v>19</v>
      </c>
      <c r="P2755" s="8">
        <f t="shared" ref="P2755:P2818" si="259">E:E/L:L</f>
        <v>47.5</v>
      </c>
      <c r="Q2755" t="str">
        <f t="shared" ref="Q2755:Q2818" si="260">LEFT(N:N,(FIND("/",N2755))-1)</f>
        <v>publishing</v>
      </c>
      <c r="R2755" t="str">
        <f t="shared" ref="R2755:R2818" si="261">RIGHT(N:N,LEN(N:N)-FIND("/",N2755))</f>
        <v>children's books</v>
      </c>
      <c r="S2755" s="12">
        <f t="shared" ref="S2755:S2818" si="262">(((J:J/60)/60)/24)+DATE(1970,1,1)</f>
        <v>41117.900729166664</v>
      </c>
      <c r="T2755" s="12">
        <f t="shared" ref="T2755:T2818" si="263">(((I:I/60)/60)/24)+DATE(1970,1,1)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(E:E/D:D)*100</f>
        <v>130</v>
      </c>
      <c r="P2819" s="8">
        <f t="shared" ref="P2819:P2882" si="265">E:E/L:L</f>
        <v>23.636363636363637</v>
      </c>
      <c r="Q2819" t="str">
        <f t="shared" ref="Q2819:Q2882" si="266">LEFT(N:N,(FIND("/",N2819))-1)</f>
        <v>theater</v>
      </c>
      <c r="R2819" t="str">
        <f t="shared" ref="R2819:R2882" si="267">RIGHT(N:N,LEN(N:N)-FIND("/",N2819))</f>
        <v>plays</v>
      </c>
      <c r="S2819" s="12">
        <f t="shared" ref="S2819:S2882" si="268">(((J:J/60)/60)/24)+DATE(1970,1,1)</f>
        <v>42023.634976851856</v>
      </c>
      <c r="T2819" s="12">
        <f t="shared" ref="T2819:T2882" si="269">(((I:I/60)/60)/24)+DATE(1970,1,1)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(E:E/D:D)*100</f>
        <v>0</v>
      </c>
      <c r="P2883" s="8" t="e">
        <f t="shared" ref="P2883:P2946" si="271">E:E/L:L</f>
        <v>#DIV/0!</v>
      </c>
      <c r="Q2883" t="str">
        <f t="shared" ref="Q2883:Q2946" si="272">LEFT(N:N,(FIND("/",N2883))-1)</f>
        <v>theater</v>
      </c>
      <c r="R2883" t="str">
        <f t="shared" ref="R2883:R2946" si="273">RIGHT(N:N,LEN(N:N)-FIND("/",N2883))</f>
        <v>plays</v>
      </c>
      <c r="S2883" s="12">
        <f t="shared" ref="S2883:S2946" si="274">(((J:J/60)/60)/24)+DATE(1970,1,1)</f>
        <v>41916.597638888888</v>
      </c>
      <c r="T2883" s="12">
        <f t="shared" ref="T2883:T2946" si="275">(((I:I/60)/60)/24)+DATE(1970,1,1)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(E:E/D:D)*100</f>
        <v>0</v>
      </c>
      <c r="P2947" s="8" t="e">
        <f t="shared" ref="P2947:P3010" si="277">E:E/L:L</f>
        <v>#DIV/0!</v>
      </c>
      <c r="Q2947" t="str">
        <f t="shared" ref="Q2947:Q3010" si="278">LEFT(N:N,(FIND("/",N2947))-1)</f>
        <v>theater</v>
      </c>
      <c r="R2947" t="str">
        <f t="shared" ref="R2947:R3010" si="279">RIGHT(N:N,LEN(N:N)-FIND("/",N2947))</f>
        <v>spaces</v>
      </c>
      <c r="S2947" s="12">
        <f t="shared" ref="S2947:S3010" si="280">(((J:J/60)/60)/24)+DATE(1970,1,1)</f>
        <v>42118.139583333337</v>
      </c>
      <c r="T2947" s="12">
        <f t="shared" ref="T2947:T3010" si="281">(((I:I/60)/60)/24)+DATE(1970,1,1)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(E:E/D:D)*100</f>
        <v>119.756</v>
      </c>
      <c r="P3011" s="8">
        <f t="shared" ref="P3011:P3074" si="283">E:E/L:L</f>
        <v>233.8984375</v>
      </c>
      <c r="Q3011" t="str">
        <f t="shared" ref="Q3011:Q3074" si="284">LEFT(N:N,(FIND("/",N3011))-1)</f>
        <v>theater</v>
      </c>
      <c r="R3011" t="str">
        <f t="shared" ref="R3011:R3074" si="285">RIGHT(N:N,LEN(N:N)-FIND("/",N3011))</f>
        <v>spaces</v>
      </c>
      <c r="S3011" s="12">
        <f t="shared" ref="S3011:S3074" si="286">(((J:J/60)/60)/24)+DATE(1970,1,1)</f>
        <v>41939.569907407407</v>
      </c>
      <c r="T3011" s="12">
        <f t="shared" ref="T3011:T3074" si="287">(((I:I/60)/60)/24)+DATE(1970,1,1)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(E:E/D:D)*100</f>
        <v>2.3035714285714284E-2</v>
      </c>
      <c r="P3075" s="8">
        <f t="shared" ref="P3075:P3138" si="289">E:E/L:L</f>
        <v>92.142857142857139</v>
      </c>
      <c r="Q3075" t="str">
        <f t="shared" ref="Q3075:Q3138" si="290">LEFT(N:N,(FIND("/",N3075))-1)</f>
        <v>theater</v>
      </c>
      <c r="R3075" t="str">
        <f t="shared" ref="R3075:R3138" si="291">RIGHT(N:N,LEN(N:N)-FIND("/",N3075))</f>
        <v>spaces</v>
      </c>
      <c r="S3075" s="12">
        <f t="shared" ref="S3075:S3138" si="292">(((J:J/60)/60)/24)+DATE(1970,1,1)</f>
        <v>42111.684027777781</v>
      </c>
      <c r="T3075" s="12">
        <f t="shared" ref="T3075:T3138" si="293">(((I:I/60)/60)/24)+DATE(1970,1,1)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(E:E/D:D)*100</f>
        <v>3.3333333333333335</v>
      </c>
      <c r="P3139" s="8">
        <f t="shared" ref="P3139:P3202" si="295">E:E/L:L</f>
        <v>50</v>
      </c>
      <c r="Q3139" t="str">
        <f t="shared" ref="Q3139:Q3202" si="296">LEFT(N:N,(FIND("/",N3139))-1)</f>
        <v>theater</v>
      </c>
      <c r="R3139" t="str">
        <f t="shared" ref="R3139:R3202" si="297">RIGHT(N:N,LEN(N:N)-FIND("/",N3139))</f>
        <v>plays</v>
      </c>
      <c r="S3139" s="12">
        <f t="shared" ref="S3139:S3202" si="298">(((J:J/60)/60)/24)+DATE(1970,1,1)</f>
        <v>42807.885057870371</v>
      </c>
      <c r="T3139" s="12">
        <f t="shared" ref="T3139:T3202" si="299">(((I:I/60)/60)/24)+DATE(1970,1,1)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(E:E/D:D)*100</f>
        <v>1.25</v>
      </c>
      <c r="P3203" s="8">
        <f t="shared" ref="P3203:P3266" si="301">E:E/L:L</f>
        <v>12.5</v>
      </c>
      <c r="Q3203" t="str">
        <f t="shared" ref="Q3203:Q3266" si="302">LEFT(N:N,(FIND("/",N3203))-1)</f>
        <v>theater</v>
      </c>
      <c r="R3203" t="str">
        <f t="shared" ref="R3203:R3266" si="303">RIGHT(N:N,LEN(N:N)-FIND("/",N3203))</f>
        <v>musical</v>
      </c>
      <c r="S3203" s="12">
        <f t="shared" ref="S3203:S3266" si="304">(((J:J/60)/60)/24)+DATE(1970,1,1)</f>
        <v>41861.767094907409</v>
      </c>
      <c r="T3203" s="12">
        <f t="shared" ref="T3203:T3266" si="305">(((I:I/60)/60)/24)+DATE(1970,1,1)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(E:E/D:D)*100</f>
        <v>164</v>
      </c>
      <c r="P3267" s="8">
        <f t="shared" ref="P3267:P3330" si="307">E:E/L:L</f>
        <v>70.285714285714292</v>
      </c>
      <c r="Q3267" t="str">
        <f t="shared" ref="Q3267:Q3330" si="308">LEFT(N:N,(FIND("/",N3267))-1)</f>
        <v>theater</v>
      </c>
      <c r="R3267" t="str">
        <f t="shared" ref="R3267:R3330" si="309">RIGHT(N:N,LEN(N:N)-FIND("/",N3267))</f>
        <v>plays</v>
      </c>
      <c r="S3267" s="12">
        <f t="shared" ref="S3267:S3330" si="310">(((J:J/60)/60)/24)+DATE(1970,1,1)</f>
        <v>42311.711979166663</v>
      </c>
      <c r="T3267" s="12">
        <f t="shared" ref="T3267:T3330" si="311">(((I:I/60)/60)/24)+DATE(1970,1,1)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(E:E/D:D)*100</f>
        <v>116.8</v>
      </c>
      <c r="P3331" s="8">
        <f t="shared" ref="P3331:P3394" si="313">E:E/L:L</f>
        <v>44.92307692307692</v>
      </c>
      <c r="Q3331" t="str">
        <f t="shared" ref="Q3331:Q3394" si="314">LEFT(N:N,(FIND("/",N3331))-1)</f>
        <v>theater</v>
      </c>
      <c r="R3331" t="str">
        <f t="shared" ref="R3331:R3394" si="315">RIGHT(N:N,LEN(N:N)-FIND("/",N3331))</f>
        <v>plays</v>
      </c>
      <c r="S3331" s="12">
        <f t="shared" ref="S3331:S3394" si="316">(((J:J/60)/60)/24)+DATE(1970,1,1)</f>
        <v>41837.323009259257</v>
      </c>
      <c r="T3331" s="12">
        <f t="shared" ref="T3331:T3394" si="317">(((I:I/60)/60)/24)+DATE(1970,1,1)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(E:E/D:D)*100</f>
        <v>105.80000000000001</v>
      </c>
      <c r="P3395" s="8">
        <f t="shared" ref="P3395:P3458" si="319">E:E/L:L</f>
        <v>36.06818181818182</v>
      </c>
      <c r="Q3395" t="str">
        <f t="shared" ref="Q3395:Q3458" si="320">LEFT(N:N,(FIND("/",N3395))-1)</f>
        <v>theater</v>
      </c>
      <c r="R3395" t="str">
        <f t="shared" ref="R3395:R3458" si="321">RIGHT(N:N,LEN(N:N)-FIND("/",N3395))</f>
        <v>plays</v>
      </c>
      <c r="S3395" s="12">
        <f t="shared" ref="S3395:S3458" si="322">(((J:J/60)/60)/24)+DATE(1970,1,1)</f>
        <v>41923.921643518523</v>
      </c>
      <c r="T3395" s="12">
        <f t="shared" ref="T3395:T3458" si="323">(((I:I/60)/60)/24)+DATE(1970,1,1)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(E:E/D:D)*100</f>
        <v>140.19999999999999</v>
      </c>
      <c r="P3459" s="8">
        <f t="shared" ref="P3459:P3522" si="325">E:E/L:L</f>
        <v>50.981818181818184</v>
      </c>
      <c r="Q3459" t="str">
        <f t="shared" ref="Q3459:Q3522" si="326">LEFT(N:N,(FIND("/",N3459))-1)</f>
        <v>theater</v>
      </c>
      <c r="R3459" t="str">
        <f t="shared" ref="R3459:R3522" si="327">RIGHT(N:N,LEN(N:N)-FIND("/",N3459))</f>
        <v>plays</v>
      </c>
      <c r="S3459" s="12">
        <f t="shared" ref="S3459:S3522" si="328">(((J:J/60)/60)/24)+DATE(1970,1,1)</f>
        <v>42016.706678240742</v>
      </c>
      <c r="T3459" s="12">
        <f t="shared" ref="T3459:T3522" si="329">(((I:I/60)/60)/24)+DATE(1970,1,1)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(E:E/D:D)*100</f>
        <v>169.42857142857144</v>
      </c>
      <c r="P3523" s="8">
        <f t="shared" ref="P3523:P3586" si="331">E:E/L:L</f>
        <v>45.615384615384613</v>
      </c>
      <c r="Q3523" t="str">
        <f t="shared" ref="Q3523:Q3586" si="332">LEFT(N:N,(FIND("/",N3523))-1)</f>
        <v>theater</v>
      </c>
      <c r="R3523" t="str">
        <f t="shared" ref="R3523:R3586" si="333">RIGHT(N:N,LEN(N:N)-FIND("/",N3523))</f>
        <v>plays</v>
      </c>
      <c r="S3523" s="12">
        <f t="shared" ref="S3523:S3586" si="334">(((J:J/60)/60)/24)+DATE(1970,1,1)</f>
        <v>41881.361342592594</v>
      </c>
      <c r="T3523" s="12">
        <f t="shared" ref="T3523:T3586" si="335">(((I:I/60)/60)/24)+DATE(1970,1,1)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(E:E/D:D)*100</f>
        <v>119.11764705882352</v>
      </c>
      <c r="P3587" s="8">
        <f t="shared" ref="P3587:P3650" si="337">E:E/L:L</f>
        <v>176.08695652173913</v>
      </c>
      <c r="Q3587" t="str">
        <f t="shared" ref="Q3587:Q3650" si="338">LEFT(N:N,(FIND("/",N3587))-1)</f>
        <v>theater</v>
      </c>
      <c r="R3587" t="str">
        <f t="shared" ref="R3587:R3650" si="339">RIGHT(N:N,LEN(N:N)-FIND("/",N3587))</f>
        <v>plays</v>
      </c>
      <c r="S3587" s="12">
        <f t="shared" ref="S3587:S3650" si="340">(((J:J/60)/60)/24)+DATE(1970,1,1)</f>
        <v>41964.716319444444</v>
      </c>
      <c r="T3587" s="12">
        <f t="shared" ref="T3587:T3650" si="341">(((I:I/60)/60)/24)+DATE(1970,1,1)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(E:E/D:D)*100</f>
        <v>104</v>
      </c>
      <c r="P3651" s="8">
        <f t="shared" ref="P3651:P3714" si="343">E:E/L:L</f>
        <v>97.5</v>
      </c>
      <c r="Q3651" t="str">
        <f t="shared" ref="Q3651:Q3714" si="344">LEFT(N:N,(FIND("/",N3651))-1)</f>
        <v>theater</v>
      </c>
      <c r="R3651" t="str">
        <f t="shared" ref="R3651:R3714" si="345">RIGHT(N:N,LEN(N:N)-FIND("/",N3651))</f>
        <v>plays</v>
      </c>
      <c r="S3651" s="12">
        <f t="shared" ref="S3651:S3714" si="346">(((J:J/60)/60)/24)+DATE(1970,1,1)</f>
        <v>41780.712893518517</v>
      </c>
      <c r="T3651" s="12">
        <f t="shared" ref="T3651:T3714" si="347">(((I:I/60)/60)/24)+DATE(1970,1,1)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(E:E/D:D)*100</f>
        <v>101.49999999999999</v>
      </c>
      <c r="P3715" s="8">
        <f t="shared" ref="P3715:P3778" si="349">E:E/L:L</f>
        <v>106.84210526315789</v>
      </c>
      <c r="Q3715" t="str">
        <f t="shared" ref="Q3715:Q3778" si="350">LEFT(N:N,(FIND("/",N3715))-1)</f>
        <v>theater</v>
      </c>
      <c r="R3715" t="str">
        <f t="shared" ref="R3715:R3778" si="351">RIGHT(N:N,LEN(N:N)-FIND("/",N3715))</f>
        <v>plays</v>
      </c>
      <c r="S3715" s="12">
        <f t="shared" ref="S3715:S3778" si="352">(((J:J/60)/60)/24)+DATE(1970,1,1)</f>
        <v>42505.738032407404</v>
      </c>
      <c r="T3715" s="12">
        <f t="shared" ref="T3715:T3778" si="353">(((I:I/60)/60)/24)+DATE(1970,1,1)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(E:E/D:D)*100</f>
        <v>143.19999999999999</v>
      </c>
      <c r="P3779" s="8">
        <f t="shared" ref="P3779:P3842" si="355">E:E/L:L</f>
        <v>48.542372881355931</v>
      </c>
      <c r="Q3779" t="str">
        <f t="shared" ref="Q3779:Q3842" si="356">LEFT(N:N,(FIND("/",N3779))-1)</f>
        <v>theater</v>
      </c>
      <c r="R3779" t="str">
        <f t="shared" ref="R3779:R3842" si="357">RIGHT(N:N,LEN(N:N)-FIND("/",N3779))</f>
        <v>musical</v>
      </c>
      <c r="S3779" s="12">
        <f t="shared" ref="S3779:S3842" si="358">(((J:J/60)/60)/24)+DATE(1970,1,1)</f>
        <v>41887.111354166671</v>
      </c>
      <c r="T3779" s="12">
        <f t="shared" ref="T3779:T3842" si="359">(((I:I/60)/60)/24)+DATE(1970,1,1)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(E:E/D:D)*100</f>
        <v>8.7200000000000006</v>
      </c>
      <c r="P3843" s="8">
        <f t="shared" ref="P3843:P3906" si="361">E:E/L:L</f>
        <v>25.647058823529413</v>
      </c>
      <c r="Q3843" t="str">
        <f t="shared" ref="Q3843:Q3906" si="362">LEFT(N:N,(FIND("/",N3843))-1)</f>
        <v>theater</v>
      </c>
      <c r="R3843" t="str">
        <f t="shared" ref="R3843:R3906" si="363">RIGHT(N:N,LEN(N:N)-FIND("/",N3843))</f>
        <v>plays</v>
      </c>
      <c r="S3843" s="12">
        <f t="shared" ref="S3843:S3906" si="364">(((J:J/60)/60)/24)+DATE(1970,1,1)</f>
        <v>41780.785729166666</v>
      </c>
      <c r="T3843" s="12">
        <f t="shared" ref="T3843:T3906" si="365">(((I:I/60)/60)/24)+DATE(1970,1,1)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(E:E/D:D)*100</f>
        <v>11.533333333333333</v>
      </c>
      <c r="P3907" s="8">
        <f t="shared" ref="P3907:P3970" si="367">E:E/L:L</f>
        <v>24.714285714285715</v>
      </c>
      <c r="Q3907" t="str">
        <f t="shared" ref="Q3907:Q3970" si="368">LEFT(N:N,(FIND("/",N3907))-1)</f>
        <v>theater</v>
      </c>
      <c r="R3907" t="str">
        <f t="shared" ref="R3907:R3970" si="369">RIGHT(N:N,LEN(N:N)-FIND("/",N3907))</f>
        <v>plays</v>
      </c>
      <c r="S3907" s="12">
        <f t="shared" ref="S3907:S3970" si="370">(((J:J/60)/60)/24)+DATE(1970,1,1)</f>
        <v>42124.623877314814</v>
      </c>
      <c r="T3907" s="12">
        <f t="shared" ref="T3907:T3970" si="371">(((I:I/60)/60)/24)+DATE(1970,1,1)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(E:E/D:D)*100</f>
        <v>7.4690265486725664</v>
      </c>
      <c r="P3971" s="8">
        <f t="shared" ref="P3971:P4034" si="373">E:E/L:L</f>
        <v>35.166666666666664</v>
      </c>
      <c r="Q3971" t="str">
        <f t="shared" ref="Q3971:Q4034" si="374">LEFT(N:N,(FIND("/",N3971))-1)</f>
        <v>theater</v>
      </c>
      <c r="R3971" t="str">
        <f t="shared" ref="R3971:R4034" si="375">RIGHT(N:N,LEN(N:N)-FIND("/",N3971))</f>
        <v>plays</v>
      </c>
      <c r="S3971" s="12">
        <f t="shared" ref="S3971:S4034" si="376">(((J:J/60)/60)/24)+DATE(1970,1,1)</f>
        <v>42601.854699074072</v>
      </c>
      <c r="T3971" s="12">
        <f t="shared" ref="T3971:T4034" si="377">(((I:I/60)/60)/24)+DATE(1970,1,1)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(E:E/D:D)*100</f>
        <v>25.698702928870294</v>
      </c>
      <c r="P4035" s="8">
        <f t="shared" ref="P4035:P4098" si="379">E:E/L:L</f>
        <v>65.340319148936175</v>
      </c>
      <c r="Q4035" t="str">
        <f t="shared" ref="Q4035:Q4098" si="380">LEFT(N:N,(FIND("/",N4035))-1)</f>
        <v>theater</v>
      </c>
      <c r="R4035" t="str">
        <f t="shared" ref="R4035:R4098" si="381">RIGHT(N:N,LEN(N:N)-FIND("/",N4035))</f>
        <v>plays</v>
      </c>
      <c r="S4035" s="12">
        <f t="shared" ref="S4035:S4098" si="382">(((J:J/60)/60)/24)+DATE(1970,1,1)</f>
        <v>42614.268796296295</v>
      </c>
      <c r="T4035" s="12">
        <f t="shared" ref="T4035:T4098" si="383">(((I:I/60)/60)/24)+DATE(1970,1,1)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(E:E/D:D)*100</f>
        <v>0</v>
      </c>
      <c r="P4099" s="8" t="e">
        <f t="shared" ref="P4099:P4115" si="385">E:E/L:L</f>
        <v>#DIV/0!</v>
      </c>
      <c r="Q4099" t="str">
        <f t="shared" ref="Q4099:Q4115" si="386">LEFT(N:N,(FIND("/",N4099))-1)</f>
        <v>theater</v>
      </c>
      <c r="R4099" t="str">
        <f t="shared" ref="R4099:R4115" si="387">RIGHT(N:N,LEN(N:N)-FIND("/",N4099))</f>
        <v>plays</v>
      </c>
      <c r="S4099" s="12">
        <f t="shared" ref="S4099:S4115" si="388">(((J:J/60)/60)/24)+DATE(1970,1,1)</f>
        <v>42344.824502314819</v>
      </c>
      <c r="T4099" s="12">
        <f t="shared" ref="T4099:T4115" si="389">(((I:I/60)/60)/24)+DATE(1970,1,1)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">
    <cfRule type="colorScale" priority="3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conditionalFormatting sqref="P1">
    <cfRule type="colorScale" priority="2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conditionalFormatting sqref="Q1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B16F2-736D-486A-A703-443B5DC8CA90}">
  <dimension ref="A1:F14"/>
  <sheetViews>
    <sheetView workbookViewId="0">
      <selection activeCell="B3" sqref="B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8325</v>
      </c>
    </row>
    <row r="3" spans="1:6" x14ac:dyDescent="0.3">
      <c r="A3" s="9" t="s">
        <v>8322</v>
      </c>
      <c r="B3" s="9" t="s">
        <v>8321</v>
      </c>
    </row>
    <row r="4" spans="1:6" x14ac:dyDescent="0.3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10" t="s">
        <v>8311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3">
      <c r="A6" s="10" t="s">
        <v>8312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3">
      <c r="A7" s="10" t="s">
        <v>8313</v>
      </c>
      <c r="B7" s="6">
        <v>80</v>
      </c>
      <c r="C7" s="6">
        <v>140</v>
      </c>
      <c r="D7" s="6"/>
      <c r="E7" s="6"/>
      <c r="F7" s="6">
        <v>220</v>
      </c>
    </row>
    <row r="8" spans="1:6" x14ac:dyDescent="0.3">
      <c r="A8" s="10" t="s">
        <v>8314</v>
      </c>
      <c r="B8" s="6"/>
      <c r="C8" s="6"/>
      <c r="D8" s="6">
        <v>24</v>
      </c>
      <c r="E8" s="6"/>
      <c r="F8" s="6">
        <v>24</v>
      </c>
    </row>
    <row r="9" spans="1:6" x14ac:dyDescent="0.3">
      <c r="A9" s="10" t="s">
        <v>8315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3">
      <c r="A10" s="10" t="s">
        <v>8316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3">
      <c r="A11" s="10" t="s">
        <v>8317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3">
      <c r="A12" s="10" t="s">
        <v>8318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3">
      <c r="A13" s="10" t="s">
        <v>8319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3">
      <c r="A14" s="10" t="s">
        <v>8320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4400E-7C7D-44F1-9EB7-345D462CE094}">
  <dimension ref="A1:F47"/>
  <sheetViews>
    <sheetView workbookViewId="0">
      <selection activeCell="A5" sqref="A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8325</v>
      </c>
    </row>
    <row r="2" spans="1:6" x14ac:dyDescent="0.3">
      <c r="A2" s="9" t="s">
        <v>8308</v>
      </c>
      <c r="B2" t="s">
        <v>8325</v>
      </c>
    </row>
    <row r="4" spans="1:6" x14ac:dyDescent="0.3">
      <c r="A4" s="9" t="s">
        <v>8322</v>
      </c>
      <c r="B4" s="9" t="s">
        <v>8321</v>
      </c>
    </row>
    <row r="5" spans="1:6" x14ac:dyDescent="0.3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10" t="s">
        <v>8323</v>
      </c>
      <c r="B6" s="6"/>
      <c r="C6" s="6">
        <v>100</v>
      </c>
      <c r="D6" s="6"/>
      <c r="E6" s="6"/>
      <c r="F6" s="6">
        <v>100</v>
      </c>
    </row>
    <row r="7" spans="1:6" x14ac:dyDescent="0.3">
      <c r="A7" s="10" t="s">
        <v>8326</v>
      </c>
      <c r="B7" s="6"/>
      <c r="C7" s="6"/>
      <c r="D7" s="6">
        <v>20</v>
      </c>
      <c r="E7" s="6"/>
      <c r="F7" s="6">
        <v>20</v>
      </c>
    </row>
    <row r="8" spans="1:6" x14ac:dyDescent="0.3">
      <c r="A8" s="10" t="s">
        <v>8327</v>
      </c>
      <c r="B8" s="6"/>
      <c r="C8" s="6"/>
      <c r="D8" s="6">
        <v>24</v>
      </c>
      <c r="E8" s="6"/>
      <c r="F8" s="6">
        <v>24</v>
      </c>
    </row>
    <row r="9" spans="1:6" x14ac:dyDescent="0.3">
      <c r="A9" s="10" t="s">
        <v>8328</v>
      </c>
      <c r="B9" s="6"/>
      <c r="C9" s="6">
        <v>40</v>
      </c>
      <c r="D9" s="6"/>
      <c r="E9" s="6"/>
      <c r="F9" s="6">
        <v>40</v>
      </c>
    </row>
    <row r="10" spans="1:6" x14ac:dyDescent="0.3">
      <c r="A10" s="10" t="s">
        <v>8329</v>
      </c>
      <c r="B10" s="6">
        <v>40</v>
      </c>
      <c r="C10" s="6"/>
      <c r="D10" s="6"/>
      <c r="E10" s="6"/>
      <c r="F10" s="6">
        <v>40</v>
      </c>
    </row>
    <row r="11" spans="1:6" x14ac:dyDescent="0.3">
      <c r="A11" s="10" t="s">
        <v>8330</v>
      </c>
      <c r="B11" s="6">
        <v>180</v>
      </c>
      <c r="C11" s="6"/>
      <c r="D11" s="6"/>
      <c r="E11" s="6"/>
      <c r="F11" s="6">
        <v>180</v>
      </c>
    </row>
    <row r="12" spans="1:6" x14ac:dyDescent="0.3">
      <c r="A12" s="10" t="s">
        <v>8324</v>
      </c>
      <c r="B12" s="6"/>
      <c r="C12" s="6">
        <v>80</v>
      </c>
      <c r="D12" s="6"/>
      <c r="E12" s="6"/>
      <c r="F12" s="6">
        <v>80</v>
      </c>
    </row>
    <row r="13" spans="1:6" x14ac:dyDescent="0.3">
      <c r="A13" s="10" t="s">
        <v>8331</v>
      </c>
      <c r="B13" s="6">
        <v>40</v>
      </c>
      <c r="C13" s="6"/>
      <c r="D13" s="6"/>
      <c r="E13" s="6"/>
      <c r="F13" s="6">
        <v>40</v>
      </c>
    </row>
    <row r="14" spans="1:6" x14ac:dyDescent="0.3">
      <c r="A14" s="10" t="s">
        <v>8332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3">
      <c r="A15" s="10" t="s">
        <v>8333</v>
      </c>
      <c r="B15" s="6"/>
      <c r="C15" s="6">
        <v>40</v>
      </c>
      <c r="D15" s="6"/>
      <c r="E15" s="6"/>
      <c r="F15" s="6">
        <v>40</v>
      </c>
    </row>
    <row r="16" spans="1:6" x14ac:dyDescent="0.3">
      <c r="A16" s="10" t="s">
        <v>8334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3">
      <c r="A17" s="10" t="s">
        <v>8335</v>
      </c>
      <c r="B17" s="6"/>
      <c r="C17" s="6">
        <v>20</v>
      </c>
      <c r="D17" s="6"/>
      <c r="E17" s="6"/>
      <c r="F17" s="6">
        <v>20</v>
      </c>
    </row>
    <row r="18" spans="1:6" x14ac:dyDescent="0.3">
      <c r="A18" s="10" t="s">
        <v>8336</v>
      </c>
      <c r="B18" s="6">
        <v>140</v>
      </c>
      <c r="C18" s="6"/>
      <c r="D18" s="6"/>
      <c r="E18" s="6"/>
      <c r="F18" s="6">
        <v>140</v>
      </c>
    </row>
    <row r="19" spans="1:6" x14ac:dyDescent="0.3">
      <c r="A19" s="10" t="s">
        <v>8337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3">
      <c r="A20" s="10" t="s">
        <v>8338</v>
      </c>
      <c r="B20" s="6"/>
      <c r="C20" s="6">
        <v>60</v>
      </c>
      <c r="D20" s="6"/>
      <c r="E20" s="6"/>
      <c r="F20" s="6">
        <v>60</v>
      </c>
    </row>
    <row r="21" spans="1:6" x14ac:dyDescent="0.3">
      <c r="A21" s="10" t="s">
        <v>8339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3">
      <c r="A22" s="10" t="s">
        <v>8340</v>
      </c>
      <c r="B22" s="6">
        <v>20</v>
      </c>
      <c r="C22" s="6"/>
      <c r="D22" s="6"/>
      <c r="E22" s="6"/>
      <c r="F22" s="6">
        <v>20</v>
      </c>
    </row>
    <row r="23" spans="1:6" x14ac:dyDescent="0.3">
      <c r="A23" s="10" t="s">
        <v>8341</v>
      </c>
      <c r="B23" s="6"/>
      <c r="C23" s="6">
        <v>40</v>
      </c>
      <c r="D23" s="6"/>
      <c r="E23" s="6"/>
      <c r="F23" s="6">
        <v>40</v>
      </c>
    </row>
    <row r="24" spans="1:6" x14ac:dyDescent="0.3">
      <c r="A24" s="10" t="s">
        <v>8342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3">
      <c r="A25" s="10" t="s">
        <v>8343</v>
      </c>
      <c r="B25" s="6"/>
      <c r="C25" s="6">
        <v>20</v>
      </c>
      <c r="D25" s="6"/>
      <c r="E25" s="6"/>
      <c r="F25" s="6">
        <v>20</v>
      </c>
    </row>
    <row r="26" spans="1:6" x14ac:dyDescent="0.3">
      <c r="A26" s="10" t="s">
        <v>8344</v>
      </c>
      <c r="B26" s="6">
        <v>60</v>
      </c>
      <c r="C26" s="6"/>
      <c r="D26" s="6"/>
      <c r="E26" s="6"/>
      <c r="F26" s="6">
        <v>60</v>
      </c>
    </row>
    <row r="27" spans="1:6" x14ac:dyDescent="0.3">
      <c r="A27" s="10" t="s">
        <v>8345</v>
      </c>
      <c r="B27" s="6"/>
      <c r="C27" s="6">
        <v>20</v>
      </c>
      <c r="D27" s="6"/>
      <c r="E27" s="6"/>
      <c r="F27" s="6">
        <v>20</v>
      </c>
    </row>
    <row r="28" spans="1:6" x14ac:dyDescent="0.3">
      <c r="A28" s="10" t="s">
        <v>8346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3">
      <c r="A29" s="10" t="s">
        <v>8347</v>
      </c>
      <c r="B29" s="6"/>
      <c r="C29" s="6">
        <v>20</v>
      </c>
      <c r="D29" s="6"/>
      <c r="E29" s="6"/>
      <c r="F29" s="6">
        <v>20</v>
      </c>
    </row>
    <row r="30" spans="1:6" x14ac:dyDescent="0.3">
      <c r="A30" s="10" t="s">
        <v>8348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3">
      <c r="A31" s="10" t="s">
        <v>8349</v>
      </c>
      <c r="B31" s="6">
        <v>40</v>
      </c>
      <c r="C31" s="6"/>
      <c r="D31" s="6"/>
      <c r="E31" s="6"/>
      <c r="F31" s="6">
        <v>40</v>
      </c>
    </row>
    <row r="32" spans="1:6" x14ac:dyDescent="0.3">
      <c r="A32" s="10" t="s">
        <v>8350</v>
      </c>
      <c r="B32" s="6">
        <v>20</v>
      </c>
      <c r="C32" s="6"/>
      <c r="D32" s="6"/>
      <c r="E32" s="6"/>
      <c r="F32" s="6">
        <v>20</v>
      </c>
    </row>
    <row r="33" spans="1:6" x14ac:dyDescent="0.3">
      <c r="A33" s="10" t="s">
        <v>8351</v>
      </c>
      <c r="B33" s="6"/>
      <c r="C33" s="6">
        <v>20</v>
      </c>
      <c r="D33" s="6"/>
      <c r="E33" s="6"/>
      <c r="F33" s="6">
        <v>20</v>
      </c>
    </row>
    <row r="34" spans="1:6" x14ac:dyDescent="0.3">
      <c r="A34" s="10" t="s">
        <v>8352</v>
      </c>
      <c r="B34" s="6">
        <v>260</v>
      </c>
      <c r="C34" s="6"/>
      <c r="D34" s="6"/>
      <c r="E34" s="6"/>
      <c r="F34" s="6">
        <v>260</v>
      </c>
    </row>
    <row r="35" spans="1:6" x14ac:dyDescent="0.3">
      <c r="A35" s="10" t="s">
        <v>8353</v>
      </c>
      <c r="B35" s="6"/>
      <c r="C35" s="6"/>
      <c r="D35" s="6">
        <v>40</v>
      </c>
      <c r="E35" s="6"/>
      <c r="F35" s="6">
        <v>40</v>
      </c>
    </row>
    <row r="36" spans="1:6" x14ac:dyDescent="0.3">
      <c r="A36" s="10" t="s">
        <v>8354</v>
      </c>
      <c r="B36" s="6">
        <v>60</v>
      </c>
      <c r="C36" s="6"/>
      <c r="D36" s="6"/>
      <c r="E36" s="6"/>
      <c r="F36" s="6">
        <v>60</v>
      </c>
    </row>
    <row r="37" spans="1:6" x14ac:dyDescent="0.3">
      <c r="A37" s="10" t="s">
        <v>8355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3">
      <c r="A38" s="10" t="s">
        <v>8356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3">
      <c r="A39" s="10" t="s">
        <v>8357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3">
      <c r="A40" s="10" t="s">
        <v>8358</v>
      </c>
      <c r="B40" s="6">
        <v>80</v>
      </c>
      <c r="C40" s="6"/>
      <c r="D40" s="6"/>
      <c r="E40" s="6"/>
      <c r="F40" s="6">
        <v>80</v>
      </c>
    </row>
    <row r="41" spans="1:6" x14ac:dyDescent="0.3">
      <c r="A41" s="10" t="s">
        <v>8359</v>
      </c>
      <c r="B41" s="6">
        <v>60</v>
      </c>
      <c r="C41" s="6"/>
      <c r="D41" s="6"/>
      <c r="E41" s="6"/>
      <c r="F41" s="6">
        <v>60</v>
      </c>
    </row>
    <row r="42" spans="1:6" x14ac:dyDescent="0.3">
      <c r="A42" s="10" t="s">
        <v>8360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3">
      <c r="A43" s="10" t="s">
        <v>8361</v>
      </c>
      <c r="B43" s="6"/>
      <c r="C43" s="6">
        <v>100</v>
      </c>
      <c r="D43" s="6"/>
      <c r="E43" s="6"/>
      <c r="F43" s="6">
        <v>100</v>
      </c>
    </row>
    <row r="44" spans="1:6" x14ac:dyDescent="0.3">
      <c r="A44" s="10" t="s">
        <v>8362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3">
      <c r="A45" s="10" t="s">
        <v>8363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3">
      <c r="A46" s="10" t="s">
        <v>8364</v>
      </c>
      <c r="B46" s="6"/>
      <c r="C46" s="6"/>
      <c r="D46" s="6">
        <v>20</v>
      </c>
      <c r="E46" s="6"/>
      <c r="F46" s="6">
        <v>20</v>
      </c>
    </row>
    <row r="47" spans="1:6" x14ac:dyDescent="0.3">
      <c r="A47" s="10" t="s">
        <v>8320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E52C2-34AB-4F2B-BB0E-203DDFD6C0AC}">
  <dimension ref="A1:E18"/>
  <sheetViews>
    <sheetView topLeftCell="A7" zoomScale="115" workbookViewId="0">
      <selection activeCell="B26" sqref="B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8308</v>
      </c>
      <c r="B1" t="s">
        <v>8325</v>
      </c>
    </row>
    <row r="2" spans="1:5" x14ac:dyDescent="0.3">
      <c r="A2" s="9" t="s">
        <v>8379</v>
      </c>
      <c r="B2" t="s">
        <v>8325</v>
      </c>
    </row>
    <row r="4" spans="1:5" x14ac:dyDescent="0.3">
      <c r="A4" s="9" t="s">
        <v>8322</v>
      </c>
      <c r="B4" s="9" t="s">
        <v>8321</v>
      </c>
    </row>
    <row r="5" spans="1:5" x14ac:dyDescent="0.3">
      <c r="A5" s="9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13" t="s">
        <v>8373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3">
      <c r="A7" s="13" t="s">
        <v>8374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3">
      <c r="A8" s="13" t="s">
        <v>8375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3">
      <c r="A9" s="13" t="s">
        <v>8376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3">
      <c r="A10" s="13" t="s">
        <v>8367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3">
      <c r="A11" s="13" t="s">
        <v>8377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3">
      <c r="A12" s="13" t="s">
        <v>8368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3">
      <c r="A13" s="13" t="s">
        <v>8369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3">
      <c r="A14" s="13" t="s">
        <v>8370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3">
      <c r="A15" s="13" t="s">
        <v>8371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3">
      <c r="A16" s="13" t="s">
        <v>8372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3">
      <c r="A17" s="13" t="s">
        <v>8378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3">
      <c r="A18" s="13" t="s">
        <v>8320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1AE57-75B5-49E0-9AC8-D34937D1949C}">
  <dimension ref="A1:H13"/>
  <sheetViews>
    <sheetView topLeftCell="A16" workbookViewId="0">
      <selection activeCell="K18" sqref="K18"/>
    </sheetView>
  </sheetViews>
  <sheetFormatPr defaultRowHeight="14.4" x14ac:dyDescent="0.3"/>
  <cols>
    <col min="1" max="5" width="20" customWidth="1"/>
    <col min="6" max="8" width="20" style="15" customWidth="1"/>
    <col min="9" max="9" width="20" customWidth="1"/>
  </cols>
  <sheetData>
    <row r="1" spans="1:8" s="1" customFormat="1" x14ac:dyDescent="0.3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3">
      <c r="A2" t="s">
        <v>8388</v>
      </c>
      <c r="B2">
        <f>COUNTIFS(Source!F:F,"successful", Source!D:D, "&lt;1000")</f>
        <v>322</v>
      </c>
      <c r="C2">
        <f>COUNTIFS(Source!F:F,"failed", Source!D:D, "&lt;1000")</f>
        <v>113</v>
      </c>
      <c r="D2">
        <f>COUNTIFS(Source!F:F,"canceled", Source!D:D, 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3">
      <c r="A3" t="s">
        <v>8389</v>
      </c>
      <c r="B3">
        <f>COUNTIFS(Source!F:F, "successful", Source!D:D, "&gt;=1000", Source!D:D, "&lt;=4999")</f>
        <v>932</v>
      </c>
      <c r="C3">
        <f>COUNTIFS(Source!F:F, "failed", Source!D:D, "&gt;=1000", Source!D:D, "&lt;=4999")</f>
        <v>420</v>
      </c>
      <c r="D3">
        <f>COUNTIFS(Source!F:F, "canceled", Source!D:D, "&gt;=1000", Source!D:D, "&lt;=4999")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3">
      <c r="A4" t="s">
        <v>8390</v>
      </c>
      <c r="B4">
        <f>COUNTIFS(Source!F:F, "successful", Source!D:D, "&gt;=5000", Source!D:D, "&lt;=9999")</f>
        <v>381</v>
      </c>
      <c r="C4">
        <f>COUNTIFS(Source!F:F, "failed", Source!D:D, "&gt;=5000", Source!D:D, "&lt;=9999")</f>
        <v>283</v>
      </c>
      <c r="D4">
        <f>COUNTIFS(Source!F:F, "canceled", Source!D:D, "&gt;=5000", Source!D:D, 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3">
      <c r="A5" t="s">
        <v>8391</v>
      </c>
      <c r="B5">
        <f>COUNTIFS(Source!F:F, "successful", Source!D:D, "&gt;=10000", Source!D:D, "&lt;=14999")</f>
        <v>168</v>
      </c>
      <c r="C5">
        <f>COUNTIFS(Source!F:F, "failed", Source!D:D, "&gt;=10000", Source!D:D, "&lt;=14999")</f>
        <v>144</v>
      </c>
      <c r="D5">
        <f>COUNTIFS(Source!F:F, "canceled", Source!D:D, "&gt;=10000", Source!D:D, 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3">
      <c r="A6" t="s">
        <v>8392</v>
      </c>
      <c r="B6">
        <f>COUNTIFS(Source!F:F, "successful", Source!D:D, "&gt;=15000", Source!D:D, "&lt;=19999")</f>
        <v>94</v>
      </c>
      <c r="C6">
        <f>COUNTIFS(Source!F:F, "failed", Source!D:D, "&gt;=15000", Source!D:D, "&lt;=19999")</f>
        <v>90</v>
      </c>
      <c r="D6">
        <f>COUNTIFS(Source!F:F, "canceled", Source!D:D, "&gt;=15000", Source!D:D, 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3">
      <c r="A7" t="s">
        <v>8393</v>
      </c>
      <c r="B7">
        <f>COUNTIFS(Source!F:F, "successful", Source!D:D, "&gt;=20000", Source!D:D, "&lt;=24999")</f>
        <v>62</v>
      </c>
      <c r="C7">
        <f>COUNTIFS(Source!F:F, "failed", Source!D:D, "&gt;=20000", Source!D:D, "&lt;=24999")</f>
        <v>72</v>
      </c>
      <c r="D7">
        <f>COUNTIFS(Source!F:F, "canceled", Source!D:D, "&gt;=20000", Source!D:D, 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3">
      <c r="A8" t="s">
        <v>8394</v>
      </c>
      <c r="B8">
        <f>COUNTIFS(Source!F:F, "successful", Source!D:D, "&gt;=25000", Source!D:D, "&lt;=29999")</f>
        <v>55</v>
      </c>
      <c r="C8">
        <f>COUNTIFS(Source!F:F, "failed", Source!D:D, "&gt;=25000", Source!D:D, "&lt;=29999")</f>
        <v>64</v>
      </c>
      <c r="D8">
        <f>COUNTIFS(Source!F:F, "canceled", Source!D:D, "&gt;=25000", Source!D:D, 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3">
      <c r="A9" t="s">
        <v>8395</v>
      </c>
      <c r="B9">
        <f>COUNTIFS(Source!F:F, "successful", Source!D:D, "&gt;=30000", Source!D:D, "&lt;=34999")</f>
        <v>32</v>
      </c>
      <c r="C9">
        <f>COUNTIFS(Source!F:F, "failed", Source!D:D, "&gt;=30000", Source!D:D, "&lt;=34999")</f>
        <v>37</v>
      </c>
      <c r="D9">
        <f>COUNTIFS(Source!F:F, "canceled", Source!D:D, "&gt;=30000", Source!D:D, 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3">
      <c r="A10" t="s">
        <v>8396</v>
      </c>
      <c r="B10">
        <f>COUNTIFS(Source!F:F, "successful", Source!D:D, "&gt;=35000", Source!D:D, "&lt;=39999")</f>
        <v>26</v>
      </c>
      <c r="C10">
        <f>COUNTIFS(Source!F:F, "failed", Source!D:D, "&gt;=35000", Source!D:D, "&lt;=39999")</f>
        <v>22</v>
      </c>
      <c r="D10">
        <f>COUNTIFS(Source!F:F, "canceled", Source!D:D, "&gt;=35000", Source!D:D, 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3">
      <c r="A11" t="s">
        <v>8397</v>
      </c>
      <c r="B11">
        <f>COUNTIFS(Source!F:F, "successful", Source!D:D, "&gt;=40000", Source!D:D, "&lt;=44999")</f>
        <v>21</v>
      </c>
      <c r="C11">
        <f>COUNTIFS(Source!F:F, "failed", Source!D:D, "&gt;=40000", Source!D:D, "&lt;=44999")</f>
        <v>16</v>
      </c>
      <c r="D11">
        <f>COUNTIFS(Source!F:F, "canceled", Source!D:D, "&gt;=40000", Source!D:D, 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3">
      <c r="A12" t="s">
        <v>8398</v>
      </c>
      <c r="B12">
        <f>COUNTIFS(Source!F:F, "successful", Source!D:D, "&gt;=45000", Source!D:D, "&lt;=49999")</f>
        <v>6</v>
      </c>
      <c r="C12">
        <f>COUNTIFS(Source!F:F, "failed", Source!D:D, "&gt;=45000", Source!D:D, "&lt;=49999")</f>
        <v>11</v>
      </c>
      <c r="D12">
        <f>COUNTIFS(Source!F:F, "canceled", Source!D:D, "&gt;=45000", Source!D:D, 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3">
      <c r="A13" t="s">
        <v>8399</v>
      </c>
      <c r="B13">
        <f>COUNTIFS(Source!F:F, "successful", Source!D:D, "&gt;=50000")</f>
        <v>86</v>
      </c>
      <c r="C13">
        <f>COUNTIFS(Source!F:F, "failed", Source!D:D, "&gt;=50000")</f>
        <v>258</v>
      </c>
      <c r="D13">
        <f>COUNTIFS(Source!F:F, "canceled", Source!D:D, 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Source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Yoo</cp:lastModifiedBy>
  <dcterms:created xsi:type="dcterms:W3CDTF">2017-04-20T15:17:24Z</dcterms:created>
  <dcterms:modified xsi:type="dcterms:W3CDTF">2019-02-20T19:48:45Z</dcterms:modified>
</cp:coreProperties>
</file>