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Worksheet" sheetId="3" r:id="rId1"/>
    <sheet name="Unc. Calculator" sheetId="6" r:id="rId2"/>
    <sheet name="Standard1" sheetId="1" r:id="rId3"/>
    <sheet name="Standard2" sheetId="4" r:id="rId4"/>
    <sheet name="Standard3" sheetId="5" r:id="rId5"/>
    <sheet name="Standard4" sheetId="7" r:id="rId6"/>
    <sheet name="Standard5" sheetId="8" r:id="rId7"/>
    <sheet name="Standard6" sheetId="9" r:id="rId8"/>
    <sheet name="Software Validation" sheetId="10" r:id="rId9"/>
  </sheets>
  <definedNames>
    <definedName name="_xlnm.Print_Area" localSheetId="0">Worksheet!$A$1:$G$55</definedName>
  </definedNames>
  <calcPr calcId="145621"/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6" i="3"/>
  <c r="R50" i="6"/>
  <c r="CR50" i="6" s="1"/>
  <c r="U50" i="6"/>
  <c r="V50" i="6"/>
  <c r="BL50" i="6" s="1"/>
  <c r="W50" i="6"/>
  <c r="X50" i="6"/>
  <c r="BV50" i="6" s="1"/>
  <c r="Z50" i="6"/>
  <c r="AB50" i="6" s="1"/>
  <c r="AD50" i="6" s="1"/>
  <c r="AE50" i="6" s="1"/>
  <c r="AA50" i="6"/>
  <c r="AC50" i="6"/>
  <c r="BD50" i="6"/>
  <c r="BH50" i="6"/>
  <c r="BW50" i="6"/>
  <c r="CD50" i="6"/>
  <c r="CE50" i="6"/>
  <c r="CF50" i="6"/>
  <c r="CG50" i="6"/>
  <c r="CH50" i="6"/>
  <c r="CO50" i="6"/>
  <c r="CP50" i="6" s="1"/>
  <c r="R51" i="6"/>
  <c r="CR51" i="6" s="1"/>
  <c r="U51" i="6"/>
  <c r="V51" i="6"/>
  <c r="BL51" i="6" s="1"/>
  <c r="W51" i="6"/>
  <c r="X51" i="6"/>
  <c r="Z51" i="6"/>
  <c r="AB51" i="6" s="1"/>
  <c r="AD51" i="6" s="1"/>
  <c r="AE51" i="6" s="1"/>
  <c r="AA51" i="6"/>
  <c r="AC51" i="6"/>
  <c r="BC51" i="6"/>
  <c r="BD51" i="6"/>
  <c r="BK51" i="6"/>
  <c r="BV51" i="6"/>
  <c r="BW51" i="6"/>
  <c r="CD51" i="6"/>
  <c r="CE51" i="6"/>
  <c r="CF51" i="6"/>
  <c r="CG51" i="6"/>
  <c r="CH51" i="6"/>
  <c r="CO51" i="6"/>
  <c r="CP51" i="6"/>
  <c r="R52" i="6"/>
  <c r="CR52" i="6" s="1"/>
  <c r="U52" i="6"/>
  <c r="V52" i="6"/>
  <c r="W52" i="6"/>
  <c r="X52" i="6"/>
  <c r="Z52" i="6"/>
  <c r="AB52" i="6" s="1"/>
  <c r="AD52" i="6" s="1"/>
  <c r="AE52" i="6" s="1"/>
  <c r="AA52" i="6"/>
  <c r="AC52" i="6"/>
  <c r="BC52" i="6"/>
  <c r="BD52" i="6"/>
  <c r="BK52" i="6"/>
  <c r="BL52" i="6"/>
  <c r="BV52" i="6"/>
  <c r="BW52" i="6"/>
  <c r="CD52" i="6"/>
  <c r="CE52" i="6"/>
  <c r="CF52" i="6"/>
  <c r="CG52" i="6"/>
  <c r="CH52" i="6"/>
  <c r="CO52" i="6"/>
  <c r="CP52" i="6"/>
  <c r="R53" i="6"/>
  <c r="U53" i="6"/>
  <c r="V53" i="6"/>
  <c r="W53" i="6"/>
  <c r="X53" i="6"/>
  <c r="AA53" i="6"/>
  <c r="AC53" i="6"/>
  <c r="BV53" i="6"/>
  <c r="BW53" i="6"/>
  <c r="CD53" i="6"/>
  <c r="CE53" i="6"/>
  <c r="CF53" i="6"/>
  <c r="CG53" i="6"/>
  <c r="CH53" i="6"/>
  <c r="CO53" i="6"/>
  <c r="CP53" i="6"/>
  <c r="CR53" i="6"/>
  <c r="R54" i="6"/>
  <c r="U54" i="6"/>
  <c r="V54" i="6"/>
  <c r="W54" i="6"/>
  <c r="BW54" i="6" s="1"/>
  <c r="X54" i="6"/>
  <c r="Y54" i="6"/>
  <c r="Z54" i="6"/>
  <c r="AA54" i="6"/>
  <c r="AC54" i="6"/>
  <c r="BA54" i="6"/>
  <c r="BC54" i="6"/>
  <c r="BD54" i="6"/>
  <c r="BE54" i="6"/>
  <c r="BG54" i="6"/>
  <c r="BH54" i="6"/>
  <c r="BI54" i="6"/>
  <c r="BK54" i="6"/>
  <c r="BL54" i="6"/>
  <c r="BM54" i="6"/>
  <c r="BV54" i="6"/>
  <c r="CD54" i="6"/>
  <c r="CE54" i="6"/>
  <c r="CF54" i="6"/>
  <c r="CG54" i="6"/>
  <c r="CH54" i="6"/>
  <c r="CO54" i="6"/>
  <c r="CP54" i="6"/>
  <c r="CR54" i="6"/>
  <c r="DB54" i="6"/>
  <c r="R55" i="6"/>
  <c r="U55" i="6"/>
  <c r="V55" i="6"/>
  <c r="W55" i="6"/>
  <c r="BW55" i="6" s="1"/>
  <c r="X55" i="6"/>
  <c r="Y55" i="6"/>
  <c r="Z55" i="6"/>
  <c r="AA55" i="6"/>
  <c r="AC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V55" i="6"/>
  <c r="CD55" i="6"/>
  <c r="CE55" i="6"/>
  <c r="CF55" i="6"/>
  <c r="CG55" i="6"/>
  <c r="CH55" i="6"/>
  <c r="CO55" i="6"/>
  <c r="CP55" i="6" s="1"/>
  <c r="CR55" i="6"/>
  <c r="DB55" i="6"/>
  <c r="R56" i="6"/>
  <c r="U56" i="6"/>
  <c r="V56" i="6"/>
  <c r="W56" i="6"/>
  <c r="BW56" i="6" s="1"/>
  <c r="X56" i="6"/>
  <c r="BV56" i="6" s="1"/>
  <c r="Y56" i="6"/>
  <c r="Z56" i="6"/>
  <c r="AA56" i="6"/>
  <c r="AB56" i="6" s="1"/>
  <c r="AD56" i="6" s="1"/>
  <c r="AC56" i="6"/>
  <c r="AE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CD56" i="6"/>
  <c r="CE56" i="6"/>
  <c r="CF56" i="6"/>
  <c r="CG56" i="6"/>
  <c r="CH56" i="6"/>
  <c r="CO56" i="6"/>
  <c r="CP56" i="6" s="1"/>
  <c r="CR56" i="6"/>
  <c r="DB56" i="6"/>
  <c r="R57" i="6"/>
  <c r="U57" i="6"/>
  <c r="V57" i="6"/>
  <c r="W57" i="6"/>
  <c r="BW57" i="6" s="1"/>
  <c r="X57" i="6"/>
  <c r="Y57" i="6"/>
  <c r="Z57" i="6"/>
  <c r="AC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CD57" i="6"/>
  <c r="CE57" i="6"/>
  <c r="CF57" i="6"/>
  <c r="CG57" i="6"/>
  <c r="CH57" i="6"/>
  <c r="CO57" i="6"/>
  <c r="CP57" i="6" s="1"/>
  <c r="CR57" i="6"/>
  <c r="DB57" i="6"/>
  <c r="R58" i="6"/>
  <c r="U58" i="6"/>
  <c r="V58" i="6"/>
  <c r="W58" i="6"/>
  <c r="BW58" i="6" s="1"/>
  <c r="X58" i="6"/>
  <c r="Y58" i="6"/>
  <c r="Z58" i="6"/>
  <c r="AC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CD58" i="6"/>
  <c r="CE58" i="6"/>
  <c r="CF58" i="6"/>
  <c r="CG58" i="6"/>
  <c r="CH58" i="6"/>
  <c r="CO58" i="6"/>
  <c r="CP58" i="6" s="1"/>
  <c r="CR58" i="6"/>
  <c r="DB58" i="6"/>
  <c r="R59" i="6"/>
  <c r="U59" i="6"/>
  <c r="V59" i="6"/>
  <c r="W59" i="6"/>
  <c r="BW59" i="6" s="1"/>
  <c r="X59" i="6"/>
  <c r="BV59" i="6" s="1"/>
  <c r="Y59" i="6"/>
  <c r="Z59" i="6"/>
  <c r="AA59" i="6"/>
  <c r="AB59" i="6" s="1"/>
  <c r="AD59" i="6" s="1"/>
  <c r="AC59" i="6"/>
  <c r="AE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CD59" i="6"/>
  <c r="CE59" i="6"/>
  <c r="CF59" i="6"/>
  <c r="CG59" i="6"/>
  <c r="CH59" i="6"/>
  <c r="CO59" i="6"/>
  <c r="CP59" i="6" s="1"/>
  <c r="CR59" i="6"/>
  <c r="DB59" i="6"/>
  <c r="R60" i="6"/>
  <c r="U60" i="6"/>
  <c r="V60" i="6"/>
  <c r="W60" i="6"/>
  <c r="BW60" i="6" s="1"/>
  <c r="X60" i="6"/>
  <c r="Y60" i="6"/>
  <c r="Z60" i="6"/>
  <c r="AA60" i="6"/>
  <c r="AB60" i="6" s="1"/>
  <c r="AD60" i="6" s="1"/>
  <c r="AE60" i="6" s="1"/>
  <c r="AC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V60" i="6"/>
  <c r="CD60" i="6"/>
  <c r="CE60" i="6"/>
  <c r="CF60" i="6"/>
  <c r="CG60" i="6"/>
  <c r="CH60" i="6"/>
  <c r="CO60" i="6"/>
  <c r="CP60" i="6"/>
  <c r="CR60" i="6"/>
  <c r="DB60" i="6"/>
  <c r="R61" i="6"/>
  <c r="U61" i="6"/>
  <c r="V61" i="6"/>
  <c r="W61" i="6"/>
  <c r="BW61" i="6" s="1"/>
  <c r="X61" i="6"/>
  <c r="AA61" i="6" s="1"/>
  <c r="Y61" i="6"/>
  <c r="BE61" i="6" s="1"/>
  <c r="Z61" i="6"/>
  <c r="AB61" i="6"/>
  <c r="AD61" i="6" s="1"/>
  <c r="AE61" i="6" s="1"/>
  <c r="AC61" i="6"/>
  <c r="BA61" i="6"/>
  <c r="BB61" i="6"/>
  <c r="BC61" i="6"/>
  <c r="BD61" i="6"/>
  <c r="BF61" i="6"/>
  <c r="BG61" i="6"/>
  <c r="BH61" i="6"/>
  <c r="BI61" i="6"/>
  <c r="BJ61" i="6"/>
  <c r="BK61" i="6"/>
  <c r="BL61" i="6"/>
  <c r="BM61" i="6"/>
  <c r="BV61" i="6"/>
  <c r="BX61" i="6"/>
  <c r="CD61" i="6"/>
  <c r="CE61" i="6"/>
  <c r="CF61" i="6"/>
  <c r="CG61" i="6"/>
  <c r="CH61" i="6"/>
  <c r="CO61" i="6"/>
  <c r="CP61" i="6" s="1"/>
  <c r="CR61" i="6"/>
  <c r="DB61" i="6"/>
  <c r="R62" i="6"/>
  <c r="U62" i="6"/>
  <c r="V62" i="6"/>
  <c r="W62" i="6"/>
  <c r="BW62" i="6" s="1"/>
  <c r="X62" i="6"/>
  <c r="Y62" i="6"/>
  <c r="BE62" i="6" s="1"/>
  <c r="Z62" i="6"/>
  <c r="AC62" i="6"/>
  <c r="BA62" i="6"/>
  <c r="BB62" i="6"/>
  <c r="BC62" i="6"/>
  <c r="BD62" i="6"/>
  <c r="BF62" i="6"/>
  <c r="BG62" i="6"/>
  <c r="BH62" i="6"/>
  <c r="BI62" i="6"/>
  <c r="BJ62" i="6"/>
  <c r="BK62" i="6"/>
  <c r="BL62" i="6"/>
  <c r="BM62" i="6"/>
  <c r="CD62" i="6"/>
  <c r="CE62" i="6"/>
  <c r="CF62" i="6"/>
  <c r="CG62" i="6"/>
  <c r="CH62" i="6"/>
  <c r="CO62" i="6"/>
  <c r="CP62" i="6" s="1"/>
  <c r="CR62" i="6"/>
  <c r="DB62" i="6"/>
  <c r="R63" i="6"/>
  <c r="U63" i="6"/>
  <c r="V63" i="6"/>
  <c r="W63" i="6"/>
  <c r="BW63" i="6" s="1"/>
  <c r="X63" i="6"/>
  <c r="AA63" i="6" s="1"/>
  <c r="Y63" i="6"/>
  <c r="BE63" i="6" s="1"/>
  <c r="Z63" i="6"/>
  <c r="AB63" i="6"/>
  <c r="AD63" i="6" s="1"/>
  <c r="AE63" i="6" s="1"/>
  <c r="AC63" i="6"/>
  <c r="BA63" i="6"/>
  <c r="BB63" i="6"/>
  <c r="BC63" i="6"/>
  <c r="BD63" i="6"/>
  <c r="BF63" i="6"/>
  <c r="BG63" i="6"/>
  <c r="BH63" i="6"/>
  <c r="BI63" i="6"/>
  <c r="BJ63" i="6"/>
  <c r="BK63" i="6"/>
  <c r="BL63" i="6"/>
  <c r="BM63" i="6"/>
  <c r="BV63" i="6"/>
  <c r="BX63" i="6"/>
  <c r="CD63" i="6"/>
  <c r="CE63" i="6"/>
  <c r="CF63" i="6"/>
  <c r="CG63" i="6"/>
  <c r="CH63" i="6"/>
  <c r="CO63" i="6"/>
  <c r="CP63" i="6" s="1"/>
  <c r="CR63" i="6"/>
  <c r="DB63" i="6"/>
  <c r="R64" i="6"/>
  <c r="CR64" i="6" s="1"/>
  <c r="U64" i="6"/>
  <c r="V64" i="6"/>
  <c r="W64" i="6"/>
  <c r="X64" i="6"/>
  <c r="AA64" i="6" s="1"/>
  <c r="Y64" i="6"/>
  <c r="BE64" i="6" s="1"/>
  <c r="Z64" i="6"/>
  <c r="AB64" i="6" s="1"/>
  <c r="AC64" i="6"/>
  <c r="AD64" i="6"/>
  <c r="AE64" i="6" s="1"/>
  <c r="BB64" i="6"/>
  <c r="BF64" i="6"/>
  <c r="BG64" i="6"/>
  <c r="BK64" i="6"/>
  <c r="BL64" i="6"/>
  <c r="BV64" i="6"/>
  <c r="BW64" i="6"/>
  <c r="CD64" i="6"/>
  <c r="CE64" i="6"/>
  <c r="CF64" i="6"/>
  <c r="CG64" i="6"/>
  <c r="CH64" i="6"/>
  <c r="CO64" i="6"/>
  <c r="CP64" i="6" s="1"/>
  <c r="R65" i="6"/>
  <c r="CR65" i="6" s="1"/>
  <c r="U65" i="6"/>
  <c r="V65" i="6"/>
  <c r="BL65" i="6" s="1"/>
  <c r="W65" i="6"/>
  <c r="X65" i="6"/>
  <c r="AA65" i="6" s="1"/>
  <c r="AC65" i="6"/>
  <c r="BB65" i="6"/>
  <c r="BC65" i="6"/>
  <c r="BV65" i="6"/>
  <c r="BW65" i="6"/>
  <c r="CD65" i="6"/>
  <c r="CE65" i="6"/>
  <c r="CF65" i="6"/>
  <c r="CG65" i="6"/>
  <c r="CH65" i="6"/>
  <c r="CO65" i="6"/>
  <c r="CP65" i="6" s="1"/>
  <c r="R66" i="6"/>
  <c r="CR66" i="6" s="1"/>
  <c r="U66" i="6"/>
  <c r="V66" i="6"/>
  <c r="W66" i="6"/>
  <c r="X66" i="6"/>
  <c r="AA66" i="6" s="1"/>
  <c r="Y66" i="6"/>
  <c r="BE66" i="6" s="1"/>
  <c r="Z66" i="6"/>
  <c r="AB66" i="6"/>
  <c r="AD66" i="6" s="1"/>
  <c r="AE66" i="6" s="1"/>
  <c r="AC66" i="6"/>
  <c r="BB66" i="6"/>
  <c r="BC66" i="6"/>
  <c r="BD66" i="6"/>
  <c r="BF66" i="6"/>
  <c r="BG66" i="6"/>
  <c r="BH66" i="6"/>
  <c r="BJ66" i="6"/>
  <c r="BK66" i="6"/>
  <c r="BL66" i="6"/>
  <c r="BV66" i="6"/>
  <c r="BW66" i="6"/>
  <c r="CD66" i="6"/>
  <c r="CE66" i="6"/>
  <c r="CF66" i="6"/>
  <c r="CG66" i="6"/>
  <c r="CH66" i="6"/>
  <c r="CO66" i="6"/>
  <c r="CP66" i="6"/>
  <c r="R67" i="6"/>
  <c r="CR67" i="6" s="1"/>
  <c r="U67" i="6"/>
  <c r="V67" i="6"/>
  <c r="BC67" i="6" s="1"/>
  <c r="W67" i="6"/>
  <c r="X67" i="6"/>
  <c r="AA67" i="6" s="1"/>
  <c r="Y67" i="6"/>
  <c r="BE67" i="6" s="1"/>
  <c r="Z67" i="6"/>
  <c r="AB67" i="6" s="1"/>
  <c r="AD67" i="6" s="1"/>
  <c r="AE67" i="6" s="1"/>
  <c r="AC67" i="6"/>
  <c r="BB67" i="6"/>
  <c r="BD67" i="6"/>
  <c r="BF67" i="6"/>
  <c r="BG67" i="6"/>
  <c r="BJ67" i="6"/>
  <c r="BK67" i="6"/>
  <c r="BL67" i="6"/>
  <c r="BV67" i="6"/>
  <c r="BW67" i="6"/>
  <c r="CD67" i="6"/>
  <c r="CE67" i="6"/>
  <c r="CF67" i="6"/>
  <c r="CG67" i="6"/>
  <c r="CH67" i="6"/>
  <c r="CO67" i="6"/>
  <c r="CP67" i="6"/>
  <c r="R68" i="6"/>
  <c r="U68" i="6"/>
  <c r="V68" i="6"/>
  <c r="W68" i="6"/>
  <c r="X68" i="6"/>
  <c r="AA68" i="6" s="1"/>
  <c r="Z68" i="6"/>
  <c r="AB68" i="6" s="1"/>
  <c r="AD68" i="6" s="1"/>
  <c r="AE68" i="6" s="1"/>
  <c r="AC68" i="6"/>
  <c r="BB68" i="6"/>
  <c r="BV68" i="6"/>
  <c r="BW68" i="6"/>
  <c r="CD68" i="6"/>
  <c r="CE68" i="6"/>
  <c r="CF68" i="6"/>
  <c r="CG68" i="6"/>
  <c r="CH68" i="6"/>
  <c r="CO68" i="6"/>
  <c r="CP68" i="6" s="1"/>
  <c r="CR68" i="6"/>
  <c r="R69" i="6"/>
  <c r="U69" i="6"/>
  <c r="V69" i="6"/>
  <c r="BM69" i="6" s="1"/>
  <c r="W69" i="6"/>
  <c r="X69" i="6"/>
  <c r="BV69" i="6" s="1"/>
  <c r="Z69" i="6"/>
  <c r="AB69" i="6" s="1"/>
  <c r="AA69" i="6"/>
  <c r="AC69" i="6"/>
  <c r="AD69" i="6"/>
  <c r="AE69" i="6" s="1"/>
  <c r="BX69" i="6" s="1"/>
  <c r="BA69" i="6"/>
  <c r="BD69" i="6"/>
  <c r="BH69" i="6"/>
  <c r="BI69" i="6"/>
  <c r="BL69" i="6"/>
  <c r="BW69" i="6"/>
  <c r="CD69" i="6"/>
  <c r="CE69" i="6"/>
  <c r="CF69" i="6"/>
  <c r="CG69" i="6"/>
  <c r="CH69" i="6"/>
  <c r="CO69" i="6"/>
  <c r="CP69" i="6" s="1"/>
  <c r="CR69" i="6"/>
  <c r="R70" i="6"/>
  <c r="CR70" i="6" s="1"/>
  <c r="U70" i="6"/>
  <c r="V70" i="6"/>
  <c r="W70" i="6"/>
  <c r="X70" i="6"/>
  <c r="BV70" i="6" s="1"/>
  <c r="Z70" i="6"/>
  <c r="AB70" i="6" s="1"/>
  <c r="AA70" i="6"/>
  <c r="AC70" i="6"/>
  <c r="AD70" i="6"/>
  <c r="AE70" i="6" s="1"/>
  <c r="BA70" i="6"/>
  <c r="BD70" i="6"/>
  <c r="BH70" i="6"/>
  <c r="BI70" i="6"/>
  <c r="BL70" i="6"/>
  <c r="BM70" i="6"/>
  <c r="BW70" i="6"/>
  <c r="CD70" i="6"/>
  <c r="CE70" i="6"/>
  <c r="CF70" i="6"/>
  <c r="CG70" i="6"/>
  <c r="CH70" i="6"/>
  <c r="CO70" i="6"/>
  <c r="CP70" i="6" s="1"/>
  <c r="DB70" i="6"/>
  <c r="R71" i="6"/>
  <c r="U71" i="6"/>
  <c r="V71" i="6"/>
  <c r="W71" i="6"/>
  <c r="BW71" i="6" s="1"/>
  <c r="X71" i="6"/>
  <c r="BV71" i="6" s="1"/>
  <c r="AA71" i="6"/>
  <c r="AC71" i="6"/>
  <c r="BD71" i="6"/>
  <c r="BM71" i="6"/>
  <c r="CD71" i="6"/>
  <c r="CE71" i="6"/>
  <c r="CF71" i="6"/>
  <c r="CG71" i="6"/>
  <c r="CH71" i="6"/>
  <c r="CO71" i="6"/>
  <c r="CP71" i="6" s="1"/>
  <c r="CR71" i="6"/>
  <c r="R72" i="6"/>
  <c r="U72" i="6"/>
  <c r="V72" i="6"/>
  <c r="Z72" i="6" s="1"/>
  <c r="AB72" i="6" s="1"/>
  <c r="AD72" i="6" s="1"/>
  <c r="AE72" i="6" s="1"/>
  <c r="W72" i="6"/>
  <c r="BW72" i="6" s="1"/>
  <c r="X72" i="6"/>
  <c r="BV72" i="6" s="1"/>
  <c r="AA72" i="6"/>
  <c r="AC72" i="6"/>
  <c r="BD72" i="6"/>
  <c r="CD72" i="6"/>
  <c r="CE72" i="6"/>
  <c r="CF72" i="6"/>
  <c r="CG72" i="6"/>
  <c r="CH72" i="6"/>
  <c r="CO72" i="6"/>
  <c r="CP72" i="6" s="1"/>
  <c r="CR72" i="6"/>
  <c r="R73" i="6"/>
  <c r="CR73" i="6" s="1"/>
  <c r="U73" i="6"/>
  <c r="V73" i="6"/>
  <c r="W73" i="6"/>
  <c r="BW73" i="6" s="1"/>
  <c r="X73" i="6"/>
  <c r="BV73" i="6" s="1"/>
  <c r="AA73" i="6"/>
  <c r="AC73" i="6"/>
  <c r="BA73" i="6"/>
  <c r="BB73" i="6"/>
  <c r="BL73" i="6"/>
  <c r="BM73" i="6"/>
  <c r="CD73" i="6"/>
  <c r="CE73" i="6"/>
  <c r="CF73" i="6"/>
  <c r="CG73" i="6"/>
  <c r="CH73" i="6"/>
  <c r="CO73" i="6"/>
  <c r="CP73" i="6" s="1"/>
  <c r="R74" i="6"/>
  <c r="CR74" i="6" s="1"/>
  <c r="U74" i="6"/>
  <c r="V74" i="6"/>
  <c r="W74" i="6"/>
  <c r="X74" i="6"/>
  <c r="BV74" i="6" s="1"/>
  <c r="AA74" i="6"/>
  <c r="AC74" i="6"/>
  <c r="BA74" i="6"/>
  <c r="BJ74" i="6"/>
  <c r="BL74" i="6"/>
  <c r="BW74" i="6"/>
  <c r="CD74" i="6"/>
  <c r="CE74" i="6"/>
  <c r="CF74" i="6"/>
  <c r="CG74" i="6"/>
  <c r="CH74" i="6"/>
  <c r="CO74" i="6"/>
  <c r="CP74" i="6" s="1"/>
  <c r="DB74" i="6"/>
  <c r="R75" i="6"/>
  <c r="CR75" i="6" s="1"/>
  <c r="U75" i="6"/>
  <c r="V75" i="6"/>
  <c r="BB75" i="6" s="1"/>
  <c r="W75" i="6"/>
  <c r="X75" i="6"/>
  <c r="Z75" i="6"/>
  <c r="AC75" i="6"/>
  <c r="BA75" i="6"/>
  <c r="BD75" i="6"/>
  <c r="BF75" i="6"/>
  <c r="BI75" i="6"/>
  <c r="BJ75" i="6"/>
  <c r="BL75" i="6"/>
  <c r="BW75" i="6"/>
  <c r="CD75" i="6"/>
  <c r="CE75" i="6"/>
  <c r="CF75" i="6"/>
  <c r="CG75" i="6"/>
  <c r="CH75" i="6"/>
  <c r="CO75" i="6"/>
  <c r="CP75" i="6" s="1"/>
  <c r="DB75" i="6"/>
  <c r="R76" i="6"/>
  <c r="U76" i="6"/>
  <c r="V76" i="6"/>
  <c r="W76" i="6"/>
  <c r="BW76" i="6" s="1"/>
  <c r="X76" i="6"/>
  <c r="Z76" i="6"/>
  <c r="AC76" i="6"/>
  <c r="BA76" i="6"/>
  <c r="BB76" i="6"/>
  <c r="BD76" i="6"/>
  <c r="BF76" i="6"/>
  <c r="BH76" i="6"/>
  <c r="BI76" i="6"/>
  <c r="BJ76" i="6"/>
  <c r="BL76" i="6"/>
  <c r="BM76" i="6"/>
  <c r="CD76" i="6"/>
  <c r="CE76" i="6"/>
  <c r="CF76" i="6"/>
  <c r="CG76" i="6"/>
  <c r="CH76" i="6"/>
  <c r="CO76" i="6"/>
  <c r="CP76" i="6" s="1"/>
  <c r="CR76" i="6"/>
  <c r="DB76" i="6"/>
  <c r="R77" i="6"/>
  <c r="CR77" i="6" s="1"/>
  <c r="U77" i="6"/>
  <c r="V77" i="6"/>
  <c r="W77" i="6"/>
  <c r="BW77" i="6" s="1"/>
  <c r="X77" i="6"/>
  <c r="BV77" i="6" s="1"/>
  <c r="AA77" i="6"/>
  <c r="AC77" i="6"/>
  <c r="BA77" i="6"/>
  <c r="BB77" i="6"/>
  <c r="BF77" i="6"/>
  <c r="BH77" i="6"/>
  <c r="BL77" i="6"/>
  <c r="BM77" i="6"/>
  <c r="CD77" i="6"/>
  <c r="CE77" i="6"/>
  <c r="CF77" i="6"/>
  <c r="CG77" i="6"/>
  <c r="CH77" i="6"/>
  <c r="CO77" i="6"/>
  <c r="CP77" i="6" s="1"/>
  <c r="R78" i="6"/>
  <c r="CR78" i="6" s="1"/>
  <c r="U78" i="6"/>
  <c r="V78" i="6"/>
  <c r="W78" i="6"/>
  <c r="X78" i="6"/>
  <c r="BV78" i="6" s="1"/>
  <c r="Z78" i="6"/>
  <c r="AB78" i="6" s="1"/>
  <c r="AA78" i="6"/>
  <c r="AC78" i="6"/>
  <c r="AD78" i="6"/>
  <c r="AE78" i="6" s="1"/>
  <c r="BA78" i="6"/>
  <c r="BF78" i="6"/>
  <c r="BJ78" i="6"/>
  <c r="BL78" i="6"/>
  <c r="BW78" i="6"/>
  <c r="CD78" i="6"/>
  <c r="CE78" i="6"/>
  <c r="CF78" i="6"/>
  <c r="CG78" i="6"/>
  <c r="CH78" i="6"/>
  <c r="CO78" i="6"/>
  <c r="CP78" i="6" s="1"/>
  <c r="DB78" i="6"/>
  <c r="R79" i="6"/>
  <c r="CR79" i="6" s="1"/>
  <c r="U79" i="6"/>
  <c r="V79" i="6"/>
  <c r="BB79" i="6" s="1"/>
  <c r="W79" i="6"/>
  <c r="X79" i="6"/>
  <c r="Z79" i="6"/>
  <c r="AC79" i="6"/>
  <c r="BA79" i="6"/>
  <c r="BD79" i="6"/>
  <c r="BF79" i="6"/>
  <c r="BI79" i="6"/>
  <c r="BJ79" i="6"/>
  <c r="BL79" i="6"/>
  <c r="BW79" i="6"/>
  <c r="CD79" i="6"/>
  <c r="CE79" i="6"/>
  <c r="CF79" i="6"/>
  <c r="CG79" i="6"/>
  <c r="CH79" i="6"/>
  <c r="CO79" i="6"/>
  <c r="CP79" i="6" s="1"/>
  <c r="DB79" i="6"/>
  <c r="R80" i="6"/>
  <c r="U80" i="6"/>
  <c r="V80" i="6"/>
  <c r="W80" i="6"/>
  <c r="BW80" i="6" s="1"/>
  <c r="X80" i="6"/>
  <c r="Z80" i="6"/>
  <c r="AC80" i="6"/>
  <c r="BA80" i="6"/>
  <c r="BB80" i="6"/>
  <c r="BD80" i="6"/>
  <c r="BF80" i="6"/>
  <c r="BH80" i="6"/>
  <c r="BI80" i="6"/>
  <c r="BJ80" i="6"/>
  <c r="BL80" i="6"/>
  <c r="BM80" i="6"/>
  <c r="CD80" i="6"/>
  <c r="CE80" i="6"/>
  <c r="CF80" i="6"/>
  <c r="CG80" i="6"/>
  <c r="CH80" i="6"/>
  <c r="CO80" i="6"/>
  <c r="CP80" i="6" s="1"/>
  <c r="CR80" i="6"/>
  <c r="DB80" i="6"/>
  <c r="R81" i="6"/>
  <c r="U81" i="6"/>
  <c r="V81" i="6"/>
  <c r="BB81" i="6" s="1"/>
  <c r="W81" i="6"/>
  <c r="BW81" i="6" s="1"/>
  <c r="X81" i="6"/>
  <c r="BV81" i="6" s="1"/>
  <c r="AA81" i="6"/>
  <c r="AC81" i="6"/>
  <c r="BA81" i="6"/>
  <c r="BF81" i="6"/>
  <c r="BH81" i="6"/>
  <c r="BL81" i="6"/>
  <c r="CD81" i="6"/>
  <c r="CE81" i="6"/>
  <c r="CF81" i="6"/>
  <c r="CG81" i="6"/>
  <c r="CH81" i="6"/>
  <c r="CO81" i="6"/>
  <c r="CP81" i="6" s="1"/>
  <c r="CR81" i="6"/>
  <c r="R82" i="6"/>
  <c r="U82" i="6"/>
  <c r="V82" i="6"/>
  <c r="BA82" i="6" s="1"/>
  <c r="W82" i="6"/>
  <c r="X82" i="6"/>
  <c r="BV82" i="6" s="1"/>
  <c r="Z82" i="6"/>
  <c r="AB82" i="6" s="1"/>
  <c r="AA82" i="6"/>
  <c r="AC82" i="6"/>
  <c r="AD82" i="6"/>
  <c r="AE82" i="6" s="1"/>
  <c r="BF82" i="6"/>
  <c r="BJ82" i="6"/>
  <c r="BW82" i="6"/>
  <c r="CD82" i="6"/>
  <c r="CE82" i="6"/>
  <c r="CF82" i="6"/>
  <c r="CG82" i="6"/>
  <c r="CH82" i="6"/>
  <c r="CO82" i="6"/>
  <c r="CP82" i="6" s="1"/>
  <c r="CR82" i="6"/>
  <c r="DB82" i="6"/>
  <c r="R83" i="6"/>
  <c r="U83" i="6"/>
  <c r="V83" i="6"/>
  <c r="W83" i="6"/>
  <c r="BW83" i="6" s="1"/>
  <c r="X83" i="6"/>
  <c r="Y83" i="6"/>
  <c r="Z83" i="6"/>
  <c r="AA83" i="6"/>
  <c r="AB83" i="6" s="1"/>
  <c r="AD83" i="6" s="1"/>
  <c r="AE83" i="6" s="1"/>
  <c r="AC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V83" i="6"/>
  <c r="CD83" i="6"/>
  <c r="CE83" i="6"/>
  <c r="CF83" i="6"/>
  <c r="CG83" i="6"/>
  <c r="CH83" i="6"/>
  <c r="CO83" i="6"/>
  <c r="CP83" i="6"/>
  <c r="CR83" i="6"/>
  <c r="DB83" i="6"/>
  <c r="R84" i="6"/>
  <c r="U84" i="6"/>
  <c r="V84" i="6"/>
  <c r="W84" i="6"/>
  <c r="BW84" i="6" s="1"/>
  <c r="X84" i="6"/>
  <c r="AA84" i="6" s="1"/>
  <c r="AB84" i="6" s="1"/>
  <c r="AD84" i="6" s="1"/>
  <c r="AE84" i="6" s="1"/>
  <c r="Y84" i="6"/>
  <c r="BE84" i="6" s="1"/>
  <c r="Z84" i="6"/>
  <c r="AC84" i="6"/>
  <c r="BA84" i="6"/>
  <c r="BB84" i="6"/>
  <c r="BC84" i="6"/>
  <c r="BD84" i="6"/>
  <c r="BF84" i="6"/>
  <c r="BG84" i="6"/>
  <c r="BH84" i="6"/>
  <c r="BI84" i="6"/>
  <c r="BJ84" i="6"/>
  <c r="BK84" i="6"/>
  <c r="BL84" i="6"/>
  <c r="BM84" i="6"/>
  <c r="CD84" i="6"/>
  <c r="CE84" i="6"/>
  <c r="CF84" i="6"/>
  <c r="CG84" i="6"/>
  <c r="CH84" i="6"/>
  <c r="CO84" i="6"/>
  <c r="CP84" i="6"/>
  <c r="CR84" i="6"/>
  <c r="DB84" i="6"/>
  <c r="R85" i="6"/>
  <c r="U85" i="6"/>
  <c r="V85" i="6"/>
  <c r="W85" i="6"/>
  <c r="BW85" i="6" s="1"/>
  <c r="X85" i="6"/>
  <c r="AA85" i="6" s="1"/>
  <c r="Y85" i="6"/>
  <c r="BE85" i="6" s="1"/>
  <c r="Z85" i="6"/>
  <c r="AB85" i="6"/>
  <c r="AD85" i="6" s="1"/>
  <c r="AE85" i="6" s="1"/>
  <c r="BX85" i="6" s="1"/>
  <c r="AC85" i="6"/>
  <c r="BA85" i="6"/>
  <c r="BB85" i="6"/>
  <c r="BC85" i="6"/>
  <c r="BD85" i="6"/>
  <c r="BF85" i="6"/>
  <c r="BG85" i="6"/>
  <c r="BH85" i="6"/>
  <c r="BI85" i="6"/>
  <c r="BJ85" i="6"/>
  <c r="BK85" i="6"/>
  <c r="BL85" i="6"/>
  <c r="BM85" i="6"/>
  <c r="BV85" i="6"/>
  <c r="CD85" i="6"/>
  <c r="CE85" i="6"/>
  <c r="CF85" i="6"/>
  <c r="CG85" i="6"/>
  <c r="CH85" i="6"/>
  <c r="CO85" i="6"/>
  <c r="CP85" i="6"/>
  <c r="CR85" i="6"/>
  <c r="DB85" i="6"/>
  <c r="R86" i="6"/>
  <c r="U86" i="6"/>
  <c r="V86" i="6"/>
  <c r="W86" i="6"/>
  <c r="BW86" i="6" s="1"/>
  <c r="X86" i="6"/>
  <c r="AA86" i="6" s="1"/>
  <c r="Y86" i="6"/>
  <c r="BE86" i="6" s="1"/>
  <c r="Z86" i="6"/>
  <c r="AB86" i="6"/>
  <c r="AD86" i="6" s="1"/>
  <c r="AE86" i="6" s="1"/>
  <c r="AC86" i="6"/>
  <c r="BA86" i="6"/>
  <c r="BB86" i="6"/>
  <c r="BC86" i="6"/>
  <c r="BD86" i="6"/>
  <c r="BF86" i="6"/>
  <c r="BG86" i="6"/>
  <c r="BH86" i="6"/>
  <c r="BI86" i="6"/>
  <c r="BJ86" i="6"/>
  <c r="BK86" i="6"/>
  <c r="BL86" i="6"/>
  <c r="BM86" i="6"/>
  <c r="BV86" i="6"/>
  <c r="CD86" i="6"/>
  <c r="CE86" i="6"/>
  <c r="CF86" i="6"/>
  <c r="CG86" i="6"/>
  <c r="CH86" i="6"/>
  <c r="CO86" i="6"/>
  <c r="CP86" i="6"/>
  <c r="CR86" i="6"/>
  <c r="DB86" i="6"/>
  <c r="R87" i="6"/>
  <c r="U87" i="6"/>
  <c r="V87" i="6"/>
  <c r="W87" i="6"/>
  <c r="BW87" i="6" s="1"/>
  <c r="X87" i="6"/>
  <c r="AA87" i="6" s="1"/>
  <c r="AB87" i="6" s="1"/>
  <c r="AD87" i="6" s="1"/>
  <c r="AE87" i="6" s="1"/>
  <c r="Y87" i="6"/>
  <c r="BE87" i="6" s="1"/>
  <c r="Z87" i="6"/>
  <c r="AC87" i="6"/>
  <c r="BA87" i="6"/>
  <c r="BB87" i="6"/>
  <c r="BC87" i="6"/>
  <c r="BD87" i="6"/>
  <c r="BF87" i="6"/>
  <c r="BG87" i="6"/>
  <c r="BH87" i="6"/>
  <c r="BI87" i="6"/>
  <c r="BJ87" i="6"/>
  <c r="BK87" i="6"/>
  <c r="BL87" i="6"/>
  <c r="BM87" i="6"/>
  <c r="CD87" i="6"/>
  <c r="CE87" i="6"/>
  <c r="CF87" i="6"/>
  <c r="CG87" i="6"/>
  <c r="CH87" i="6"/>
  <c r="CO87" i="6"/>
  <c r="CP87" i="6"/>
  <c r="CR87" i="6"/>
  <c r="DB87" i="6"/>
  <c r="R88" i="6"/>
  <c r="U88" i="6"/>
  <c r="V88" i="6"/>
  <c r="W88" i="6"/>
  <c r="BW88" i="6" s="1"/>
  <c r="X88" i="6"/>
  <c r="AA88" i="6" s="1"/>
  <c r="AB88" i="6" s="1"/>
  <c r="AD88" i="6" s="1"/>
  <c r="AE88" i="6" s="1"/>
  <c r="Y88" i="6"/>
  <c r="BE88" i="6" s="1"/>
  <c r="Z88" i="6"/>
  <c r="AC88" i="6"/>
  <c r="BA88" i="6"/>
  <c r="BB88" i="6"/>
  <c r="BC88" i="6"/>
  <c r="BD88" i="6"/>
  <c r="BF88" i="6"/>
  <c r="BG88" i="6"/>
  <c r="BH88" i="6"/>
  <c r="BI88" i="6"/>
  <c r="BJ88" i="6"/>
  <c r="BK88" i="6"/>
  <c r="BL88" i="6"/>
  <c r="BM88" i="6"/>
  <c r="CD88" i="6"/>
  <c r="CE88" i="6"/>
  <c r="CF88" i="6"/>
  <c r="CG88" i="6"/>
  <c r="CH88" i="6"/>
  <c r="CO88" i="6"/>
  <c r="CP88" i="6"/>
  <c r="CR88" i="6"/>
  <c r="DB88" i="6"/>
  <c r="R89" i="6"/>
  <c r="U89" i="6"/>
  <c r="V89" i="6"/>
  <c r="W89" i="6"/>
  <c r="BW89" i="6" s="1"/>
  <c r="X89" i="6"/>
  <c r="AA89" i="6" s="1"/>
  <c r="Y89" i="6"/>
  <c r="BE89" i="6" s="1"/>
  <c r="Z89" i="6"/>
  <c r="AB89" i="6"/>
  <c r="AD89" i="6" s="1"/>
  <c r="AE89" i="6" s="1"/>
  <c r="BX89" i="6" s="1"/>
  <c r="AC89" i="6"/>
  <c r="BA89" i="6"/>
  <c r="BB89" i="6"/>
  <c r="BC89" i="6"/>
  <c r="BD89" i="6"/>
  <c r="BF89" i="6"/>
  <c r="BG89" i="6"/>
  <c r="BH89" i="6"/>
  <c r="BI89" i="6"/>
  <c r="BJ89" i="6"/>
  <c r="BK89" i="6"/>
  <c r="BL89" i="6"/>
  <c r="BM89" i="6"/>
  <c r="BV89" i="6"/>
  <c r="CD89" i="6"/>
  <c r="CE89" i="6"/>
  <c r="CF89" i="6"/>
  <c r="CG89" i="6"/>
  <c r="CH89" i="6"/>
  <c r="CO89" i="6"/>
  <c r="CP89" i="6"/>
  <c r="CR89" i="6"/>
  <c r="DB89" i="6"/>
  <c r="R90" i="6"/>
  <c r="U90" i="6"/>
  <c r="V90" i="6"/>
  <c r="W90" i="6"/>
  <c r="BW90" i="6" s="1"/>
  <c r="X90" i="6"/>
  <c r="AA90" i="6" s="1"/>
  <c r="Y90" i="6"/>
  <c r="BE90" i="6" s="1"/>
  <c r="Z90" i="6"/>
  <c r="AB90" i="6"/>
  <c r="AD90" i="6" s="1"/>
  <c r="AE90" i="6" s="1"/>
  <c r="AC90" i="6"/>
  <c r="BA90" i="6"/>
  <c r="BB90" i="6"/>
  <c r="BC90" i="6"/>
  <c r="BD90" i="6"/>
  <c r="BF90" i="6"/>
  <c r="BG90" i="6"/>
  <c r="BH90" i="6"/>
  <c r="BI90" i="6"/>
  <c r="BJ90" i="6"/>
  <c r="BK90" i="6"/>
  <c r="BL90" i="6"/>
  <c r="BM90" i="6"/>
  <c r="BV90" i="6"/>
  <c r="CD90" i="6"/>
  <c r="CE90" i="6"/>
  <c r="CF90" i="6"/>
  <c r="CG90" i="6"/>
  <c r="CH90" i="6"/>
  <c r="CO90" i="6"/>
  <c r="CP90" i="6"/>
  <c r="CR90" i="6"/>
  <c r="DB90" i="6"/>
  <c r="R91" i="6"/>
  <c r="U91" i="6"/>
  <c r="V91" i="6"/>
  <c r="W91" i="6"/>
  <c r="BW91" i="6" s="1"/>
  <c r="X91" i="6"/>
  <c r="AA91" i="6" s="1"/>
  <c r="AB91" i="6" s="1"/>
  <c r="AD91" i="6" s="1"/>
  <c r="AE91" i="6" s="1"/>
  <c r="Y91" i="6"/>
  <c r="BE91" i="6" s="1"/>
  <c r="Z91" i="6"/>
  <c r="AC91" i="6"/>
  <c r="BA91" i="6"/>
  <c r="BB91" i="6"/>
  <c r="BC91" i="6"/>
  <c r="BD91" i="6"/>
  <c r="BF91" i="6"/>
  <c r="BG91" i="6"/>
  <c r="BH91" i="6"/>
  <c r="BI91" i="6"/>
  <c r="BJ91" i="6"/>
  <c r="BK91" i="6"/>
  <c r="BL91" i="6"/>
  <c r="BM91" i="6"/>
  <c r="CD91" i="6"/>
  <c r="CE91" i="6"/>
  <c r="CF91" i="6"/>
  <c r="CG91" i="6"/>
  <c r="CH91" i="6"/>
  <c r="CO91" i="6"/>
  <c r="CP91" i="6"/>
  <c r="CR91" i="6"/>
  <c r="DB91" i="6"/>
  <c r="R92" i="6"/>
  <c r="U92" i="6"/>
  <c r="V92" i="6"/>
  <c r="W92" i="6"/>
  <c r="BW92" i="6" s="1"/>
  <c r="X92" i="6"/>
  <c r="AA92" i="6" s="1"/>
  <c r="AB92" i="6" s="1"/>
  <c r="AD92" i="6" s="1"/>
  <c r="AE92" i="6" s="1"/>
  <c r="Y92" i="6"/>
  <c r="BE92" i="6" s="1"/>
  <c r="Z92" i="6"/>
  <c r="AC92" i="6"/>
  <c r="BA92" i="6"/>
  <c r="BB92" i="6"/>
  <c r="BC92" i="6"/>
  <c r="BD92" i="6"/>
  <c r="BF92" i="6"/>
  <c r="BG92" i="6"/>
  <c r="BH92" i="6"/>
  <c r="BI92" i="6"/>
  <c r="BJ92" i="6"/>
  <c r="BK92" i="6"/>
  <c r="BL92" i="6"/>
  <c r="BM92" i="6"/>
  <c r="CD92" i="6"/>
  <c r="CE92" i="6"/>
  <c r="CF92" i="6"/>
  <c r="CG92" i="6"/>
  <c r="CH92" i="6"/>
  <c r="CO92" i="6"/>
  <c r="CP92" i="6"/>
  <c r="CR92" i="6"/>
  <c r="DB92" i="6"/>
  <c r="R93" i="6"/>
  <c r="U93" i="6"/>
  <c r="V93" i="6"/>
  <c r="W93" i="6"/>
  <c r="BW93" i="6" s="1"/>
  <c r="X93" i="6"/>
  <c r="AA93" i="6" s="1"/>
  <c r="Y93" i="6"/>
  <c r="BE93" i="6" s="1"/>
  <c r="Z93" i="6"/>
  <c r="AB93" i="6"/>
  <c r="AD93" i="6" s="1"/>
  <c r="AE93" i="6" s="1"/>
  <c r="BX93" i="6" s="1"/>
  <c r="AC93" i="6"/>
  <c r="BA93" i="6"/>
  <c r="BB93" i="6"/>
  <c r="BC93" i="6"/>
  <c r="BD93" i="6"/>
  <c r="BF93" i="6"/>
  <c r="BG93" i="6"/>
  <c r="BH93" i="6"/>
  <c r="BI93" i="6"/>
  <c r="BJ93" i="6"/>
  <c r="BK93" i="6"/>
  <c r="BL93" i="6"/>
  <c r="BM93" i="6"/>
  <c r="BV93" i="6"/>
  <c r="CD93" i="6"/>
  <c r="CE93" i="6"/>
  <c r="CF93" i="6"/>
  <c r="CG93" i="6"/>
  <c r="CH93" i="6"/>
  <c r="CO93" i="6"/>
  <c r="CP93" i="6"/>
  <c r="CR93" i="6"/>
  <c r="DB93" i="6"/>
  <c r="R94" i="6"/>
  <c r="CR94" i="6" s="1"/>
  <c r="U94" i="6"/>
  <c r="V94" i="6"/>
  <c r="W94" i="6"/>
  <c r="BW94" i="6" s="1"/>
  <c r="X94" i="6"/>
  <c r="Z94" i="6"/>
  <c r="AB94" i="6" s="1"/>
  <c r="AA94" i="6"/>
  <c r="AC94" i="6"/>
  <c r="AD94" i="6"/>
  <c r="AE94" i="6" s="1"/>
  <c r="BA94" i="6"/>
  <c r="BD94" i="6"/>
  <c r="BH94" i="6"/>
  <c r="BI94" i="6"/>
  <c r="BL94" i="6"/>
  <c r="BM94" i="6"/>
  <c r="BV94" i="6"/>
  <c r="CD94" i="6"/>
  <c r="CE94" i="6"/>
  <c r="CF94" i="6"/>
  <c r="CG94" i="6"/>
  <c r="CH94" i="6"/>
  <c r="CO94" i="6"/>
  <c r="CP94" i="6"/>
  <c r="DB94" i="6"/>
  <c r="R95" i="6"/>
  <c r="U95" i="6"/>
  <c r="V95" i="6"/>
  <c r="W95" i="6"/>
  <c r="X95" i="6"/>
  <c r="AA95" i="6"/>
  <c r="AC95" i="6"/>
  <c r="BA95" i="6"/>
  <c r="BG95" i="6"/>
  <c r="BL95" i="6"/>
  <c r="BV95" i="6"/>
  <c r="BW95" i="6"/>
  <c r="CD95" i="6"/>
  <c r="CE95" i="6"/>
  <c r="CF95" i="6"/>
  <c r="CG95" i="6"/>
  <c r="CH95" i="6"/>
  <c r="CO95" i="6"/>
  <c r="CP95" i="6"/>
  <c r="CR95" i="6"/>
  <c r="R96" i="6"/>
  <c r="U96" i="6"/>
  <c r="V96" i="6"/>
  <c r="BD96" i="6" s="1"/>
  <c r="W96" i="6"/>
  <c r="X96" i="6"/>
  <c r="Z96" i="6"/>
  <c r="AB96" i="6" s="1"/>
  <c r="AD96" i="6" s="1"/>
  <c r="AE96" i="6" s="1"/>
  <c r="AA96" i="6"/>
  <c r="AC96" i="6"/>
  <c r="BA96" i="6"/>
  <c r="BG96" i="6"/>
  <c r="BL96" i="6"/>
  <c r="BV96" i="6"/>
  <c r="BW96" i="6"/>
  <c r="CD96" i="6"/>
  <c r="CE96" i="6"/>
  <c r="CF96" i="6"/>
  <c r="CG96" i="6"/>
  <c r="CH96" i="6"/>
  <c r="CO96" i="6"/>
  <c r="CP96" i="6"/>
  <c r="CR96" i="6"/>
  <c r="R97" i="6"/>
  <c r="U97" i="6"/>
  <c r="V97" i="6"/>
  <c r="BD97" i="6" s="1"/>
  <c r="W97" i="6"/>
  <c r="X97" i="6"/>
  <c r="Z97" i="6"/>
  <c r="AB97" i="6" s="1"/>
  <c r="AD97" i="6" s="1"/>
  <c r="AE97" i="6" s="1"/>
  <c r="AA97" i="6"/>
  <c r="AC97" i="6"/>
  <c r="BA97" i="6"/>
  <c r="BG97" i="6"/>
  <c r="BL97" i="6"/>
  <c r="BV97" i="6"/>
  <c r="BW97" i="6"/>
  <c r="CD97" i="6"/>
  <c r="CE97" i="6"/>
  <c r="CF97" i="6"/>
  <c r="CG97" i="6"/>
  <c r="CH97" i="6"/>
  <c r="CO97" i="6"/>
  <c r="CP97" i="6"/>
  <c r="CR97" i="6"/>
  <c r="R98" i="6"/>
  <c r="U98" i="6"/>
  <c r="V98" i="6"/>
  <c r="W98" i="6"/>
  <c r="X98" i="6"/>
  <c r="Z98" i="6"/>
  <c r="AB98" i="6" s="1"/>
  <c r="AD98" i="6" s="1"/>
  <c r="AE98" i="6" s="1"/>
  <c r="AA98" i="6"/>
  <c r="AC98" i="6"/>
  <c r="BA98" i="6"/>
  <c r="BG98" i="6"/>
  <c r="BL98" i="6"/>
  <c r="BV98" i="6"/>
  <c r="BW98" i="6"/>
  <c r="CD98" i="6"/>
  <c r="CE98" i="6"/>
  <c r="CF98" i="6"/>
  <c r="CG98" i="6"/>
  <c r="CH98" i="6"/>
  <c r="CO98" i="6"/>
  <c r="CP98" i="6"/>
  <c r="CR98" i="6"/>
  <c r="R99" i="6"/>
  <c r="U99" i="6"/>
  <c r="V99" i="6"/>
  <c r="W99" i="6"/>
  <c r="X99" i="6"/>
  <c r="AA99" i="6"/>
  <c r="AC99" i="6"/>
  <c r="BG99" i="6"/>
  <c r="BL99" i="6"/>
  <c r="BV99" i="6"/>
  <c r="BW99" i="6"/>
  <c r="CD99" i="6"/>
  <c r="CE99" i="6"/>
  <c r="CF99" i="6"/>
  <c r="CG99" i="6"/>
  <c r="CH99" i="6"/>
  <c r="CO99" i="6"/>
  <c r="CP99" i="6"/>
  <c r="CR99" i="6"/>
  <c r="R100" i="6"/>
  <c r="U100" i="6"/>
  <c r="V100" i="6"/>
  <c r="BD100" i="6" s="1"/>
  <c r="W100" i="6"/>
  <c r="X100" i="6"/>
  <c r="Z100" i="6"/>
  <c r="AB100" i="6" s="1"/>
  <c r="AD100" i="6" s="1"/>
  <c r="AE100" i="6" s="1"/>
  <c r="AA100" i="6"/>
  <c r="AC100" i="6"/>
  <c r="BA100" i="6"/>
  <c r="BG100" i="6"/>
  <c r="BL100" i="6"/>
  <c r="BV100" i="6"/>
  <c r="BW100" i="6"/>
  <c r="CD100" i="6"/>
  <c r="CE100" i="6"/>
  <c r="CF100" i="6"/>
  <c r="CG100" i="6"/>
  <c r="CH100" i="6"/>
  <c r="CO100" i="6"/>
  <c r="CP100" i="6"/>
  <c r="CR100" i="6"/>
  <c r="CT58" i="6"/>
  <c r="CT67" i="6"/>
  <c r="CT55" i="6"/>
  <c r="CT59" i="6"/>
  <c r="CT64" i="6"/>
  <c r="CT65" i="6"/>
  <c r="CT60" i="6"/>
  <c r="CT63" i="6"/>
  <c r="CT75" i="6"/>
  <c r="CT80" i="6"/>
  <c r="CT76" i="6"/>
  <c r="CT79" i="6"/>
  <c r="CT56" i="6"/>
  <c r="BX100" i="6" l="1"/>
  <c r="BX87" i="6"/>
  <c r="BX83" i="6"/>
  <c r="BX50" i="6"/>
  <c r="AF50" i="6"/>
  <c r="BU50" i="6"/>
  <c r="AG50" i="6" s="1"/>
  <c r="BX97" i="6"/>
  <c r="BX96" i="6"/>
  <c r="BX98" i="6"/>
  <c r="BX91" i="6"/>
  <c r="BX94" i="6"/>
  <c r="BX92" i="6"/>
  <c r="BX88" i="6"/>
  <c r="BX84" i="6"/>
  <c r="BX82" i="6"/>
  <c r="BX72" i="6"/>
  <c r="BB99" i="6"/>
  <c r="BF99" i="6"/>
  <c r="BJ99" i="6"/>
  <c r="BB98" i="6"/>
  <c r="BF98" i="6"/>
  <c r="BJ98" i="6"/>
  <c r="BB95" i="6"/>
  <c r="BF95" i="6"/>
  <c r="BJ95" i="6"/>
  <c r="BX64" i="6"/>
  <c r="BU64" i="6"/>
  <c r="CQ64" i="6" s="1"/>
  <c r="T64" i="6" s="1"/>
  <c r="Y100" i="6"/>
  <c r="BE100" i="6" s="1"/>
  <c r="DB99" i="6"/>
  <c r="BK99" i="6"/>
  <c r="DB98" i="6"/>
  <c r="BK97" i="6"/>
  <c r="BK96" i="6"/>
  <c r="Y96" i="6"/>
  <c r="BE96" i="6" s="1"/>
  <c r="BK95" i="6"/>
  <c r="Y95" i="6"/>
  <c r="BE95" i="6" s="1"/>
  <c r="BV91" i="6"/>
  <c r="BV87" i="6"/>
  <c r="BX78" i="6"/>
  <c r="AB75" i="6"/>
  <c r="AD75" i="6" s="1"/>
  <c r="AE75" i="6" s="1"/>
  <c r="AF70" i="6"/>
  <c r="BX70" i="6"/>
  <c r="BX60" i="6"/>
  <c r="BU60" i="6"/>
  <c r="AG60" i="6" s="1"/>
  <c r="BX51" i="6"/>
  <c r="AF51" i="6"/>
  <c r="BU51" i="6"/>
  <c r="BI100" i="6"/>
  <c r="BI99" i="6"/>
  <c r="BD99" i="6"/>
  <c r="BI98" i="6"/>
  <c r="BD98" i="6"/>
  <c r="BI97" i="6"/>
  <c r="BI96" i="6"/>
  <c r="BI95" i="6"/>
  <c r="BD95" i="6"/>
  <c r="BB94" i="6"/>
  <c r="BF94" i="6"/>
  <c r="BJ94" i="6"/>
  <c r="Y94" i="6"/>
  <c r="BE94" i="6" s="1"/>
  <c r="BC94" i="6"/>
  <c r="BG94" i="6"/>
  <c r="BK94" i="6"/>
  <c r="BV92" i="6"/>
  <c r="BV88" i="6"/>
  <c r="BV84" i="6"/>
  <c r="BV75" i="6"/>
  <c r="AA75" i="6"/>
  <c r="Y74" i="6"/>
  <c r="BE74" i="6" s="1"/>
  <c r="BC74" i="6"/>
  <c r="BG74" i="6"/>
  <c r="BK74" i="6"/>
  <c r="BB74" i="6"/>
  <c r="BH74" i="6"/>
  <c r="BM74" i="6"/>
  <c r="BD74" i="6"/>
  <c r="BI74" i="6"/>
  <c r="Z74" i="6"/>
  <c r="AB74" i="6" s="1"/>
  <c r="AD74" i="6" s="1"/>
  <c r="AE74" i="6" s="1"/>
  <c r="BF74" i="6"/>
  <c r="Y73" i="6"/>
  <c r="BE73" i="6" s="1"/>
  <c r="BC73" i="6"/>
  <c r="BG73" i="6"/>
  <c r="BK73" i="6"/>
  <c r="BD73" i="6"/>
  <c r="BI73" i="6"/>
  <c r="Z73" i="6"/>
  <c r="AB73" i="6" s="1"/>
  <c r="AD73" i="6" s="1"/>
  <c r="AE73" i="6" s="1"/>
  <c r="BJ73" i="6"/>
  <c r="DB73" i="6"/>
  <c r="BF73" i="6"/>
  <c r="BH73" i="6"/>
  <c r="BB71" i="6"/>
  <c r="BF71" i="6"/>
  <c r="BJ71" i="6"/>
  <c r="BC71" i="6"/>
  <c r="BG71" i="6"/>
  <c r="BK71" i="6"/>
  <c r="BH71" i="6"/>
  <c r="Z71" i="6"/>
  <c r="AB71" i="6" s="1"/>
  <c r="AD71" i="6" s="1"/>
  <c r="AE71" i="6" s="1"/>
  <c r="BA71" i="6"/>
  <c r="BI71" i="6"/>
  <c r="DB71" i="6"/>
  <c r="BL71" i="6"/>
  <c r="BA68" i="6"/>
  <c r="BI68" i="6"/>
  <c r="BM68" i="6"/>
  <c r="BC68" i="6"/>
  <c r="BH68" i="6"/>
  <c r="BD68" i="6"/>
  <c r="BJ68" i="6"/>
  <c r="BF68" i="6"/>
  <c r="DB68" i="6"/>
  <c r="Y68" i="6"/>
  <c r="BE68" i="6" s="1"/>
  <c r="BG68" i="6"/>
  <c r="BK68" i="6"/>
  <c r="BL68" i="6"/>
  <c r="AA62" i="6"/>
  <c r="AB62" i="6" s="1"/>
  <c r="AD62" i="6" s="1"/>
  <c r="AE62" i="6" s="1"/>
  <c r="BV62" i="6"/>
  <c r="BV58" i="6"/>
  <c r="AA58" i="6"/>
  <c r="AB58" i="6" s="1"/>
  <c r="AD58" i="6" s="1"/>
  <c r="AE58" i="6" s="1"/>
  <c r="BB100" i="6"/>
  <c r="BF100" i="6"/>
  <c r="BJ100" i="6"/>
  <c r="BA99" i="6"/>
  <c r="Z99" i="6"/>
  <c r="AB99" i="6" s="1"/>
  <c r="AD99" i="6" s="1"/>
  <c r="AE99" i="6" s="1"/>
  <c r="BB97" i="6"/>
  <c r="BF97" i="6"/>
  <c r="BJ97" i="6"/>
  <c r="BB96" i="6"/>
  <c r="BF96" i="6"/>
  <c r="BJ96" i="6"/>
  <c r="Z95" i="6"/>
  <c r="AB95" i="6" s="1"/>
  <c r="AD95" i="6" s="1"/>
  <c r="AE95" i="6" s="1"/>
  <c r="BB72" i="6"/>
  <c r="BF72" i="6"/>
  <c r="BJ72" i="6"/>
  <c r="Y72" i="6"/>
  <c r="BE72" i="6" s="1"/>
  <c r="BC72" i="6"/>
  <c r="BG72" i="6"/>
  <c r="BK72" i="6"/>
  <c r="BM72" i="6"/>
  <c r="DB72" i="6"/>
  <c r="BH72" i="6"/>
  <c r="BL72" i="6"/>
  <c r="BA72" i="6"/>
  <c r="DB100" i="6"/>
  <c r="BK100" i="6"/>
  <c r="BK98" i="6"/>
  <c r="Y98" i="6"/>
  <c r="BE98" i="6" s="1"/>
  <c r="DB97" i="6"/>
  <c r="Y97" i="6"/>
  <c r="BE97" i="6" s="1"/>
  <c r="DB96" i="6"/>
  <c r="DB95" i="6"/>
  <c r="BM100" i="6"/>
  <c r="BH100" i="6"/>
  <c r="BC100" i="6"/>
  <c r="BM99" i="6"/>
  <c r="BH99" i="6"/>
  <c r="BC99" i="6"/>
  <c r="BM98" i="6"/>
  <c r="BH98" i="6"/>
  <c r="BC98" i="6"/>
  <c r="BM97" i="6"/>
  <c r="BH97" i="6"/>
  <c r="BC97" i="6"/>
  <c r="BM96" i="6"/>
  <c r="BH96" i="6"/>
  <c r="BC96" i="6"/>
  <c r="BM95" i="6"/>
  <c r="BH95" i="6"/>
  <c r="BC95" i="6"/>
  <c r="BX90" i="6"/>
  <c r="BX86" i="6"/>
  <c r="BV76" i="6"/>
  <c r="AA76" i="6"/>
  <c r="AB76" i="6" s="1"/>
  <c r="AD76" i="6" s="1"/>
  <c r="AE76" i="6" s="1"/>
  <c r="BI72" i="6"/>
  <c r="BX68" i="6"/>
  <c r="BL82" i="6"/>
  <c r="BM81" i="6"/>
  <c r="BV80" i="6"/>
  <c r="AA80" i="6"/>
  <c r="AB80" i="6" s="1"/>
  <c r="AD80" i="6" s="1"/>
  <c r="AE80" i="6" s="1"/>
  <c r="BV79" i="6"/>
  <c r="AA79" i="6"/>
  <c r="AB79" i="6" s="1"/>
  <c r="AD79" i="6" s="1"/>
  <c r="AE79" i="6" s="1"/>
  <c r="Y78" i="6"/>
  <c r="BE78" i="6" s="1"/>
  <c r="BC78" i="6"/>
  <c r="BG78" i="6"/>
  <c r="BK78" i="6"/>
  <c r="BB78" i="6"/>
  <c r="BH78" i="6"/>
  <c r="BM78" i="6"/>
  <c r="BD78" i="6"/>
  <c r="BI78" i="6"/>
  <c r="Y77" i="6"/>
  <c r="BE77" i="6" s="1"/>
  <c r="BC77" i="6"/>
  <c r="BG77" i="6"/>
  <c r="BK77" i="6"/>
  <c r="BD77" i="6"/>
  <c r="BI77" i="6"/>
  <c r="Z77" i="6"/>
  <c r="AB77" i="6" s="1"/>
  <c r="AD77" i="6" s="1"/>
  <c r="AE77" i="6" s="1"/>
  <c r="BJ77" i="6"/>
  <c r="DB77" i="6"/>
  <c r="BV57" i="6"/>
  <c r="AA57" i="6"/>
  <c r="AB57" i="6" s="1"/>
  <c r="AD57" i="6" s="1"/>
  <c r="AE57" i="6" s="1"/>
  <c r="BB53" i="6"/>
  <c r="BF53" i="6"/>
  <c r="BJ53" i="6"/>
  <c r="BK53" i="6"/>
  <c r="DB53" i="6"/>
  <c r="BA53" i="6"/>
  <c r="BG53" i="6"/>
  <c r="BL53" i="6"/>
  <c r="BH53" i="6"/>
  <c r="Z53" i="6"/>
  <c r="AB53" i="6" s="1"/>
  <c r="AD53" i="6" s="1"/>
  <c r="AE53" i="6" s="1"/>
  <c r="BI53" i="6"/>
  <c r="BM53" i="6"/>
  <c r="BC53" i="6"/>
  <c r="BD53" i="6"/>
  <c r="Y82" i="6"/>
  <c r="BE82" i="6" s="1"/>
  <c r="BC82" i="6"/>
  <c r="BG82" i="6"/>
  <c r="BK82" i="6"/>
  <c r="BB82" i="6"/>
  <c r="BH82" i="6"/>
  <c r="BM82" i="6"/>
  <c r="BD82" i="6"/>
  <c r="BI82" i="6"/>
  <c r="Y81" i="6"/>
  <c r="BE81" i="6" s="1"/>
  <c r="BC81" i="6"/>
  <c r="BG81" i="6"/>
  <c r="BK81" i="6"/>
  <c r="BD81" i="6"/>
  <c r="BI81" i="6"/>
  <c r="Z81" i="6"/>
  <c r="AB81" i="6" s="1"/>
  <c r="AD81" i="6" s="1"/>
  <c r="AE81" i="6" s="1"/>
  <c r="BJ81" i="6"/>
  <c r="DB81" i="6"/>
  <c r="BX67" i="6"/>
  <c r="BU67" i="6"/>
  <c r="CQ67" i="6" s="1"/>
  <c r="T67" i="6" s="1"/>
  <c r="BA65" i="6"/>
  <c r="BI65" i="6"/>
  <c r="BM65" i="6"/>
  <c r="DB65" i="6"/>
  <c r="BD65" i="6"/>
  <c r="BJ65" i="6"/>
  <c r="BF65" i="6"/>
  <c r="BK65" i="6"/>
  <c r="BG65" i="6"/>
  <c r="Z65" i="6"/>
  <c r="AB65" i="6" s="1"/>
  <c r="AD65" i="6" s="1"/>
  <c r="AE65" i="6" s="1"/>
  <c r="BH65" i="6"/>
  <c r="Y80" i="6"/>
  <c r="BE80" i="6" s="1"/>
  <c r="BC80" i="6"/>
  <c r="BG80" i="6"/>
  <c r="BK80" i="6"/>
  <c r="BM79" i="6"/>
  <c r="BH79" i="6"/>
  <c r="Y76" i="6"/>
  <c r="BE76" i="6" s="1"/>
  <c r="BC76" i="6"/>
  <c r="BG76" i="6"/>
  <c r="BK76" i="6"/>
  <c r="BM75" i="6"/>
  <c r="BH75" i="6"/>
  <c r="BB70" i="6"/>
  <c r="BF70" i="6"/>
  <c r="BJ70" i="6"/>
  <c r="Y70" i="6"/>
  <c r="BE70" i="6" s="1"/>
  <c r="BC70" i="6"/>
  <c r="BG70" i="6"/>
  <c r="BK70" i="6"/>
  <c r="DB69" i="6"/>
  <c r="AG67" i="6"/>
  <c r="BA64" i="6"/>
  <c r="BI64" i="6"/>
  <c r="BM64" i="6"/>
  <c r="DB64" i="6"/>
  <c r="BC64" i="6"/>
  <c r="BH64" i="6"/>
  <c r="BD64" i="6"/>
  <c r="BJ64" i="6"/>
  <c r="Y79" i="6"/>
  <c r="BE79" i="6" s="1"/>
  <c r="BC79" i="6"/>
  <c r="BG79" i="6"/>
  <c r="BK79" i="6"/>
  <c r="Y75" i="6"/>
  <c r="BE75" i="6" s="1"/>
  <c r="BC75" i="6"/>
  <c r="BG75" i="6"/>
  <c r="BK75" i="6"/>
  <c r="BB69" i="6"/>
  <c r="BF69" i="6"/>
  <c r="BJ69" i="6"/>
  <c r="Y69" i="6"/>
  <c r="BE69" i="6" s="1"/>
  <c r="BC69" i="6"/>
  <c r="BG69" i="6"/>
  <c r="BK69" i="6"/>
  <c r="BX66" i="6"/>
  <c r="AF66" i="6"/>
  <c r="AF63" i="6"/>
  <c r="AF61" i="6"/>
  <c r="BX59" i="6"/>
  <c r="BU56" i="6"/>
  <c r="AG56" i="6" s="1"/>
  <c r="BX56" i="6"/>
  <c r="BH67" i="6"/>
  <c r="BA66" i="6"/>
  <c r="BI66" i="6"/>
  <c r="BM66" i="6"/>
  <c r="DB66" i="6"/>
  <c r="CQ50" i="6"/>
  <c r="T50" i="6" s="1"/>
  <c r="BA67" i="6"/>
  <c r="BI67" i="6"/>
  <c r="BM67" i="6"/>
  <c r="DB67" i="6"/>
  <c r="CQ56" i="6"/>
  <c r="T56" i="6" s="1"/>
  <c r="BA52" i="6"/>
  <c r="BI52" i="6"/>
  <c r="BM52" i="6"/>
  <c r="DB52" i="6"/>
  <c r="BB52" i="6"/>
  <c r="BF52" i="6"/>
  <c r="BJ52" i="6"/>
  <c r="BG52" i="6"/>
  <c r="Y52" i="6"/>
  <c r="BE52" i="6" s="1"/>
  <c r="BH52" i="6"/>
  <c r="BX52" i="6"/>
  <c r="AF52" i="6"/>
  <c r="BU52" i="6"/>
  <c r="BA51" i="6"/>
  <c r="BI51" i="6"/>
  <c r="BM51" i="6"/>
  <c r="DB51" i="6"/>
  <c r="BB51" i="6"/>
  <c r="BF51" i="6"/>
  <c r="BJ51" i="6"/>
  <c r="BG51" i="6"/>
  <c r="Y51" i="6"/>
  <c r="BE51" i="6" s="1"/>
  <c r="BH51" i="6"/>
  <c r="AB55" i="6"/>
  <c r="AD55" i="6" s="1"/>
  <c r="AE55" i="6" s="1"/>
  <c r="AB54" i="6"/>
  <c r="AD54" i="6" s="1"/>
  <c r="AE54" i="6" s="1"/>
  <c r="BB54" i="6"/>
  <c r="BF54" i="6"/>
  <c r="BJ54" i="6"/>
  <c r="Y50" i="6"/>
  <c r="BE50" i="6" s="1"/>
  <c r="BC50" i="6"/>
  <c r="BG50" i="6"/>
  <c r="BK50" i="6"/>
  <c r="BA50" i="6"/>
  <c r="BI50" i="6"/>
  <c r="BM50" i="6"/>
  <c r="DB50" i="6"/>
  <c r="BB50" i="6"/>
  <c r="BF50" i="6"/>
  <c r="BJ50" i="6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F28" i="3"/>
  <c r="E28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3" i="3"/>
  <c r="F43" i="3"/>
  <c r="E44" i="3"/>
  <c r="F44" i="3"/>
  <c r="U12" i="6"/>
  <c r="V12" i="6"/>
  <c r="W12" i="6"/>
  <c r="X12" i="6"/>
  <c r="U13" i="6"/>
  <c r="V13" i="6"/>
  <c r="W13" i="6"/>
  <c r="X13" i="6"/>
  <c r="U14" i="6"/>
  <c r="V14" i="6"/>
  <c r="W14" i="6"/>
  <c r="X14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X11" i="6"/>
  <c r="W11" i="6"/>
  <c r="U11" i="6"/>
  <c r="V11" i="6"/>
  <c r="CT81" i="6"/>
  <c r="CT93" i="6"/>
  <c r="CT89" i="6"/>
  <c r="CT70" i="6"/>
  <c r="CT73" i="6"/>
  <c r="CT99" i="6"/>
  <c r="CT95" i="6"/>
  <c r="CT69" i="6"/>
  <c r="CT57" i="6"/>
  <c r="CT62" i="6"/>
  <c r="CT53" i="6"/>
  <c r="CT97" i="6"/>
  <c r="CT52" i="6"/>
  <c r="CT77" i="6"/>
  <c r="CT91" i="6"/>
  <c r="CT71" i="6"/>
  <c r="CT92" i="6"/>
  <c r="CT50" i="6"/>
  <c r="CT100" i="6"/>
  <c r="CT96" i="6"/>
  <c r="CT90" i="6"/>
  <c r="CT74" i="6"/>
  <c r="CT68" i="6"/>
  <c r="CT87" i="6"/>
  <c r="CT84" i="6"/>
  <c r="CT98" i="6"/>
  <c r="CT86" i="6"/>
  <c r="CT82" i="6"/>
  <c r="CT66" i="6"/>
  <c r="CT51" i="6"/>
  <c r="CT94" i="6"/>
  <c r="CT88" i="6"/>
  <c r="CT72" i="6"/>
  <c r="CT83" i="6"/>
  <c r="CT78" i="6"/>
  <c r="CT85" i="6"/>
  <c r="CT61" i="6"/>
  <c r="CT54" i="6"/>
  <c r="BX79" i="6" l="1"/>
  <c r="AF79" i="6"/>
  <c r="BU79" i="6"/>
  <c r="BU93" i="6"/>
  <c r="BU85" i="6"/>
  <c r="AF71" i="6"/>
  <c r="BU71" i="6"/>
  <c r="BX71" i="6"/>
  <c r="BU90" i="6"/>
  <c r="AF96" i="6"/>
  <c r="AF97" i="6"/>
  <c r="BU100" i="6"/>
  <c r="AG64" i="6"/>
  <c r="AF53" i="6"/>
  <c r="BU53" i="6"/>
  <c r="BX53" i="6"/>
  <c r="AF59" i="6"/>
  <c r="BU69" i="6"/>
  <c r="AF99" i="6"/>
  <c r="BU99" i="6"/>
  <c r="BX99" i="6"/>
  <c r="CQ51" i="6"/>
  <c r="AG51" i="6"/>
  <c r="AF90" i="6"/>
  <c r="BU72" i="6"/>
  <c r="BU91" i="6"/>
  <c r="AF100" i="6"/>
  <c r="AF54" i="6"/>
  <c r="BU54" i="6"/>
  <c r="BX54" i="6"/>
  <c r="AF56" i="6"/>
  <c r="CQ60" i="6"/>
  <c r="BX65" i="6"/>
  <c r="AF65" i="6"/>
  <c r="BU65" i="6"/>
  <c r="Y65" i="6"/>
  <c r="BE65" i="6" s="1"/>
  <c r="AF67" i="6"/>
  <c r="BU81" i="6"/>
  <c r="BX81" i="6"/>
  <c r="AF81" i="6"/>
  <c r="Y53" i="6"/>
  <c r="BE53" i="6" s="1"/>
  <c r="BX80" i="6"/>
  <c r="BU80" i="6"/>
  <c r="AF80" i="6"/>
  <c r="AF68" i="6"/>
  <c r="AF69" i="6"/>
  <c r="BU89" i="6"/>
  <c r="AF95" i="6"/>
  <c r="BU95" i="6"/>
  <c r="BX95" i="6"/>
  <c r="AF62" i="6"/>
  <c r="BU62" i="6"/>
  <c r="BX62" i="6"/>
  <c r="BU73" i="6"/>
  <c r="BX73" i="6"/>
  <c r="AF73" i="6"/>
  <c r="AF60" i="6"/>
  <c r="AF78" i="6"/>
  <c r="Y99" i="6"/>
  <c r="BE99" i="6" s="1"/>
  <c r="Q64" i="6"/>
  <c r="BU86" i="6"/>
  <c r="AF72" i="6"/>
  <c r="AF82" i="6"/>
  <c r="BU84" i="6"/>
  <c r="BU88" i="6"/>
  <c r="BU92" i="6"/>
  <c r="AF91" i="6"/>
  <c r="AF98" i="6"/>
  <c r="BU83" i="6"/>
  <c r="BU87" i="6"/>
  <c r="CQ52" i="6"/>
  <c r="AG52" i="6"/>
  <c r="BX75" i="6"/>
  <c r="AF75" i="6"/>
  <c r="BU75" i="6"/>
  <c r="BU94" i="6"/>
  <c r="AF57" i="6"/>
  <c r="BU57" i="6"/>
  <c r="BX57" i="6"/>
  <c r="BX76" i="6"/>
  <c r="BU76" i="6"/>
  <c r="AF76" i="6"/>
  <c r="AF85" i="6"/>
  <c r="AF93" i="6"/>
  <c r="Y71" i="6"/>
  <c r="BE71" i="6" s="1"/>
  <c r="BU78" i="6"/>
  <c r="BU82" i="6"/>
  <c r="AF94" i="6"/>
  <c r="BU98" i="6"/>
  <c r="BU59" i="6"/>
  <c r="Q50" i="6"/>
  <c r="AF83" i="6"/>
  <c r="AF55" i="6"/>
  <c r="BX55" i="6"/>
  <c r="BU55" i="6"/>
  <c r="Q56" i="6"/>
  <c r="BU61" i="6"/>
  <c r="BU63" i="6"/>
  <c r="Q67" i="6"/>
  <c r="BU77" i="6"/>
  <c r="AF77" i="6"/>
  <c r="BX77" i="6"/>
  <c r="BU66" i="6"/>
  <c r="BU68" i="6"/>
  <c r="AF89" i="6"/>
  <c r="AF58" i="6"/>
  <c r="BX58" i="6"/>
  <c r="BU58" i="6"/>
  <c r="AF74" i="6"/>
  <c r="BU74" i="6"/>
  <c r="BX74" i="6"/>
  <c r="BU70" i="6"/>
  <c r="AF64" i="6"/>
  <c r="AF86" i="6"/>
  <c r="AF84" i="6"/>
  <c r="AF88" i="6"/>
  <c r="AF92" i="6"/>
  <c r="BU96" i="6"/>
  <c r="BU97" i="6"/>
  <c r="AF87" i="6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8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11" i="6"/>
  <c r="AL60" i="6"/>
  <c r="AS60" i="6"/>
  <c r="AJ60" i="6"/>
  <c r="AO50" i="6"/>
  <c r="AQ50" i="6"/>
  <c r="AL50" i="6"/>
  <c r="AO56" i="6"/>
  <c r="AP56" i="6"/>
  <c r="AQ56" i="6"/>
  <c r="AI67" i="6"/>
  <c r="AP67" i="6"/>
  <c r="AH67" i="6"/>
  <c r="AJ67" i="6"/>
  <c r="AQ60" i="6"/>
  <c r="AN50" i="6"/>
  <c r="AM56" i="6"/>
  <c r="AR67" i="6"/>
  <c r="AH60" i="6"/>
  <c r="AR60" i="6"/>
  <c r="AK50" i="6"/>
  <c r="AM50" i="6"/>
  <c r="AH50" i="6"/>
  <c r="AR56" i="6"/>
  <c r="AO67" i="6"/>
  <c r="AP60" i="6"/>
  <c r="AI60" i="6"/>
  <c r="AM60" i="6"/>
  <c r="AS50" i="6"/>
  <c r="AJ50" i="6"/>
  <c r="AP50" i="6"/>
  <c r="AS56" i="6"/>
  <c r="AT56" i="6"/>
  <c r="AJ56" i="6"/>
  <c r="AM67" i="6"/>
  <c r="AL67" i="6"/>
  <c r="AS67" i="6"/>
  <c r="AK60" i="6"/>
  <c r="AT60" i="6"/>
  <c r="AO60" i="6"/>
  <c r="AI50" i="6"/>
  <c r="AT50" i="6"/>
  <c r="AH56" i="6"/>
  <c r="AN56" i="6"/>
  <c r="AQ67" i="6"/>
  <c r="AT67" i="6"/>
  <c r="AN60" i="6"/>
  <c r="AR50" i="6"/>
  <c r="AK56" i="6"/>
  <c r="AL56" i="6"/>
  <c r="AI56" i="6"/>
  <c r="AK67" i="6"/>
  <c r="AN67" i="6"/>
  <c r="CQ97" i="6" l="1"/>
  <c r="AG97" i="6"/>
  <c r="AG76" i="6"/>
  <c r="CQ76" i="6"/>
  <c r="AG88" i="6"/>
  <c r="CQ88" i="6"/>
  <c r="CQ95" i="6"/>
  <c r="AG95" i="6"/>
  <c r="AG90" i="6"/>
  <c r="CQ90" i="6"/>
  <c r="AG85" i="6"/>
  <c r="CQ85" i="6"/>
  <c r="CQ96" i="6"/>
  <c r="AG96" i="6"/>
  <c r="AG74" i="6"/>
  <c r="CQ74" i="6"/>
  <c r="T52" i="6"/>
  <c r="Q52" i="6"/>
  <c r="AG84" i="6"/>
  <c r="CQ84" i="6"/>
  <c r="AG65" i="6"/>
  <c r="CQ65" i="6"/>
  <c r="T60" i="6"/>
  <c r="Q60" i="6"/>
  <c r="T51" i="6"/>
  <c r="Q51" i="6"/>
  <c r="CQ100" i="6"/>
  <c r="AG100" i="6"/>
  <c r="CQ68" i="6"/>
  <c r="AG68" i="6"/>
  <c r="CQ63" i="6"/>
  <c r="AG63" i="6"/>
  <c r="CQ98" i="6"/>
  <c r="AG98" i="6"/>
  <c r="AG94" i="6"/>
  <c r="CQ94" i="6"/>
  <c r="AG87" i="6"/>
  <c r="CQ87" i="6"/>
  <c r="AG54" i="6"/>
  <c r="CQ54" i="6"/>
  <c r="AG72" i="6"/>
  <c r="CQ72" i="6"/>
  <c r="AG79" i="6"/>
  <c r="CQ79" i="6"/>
  <c r="AG58" i="6"/>
  <c r="CQ58" i="6"/>
  <c r="AG82" i="6"/>
  <c r="CQ82" i="6"/>
  <c r="AG57" i="6"/>
  <c r="CQ57" i="6"/>
  <c r="AG75" i="6"/>
  <c r="CQ75" i="6"/>
  <c r="AG86" i="6"/>
  <c r="CQ86" i="6"/>
  <c r="CQ62" i="6"/>
  <c r="AG62" i="6"/>
  <c r="CQ99" i="6"/>
  <c r="AG99" i="6"/>
  <c r="AG53" i="6"/>
  <c r="CQ53" i="6"/>
  <c r="AG71" i="6"/>
  <c r="CQ71" i="6"/>
  <c r="AG59" i="6"/>
  <c r="CQ59" i="6"/>
  <c r="AG81" i="6"/>
  <c r="CQ81" i="6"/>
  <c r="AG91" i="6"/>
  <c r="CQ91" i="6"/>
  <c r="AG93" i="6"/>
  <c r="CQ93" i="6"/>
  <c r="AG77" i="6"/>
  <c r="CQ77" i="6"/>
  <c r="AG78" i="6"/>
  <c r="CQ78" i="6"/>
  <c r="AG70" i="6"/>
  <c r="CQ70" i="6"/>
  <c r="AG66" i="6"/>
  <c r="CQ66" i="6"/>
  <c r="AG61" i="6"/>
  <c r="CQ61" i="6"/>
  <c r="AG55" i="6"/>
  <c r="CQ55" i="6"/>
  <c r="AG83" i="6"/>
  <c r="CQ83" i="6"/>
  <c r="AG92" i="6"/>
  <c r="CQ92" i="6"/>
  <c r="AG73" i="6"/>
  <c r="CQ73" i="6"/>
  <c r="AG89" i="6"/>
  <c r="CQ89" i="6"/>
  <c r="AG80" i="6"/>
  <c r="CQ80" i="6"/>
  <c r="AG69" i="6"/>
  <c r="CQ69" i="6"/>
  <c r="BB11" i="6"/>
  <c r="BZ50" i="6"/>
  <c r="CA50" i="6"/>
  <c r="AM52" i="6"/>
  <c r="AR52" i="6"/>
  <c r="AT52" i="6"/>
  <c r="AI51" i="6"/>
  <c r="AN51" i="6"/>
  <c r="AL51" i="6"/>
  <c r="AH51" i="6"/>
  <c r="BZ67" i="6"/>
  <c r="BZ64" i="6"/>
  <c r="BY56" i="6"/>
  <c r="AQ64" i="6"/>
  <c r="AN64" i="6"/>
  <c r="AT64" i="6"/>
  <c r="CB67" i="6"/>
  <c r="CA64" i="6"/>
  <c r="CB56" i="6"/>
  <c r="AL64" i="6"/>
  <c r="AO64" i="6"/>
  <c r="CN50" i="6"/>
  <c r="AS52" i="6"/>
  <c r="AO52" i="6"/>
  <c r="AK51" i="6"/>
  <c r="CB64" i="6"/>
  <c r="CA56" i="6"/>
  <c r="AI64" i="6"/>
  <c r="AK64" i="6"/>
  <c r="BY50" i="6"/>
  <c r="AN52" i="6"/>
  <c r="AP52" i="6"/>
  <c r="AS51" i="6"/>
  <c r="AP51" i="6"/>
  <c r="CN56" i="6"/>
  <c r="AH64" i="6"/>
  <c r="CB50" i="6"/>
  <c r="AQ52" i="6"/>
  <c r="AK52" i="6"/>
  <c r="AH52" i="6"/>
  <c r="AM51" i="6"/>
  <c r="AR51" i="6"/>
  <c r="AT51" i="6"/>
  <c r="CA67" i="6"/>
  <c r="BZ56" i="6"/>
  <c r="AS64" i="6"/>
  <c r="AJ52" i="6"/>
  <c r="AQ51" i="6"/>
  <c r="AO51" i="6"/>
  <c r="CN67" i="6"/>
  <c r="BY64" i="6"/>
  <c r="AR64" i="6"/>
  <c r="AP64" i="6"/>
  <c r="AI52" i="6"/>
  <c r="AL52" i="6"/>
  <c r="AJ51" i="6"/>
  <c r="BY67" i="6"/>
  <c r="CN64" i="6"/>
  <c r="AM64" i="6"/>
  <c r="AJ64" i="6"/>
  <c r="DC64" i="6" l="1"/>
  <c r="CC64" i="6" s="1"/>
  <c r="DC67" i="6"/>
  <c r="CC67" i="6" s="1"/>
  <c r="DC56" i="6"/>
  <c r="CC56" i="6" s="1"/>
  <c r="DC50" i="6"/>
  <c r="CC50" i="6" s="1"/>
  <c r="T73" i="6"/>
  <c r="Q73" i="6"/>
  <c r="T61" i="6"/>
  <c r="Q61" i="6"/>
  <c r="T77" i="6"/>
  <c r="Q77" i="6"/>
  <c r="T59" i="6"/>
  <c r="Q59" i="6"/>
  <c r="T82" i="6"/>
  <c r="Q82" i="6"/>
  <c r="T98" i="6"/>
  <c r="Q98" i="6"/>
  <c r="T62" i="6"/>
  <c r="Q62" i="6"/>
  <c r="T79" i="6"/>
  <c r="Q79" i="6"/>
  <c r="T94" i="6"/>
  <c r="Q94" i="6"/>
  <c r="T95" i="6"/>
  <c r="Q95" i="6"/>
  <c r="T76" i="6"/>
  <c r="Q76" i="6"/>
  <c r="T97" i="6"/>
  <c r="Q97" i="6"/>
  <c r="T89" i="6"/>
  <c r="Q89" i="6"/>
  <c r="T55" i="6"/>
  <c r="Q55" i="6"/>
  <c r="T93" i="6"/>
  <c r="Q93" i="6"/>
  <c r="T86" i="6"/>
  <c r="Q86" i="6"/>
  <c r="T96" i="6"/>
  <c r="Q96" i="6"/>
  <c r="T88" i="6"/>
  <c r="Q88" i="6"/>
  <c r="T80" i="6"/>
  <c r="Q80" i="6"/>
  <c r="T83" i="6"/>
  <c r="Q83" i="6"/>
  <c r="T70" i="6"/>
  <c r="Q70" i="6"/>
  <c r="T91" i="6"/>
  <c r="Q91" i="6"/>
  <c r="T53" i="6"/>
  <c r="Q53" i="6"/>
  <c r="T75" i="6"/>
  <c r="Q75" i="6"/>
  <c r="T68" i="6"/>
  <c r="Q68" i="6"/>
  <c r="T54" i="6"/>
  <c r="Q54" i="6"/>
  <c r="T90" i="6"/>
  <c r="Q90" i="6"/>
  <c r="T69" i="6"/>
  <c r="Q69" i="6"/>
  <c r="T92" i="6"/>
  <c r="Q92" i="6"/>
  <c r="T66" i="6"/>
  <c r="Q66" i="6"/>
  <c r="T78" i="6"/>
  <c r="Q78" i="6"/>
  <c r="T81" i="6"/>
  <c r="Q81" i="6"/>
  <c r="T71" i="6"/>
  <c r="Q71" i="6"/>
  <c r="T57" i="6"/>
  <c r="Q57" i="6"/>
  <c r="T63" i="6"/>
  <c r="Q63" i="6"/>
  <c r="T100" i="6"/>
  <c r="Q100" i="6"/>
  <c r="T84" i="6"/>
  <c r="Q84" i="6"/>
  <c r="T99" i="6"/>
  <c r="Q99" i="6"/>
  <c r="T58" i="6"/>
  <c r="Q58" i="6"/>
  <c r="T72" i="6"/>
  <c r="Q72" i="6"/>
  <c r="T87" i="6"/>
  <c r="Q87" i="6"/>
  <c r="T65" i="6"/>
  <c r="Q65" i="6"/>
  <c r="T74" i="6"/>
  <c r="Q74" i="6"/>
  <c r="T85" i="6"/>
  <c r="Q85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11" i="6"/>
  <c r="AP62" i="6"/>
  <c r="AM62" i="6"/>
  <c r="AK62" i="6"/>
  <c r="AH58" i="6"/>
  <c r="AJ58" i="6"/>
  <c r="AI58" i="6"/>
  <c r="AK74" i="6"/>
  <c r="AQ74" i="6"/>
  <c r="AN74" i="6"/>
  <c r="AJ74" i="6"/>
  <c r="AT85" i="6"/>
  <c r="AQ85" i="6"/>
  <c r="AI85" i="6"/>
  <c r="AR95" i="6"/>
  <c r="AH95" i="6"/>
  <c r="AO95" i="6"/>
  <c r="AN97" i="6"/>
  <c r="AI97" i="6"/>
  <c r="AS97" i="6"/>
  <c r="AK80" i="6"/>
  <c r="AN80" i="6"/>
  <c r="AM80" i="6"/>
  <c r="AR80" i="6"/>
  <c r="AT83" i="6"/>
  <c r="AQ83" i="6"/>
  <c r="AM83" i="6"/>
  <c r="AR70" i="6"/>
  <c r="AM70" i="6"/>
  <c r="AL70" i="6"/>
  <c r="AL91" i="6"/>
  <c r="AO91" i="6"/>
  <c r="AN91" i="6"/>
  <c r="AS82" i="6"/>
  <c r="AM82" i="6"/>
  <c r="AJ82" i="6"/>
  <c r="AN100" i="6"/>
  <c r="AI100" i="6"/>
  <c r="AH100" i="6"/>
  <c r="AR94" i="6"/>
  <c r="AM94" i="6"/>
  <c r="AP94" i="6"/>
  <c r="AO76" i="6"/>
  <c r="AT76" i="6"/>
  <c r="AM76" i="6"/>
  <c r="AJ72" i="6"/>
  <c r="AO72" i="6"/>
  <c r="AL72" i="6"/>
  <c r="AM72" i="6"/>
  <c r="AT87" i="6"/>
  <c r="AQ87" i="6"/>
  <c r="AM87" i="6"/>
  <c r="AI65" i="6"/>
  <c r="AN65" i="6"/>
  <c r="AT65" i="6"/>
  <c r="AL65" i="6"/>
  <c r="BZ52" i="6"/>
  <c r="AS73" i="6"/>
  <c r="AI73" i="6"/>
  <c r="AQ73" i="6"/>
  <c r="AL61" i="6"/>
  <c r="AO61" i="6"/>
  <c r="AQ61" i="6"/>
  <c r="AK77" i="6"/>
  <c r="AM77" i="6"/>
  <c r="AT77" i="6"/>
  <c r="AL77" i="6"/>
  <c r="AH59" i="6"/>
  <c r="AI59" i="6"/>
  <c r="AM59" i="6"/>
  <c r="AR53" i="6"/>
  <c r="AK53" i="6"/>
  <c r="AS53" i="6"/>
  <c r="AO75" i="6"/>
  <c r="AL75" i="6"/>
  <c r="AH75" i="6"/>
  <c r="AP63" i="6"/>
  <c r="AM63" i="6"/>
  <c r="AR63" i="6"/>
  <c r="BY60" i="6"/>
  <c r="AJ96" i="6"/>
  <c r="AQ96" i="6"/>
  <c r="AH96" i="6"/>
  <c r="AT96" i="6"/>
  <c r="AN99" i="6"/>
  <c r="AO99" i="6"/>
  <c r="AM99" i="6"/>
  <c r="AS79" i="6"/>
  <c r="AQ79" i="6"/>
  <c r="AI79" i="6"/>
  <c r="AN54" i="6"/>
  <c r="AT54" i="6"/>
  <c r="AS54" i="6"/>
  <c r="AP90" i="6"/>
  <c r="AK90" i="6"/>
  <c r="AR90" i="6"/>
  <c r="AN69" i="6"/>
  <c r="AS69" i="6"/>
  <c r="AQ69" i="6"/>
  <c r="AH89" i="6"/>
  <c r="AJ89" i="6"/>
  <c r="AM89" i="6"/>
  <c r="AS89" i="6"/>
  <c r="AT92" i="6"/>
  <c r="AQ92" i="6"/>
  <c r="AN92" i="6"/>
  <c r="AI55" i="6"/>
  <c r="AP55" i="6"/>
  <c r="AL55" i="6"/>
  <c r="AM66" i="6"/>
  <c r="AT66" i="6"/>
  <c r="AN66" i="6"/>
  <c r="AK78" i="6"/>
  <c r="AQ78" i="6"/>
  <c r="AP78" i="6"/>
  <c r="AJ78" i="6"/>
  <c r="AT93" i="6"/>
  <c r="AQ93" i="6"/>
  <c r="AI93" i="6"/>
  <c r="AS81" i="6"/>
  <c r="AI81" i="6"/>
  <c r="AL81" i="6"/>
  <c r="AN71" i="6"/>
  <c r="AS71" i="6"/>
  <c r="AI71" i="6"/>
  <c r="AP86" i="6"/>
  <c r="AK86" i="6"/>
  <c r="AR86" i="6"/>
  <c r="AO57" i="6"/>
  <c r="AP57" i="6"/>
  <c r="AI57" i="6"/>
  <c r="AR98" i="6"/>
  <c r="AK98" i="6"/>
  <c r="AS98" i="6"/>
  <c r="AM68" i="6"/>
  <c r="AH68" i="6"/>
  <c r="AP68" i="6"/>
  <c r="CB51" i="6"/>
  <c r="CA51" i="6"/>
  <c r="AL84" i="6"/>
  <c r="AO84" i="6"/>
  <c r="AS84" i="6"/>
  <c r="AH88" i="6"/>
  <c r="AJ88" i="6"/>
  <c r="AI88" i="6"/>
  <c r="AR88" i="6"/>
  <c r="AP81" i="6"/>
  <c r="AL71" i="6"/>
  <c r="AQ86" i="6"/>
  <c r="AS57" i="6"/>
  <c r="AT57" i="6"/>
  <c r="AL98" i="6"/>
  <c r="AI98" i="6"/>
  <c r="AN68" i="6"/>
  <c r="CN51" i="6"/>
  <c r="AP84" i="6"/>
  <c r="AM84" i="6"/>
  <c r="AL88" i="6"/>
  <c r="AS88" i="6"/>
  <c r="AP58" i="6"/>
  <c r="AS74" i="6"/>
  <c r="AT74" i="6"/>
  <c r="AO85" i="6"/>
  <c r="AJ95" i="6"/>
  <c r="AS95" i="6"/>
  <c r="AL97" i="6"/>
  <c r="AK97" i="6"/>
  <c r="AJ80" i="6"/>
  <c r="AL83" i="6"/>
  <c r="AJ70" i="6"/>
  <c r="AP70" i="6"/>
  <c r="AT91" i="6"/>
  <c r="AS91" i="6"/>
  <c r="AQ82" i="6"/>
  <c r="AN82" i="6"/>
  <c r="AL100" i="6"/>
  <c r="AS100" i="6"/>
  <c r="AO94" i="6"/>
  <c r="AQ94" i="6"/>
  <c r="AI76" i="6"/>
  <c r="AQ76" i="6"/>
  <c r="AR72" i="6"/>
  <c r="AP72" i="6"/>
  <c r="AO87" i="6"/>
  <c r="AQ65" i="6"/>
  <c r="AR65" i="6"/>
  <c r="AM73" i="6"/>
  <c r="AJ73" i="6"/>
  <c r="AS61" i="6"/>
  <c r="AS77" i="6"/>
  <c r="AJ77" i="6"/>
  <c r="AP59" i="6"/>
  <c r="AJ53" i="6"/>
  <c r="AQ53" i="6"/>
  <c r="AJ75" i="6"/>
  <c r="AI75" i="6"/>
  <c r="AJ63" i="6"/>
  <c r="AK63" i="6"/>
  <c r="AK96" i="6"/>
  <c r="AL99" i="6"/>
  <c r="AK79" i="6"/>
  <c r="AP79" i="6"/>
  <c r="AT79" i="6"/>
  <c r="AP54" i="6"/>
  <c r="AH90" i="6"/>
  <c r="AN90" i="6"/>
  <c r="AK69" i="6"/>
  <c r="AP89" i="6"/>
  <c r="AR89" i="6"/>
  <c r="AL92" i="6"/>
  <c r="AJ55" i="6"/>
  <c r="AH55" i="6"/>
  <c r="AJ66" i="6"/>
  <c r="AR66" i="6"/>
  <c r="AM78" i="6"/>
  <c r="AL93" i="6"/>
  <c r="AN93" i="6"/>
  <c r="AM81" i="6"/>
  <c r="AQ81" i="6"/>
  <c r="AT71" i="6"/>
  <c r="AH86" i="6"/>
  <c r="AN86" i="6"/>
  <c r="AH57" i="6"/>
  <c r="AJ98" i="6"/>
  <c r="AH98" i="6"/>
  <c r="AL68" i="6"/>
  <c r="AK68" i="6"/>
  <c r="AQ84" i="6"/>
  <c r="AP88" i="6"/>
  <c r="AM88" i="6"/>
  <c r="AL62" i="6"/>
  <c r="AI62" i="6"/>
  <c r="AT58" i="6"/>
  <c r="AR74" i="6"/>
  <c r="AP85" i="6"/>
  <c r="AK85" i="6"/>
  <c r="AK95" i="6"/>
  <c r="AJ97" i="6"/>
  <c r="AM97" i="6"/>
  <c r="AI80" i="6"/>
  <c r="AL80" i="6"/>
  <c r="AK83" i="6"/>
  <c r="AN70" i="6"/>
  <c r="AI70" i="6"/>
  <c r="AJ91" i="6"/>
  <c r="AM91" i="6"/>
  <c r="AT82" i="6"/>
  <c r="AQ100" i="6"/>
  <c r="AO100" i="6"/>
  <c r="AN94" i="6"/>
  <c r="AH94" i="6"/>
  <c r="AN76" i="6"/>
  <c r="AR76" i="6"/>
  <c r="AQ72" i="6"/>
  <c r="AH72" i="6"/>
  <c r="AS87" i="6"/>
  <c r="AO65" i="6"/>
  <c r="BY52" i="6"/>
  <c r="AO73" i="6"/>
  <c r="AP73" i="6"/>
  <c r="AJ61" i="6"/>
  <c r="AI61" i="6"/>
  <c r="AN77" i="6"/>
  <c r="AS59" i="6"/>
  <c r="AR59" i="6"/>
  <c r="AT53" i="6"/>
  <c r="AK75" i="6"/>
  <c r="AN75" i="6"/>
  <c r="AL63" i="6"/>
  <c r="AQ63" i="6"/>
  <c r="AL96" i="6"/>
  <c r="AO96" i="6"/>
  <c r="AQ99" i="6"/>
  <c r="AT99" i="6"/>
  <c r="AO79" i="6"/>
  <c r="AR79" i="6"/>
  <c r="AO54" i="6"/>
  <c r="AM54" i="6"/>
  <c r="AO90" i="6"/>
  <c r="AJ69" i="6"/>
  <c r="AI69" i="6"/>
  <c r="AT89" i="6"/>
  <c r="AI89" i="6"/>
  <c r="AK92" i="6"/>
  <c r="AN55" i="6"/>
  <c r="AR55" i="6"/>
  <c r="AO66" i="6"/>
  <c r="AH66" i="6"/>
  <c r="AR78" i="6"/>
  <c r="AP93" i="6"/>
  <c r="AR93" i="6"/>
  <c r="AR81" i="6"/>
  <c r="AJ81" i="6"/>
  <c r="AM71" i="6"/>
  <c r="AL86" i="6"/>
  <c r="AM86" i="6"/>
  <c r="AL57" i="6"/>
  <c r="AQ57" i="6"/>
  <c r="AN98" i="6"/>
  <c r="AM98" i="6"/>
  <c r="AR68" i="6"/>
  <c r="AT68" i="6"/>
  <c r="AJ84" i="6"/>
  <c r="AR84" i="6"/>
  <c r="AT88" i="6"/>
  <c r="AN88" i="6"/>
  <c r="AT62" i="6"/>
  <c r="AS62" i="6"/>
  <c r="AR62" i="6"/>
  <c r="AK58" i="6"/>
  <c r="AL58" i="6"/>
  <c r="AR58" i="6"/>
  <c r="AN58" i="6"/>
  <c r="AO74" i="6"/>
  <c r="AH74" i="6"/>
  <c r="AP74" i="6"/>
  <c r="AH85" i="6"/>
  <c r="AJ85" i="6"/>
  <c r="AM85" i="6"/>
  <c r="AS85" i="6"/>
  <c r="AL95" i="6"/>
  <c r="AM95" i="6"/>
  <c r="AT95" i="6"/>
  <c r="AR97" i="6"/>
  <c r="AO97" i="6"/>
  <c r="AT97" i="6"/>
  <c r="AO80" i="6"/>
  <c r="AT80" i="6"/>
  <c r="AQ80" i="6"/>
  <c r="AH83" i="6"/>
  <c r="AJ83" i="6"/>
  <c r="AI83" i="6"/>
  <c r="AN83" i="6"/>
  <c r="AK70" i="6"/>
  <c r="AH70" i="6"/>
  <c r="AT70" i="6"/>
  <c r="AP91" i="6"/>
  <c r="AK91" i="6"/>
  <c r="AI91" i="6"/>
  <c r="AL82" i="6"/>
  <c r="AR82" i="6"/>
  <c r="AP82" i="6"/>
  <c r="AR100" i="6"/>
  <c r="AT100" i="6"/>
  <c r="AM100" i="6"/>
  <c r="AK94" i="6"/>
  <c r="AL94" i="6"/>
  <c r="AI94" i="6"/>
  <c r="AS76" i="6"/>
  <c r="AJ76" i="6"/>
  <c r="AH76" i="6"/>
  <c r="AN72" i="6"/>
  <c r="AS72" i="6"/>
  <c r="AT72" i="6"/>
  <c r="AH87" i="6"/>
  <c r="AJ87" i="6"/>
  <c r="AR87" i="6"/>
  <c r="AN87" i="6"/>
  <c r="AM65" i="6"/>
  <c r="AS65" i="6"/>
  <c r="AP65" i="6"/>
  <c r="CB52" i="6"/>
  <c r="CA52" i="6"/>
  <c r="AH73" i="6"/>
  <c r="AN73" i="6"/>
  <c r="AL73" i="6"/>
  <c r="AP61" i="6"/>
  <c r="AM61" i="6"/>
  <c r="AR61" i="6"/>
  <c r="AO77" i="6"/>
  <c r="AR77" i="6"/>
  <c r="AQ77" i="6"/>
  <c r="AK59" i="6"/>
  <c r="AL59" i="6"/>
  <c r="AQ59" i="6"/>
  <c r="AN59" i="6"/>
  <c r="AI53" i="6"/>
  <c r="AP53" i="6"/>
  <c r="AL53" i="6"/>
  <c r="AS75" i="6"/>
  <c r="AQ75" i="6"/>
  <c r="AT75" i="6"/>
  <c r="AT63" i="6"/>
  <c r="AS63" i="6"/>
  <c r="AI63" i="6"/>
  <c r="CN60" i="6"/>
  <c r="AN96" i="6"/>
  <c r="AI96" i="6"/>
  <c r="AM96" i="6"/>
  <c r="AR99" i="6"/>
  <c r="AK99" i="6"/>
  <c r="AS99" i="6"/>
  <c r="AJ79" i="6"/>
  <c r="AN79" i="6"/>
  <c r="AM79" i="6"/>
  <c r="AR54" i="6"/>
  <c r="AK54" i="6"/>
  <c r="AL54" i="6"/>
  <c r="AT90" i="6"/>
  <c r="AQ90" i="6"/>
  <c r="AI90" i="6"/>
  <c r="AR69" i="6"/>
  <c r="AH69" i="6"/>
  <c r="AL69" i="6"/>
  <c r="AL89" i="6"/>
  <c r="AO89" i="6"/>
  <c r="AN89" i="6"/>
  <c r="AH92" i="6"/>
  <c r="AJ92" i="6"/>
  <c r="AI92" i="6"/>
  <c r="AR92" i="6"/>
  <c r="AO55" i="6"/>
  <c r="AT55" i="6"/>
  <c r="AQ55" i="6"/>
  <c r="AQ66" i="6"/>
  <c r="AK66" i="6"/>
  <c r="AS66" i="6"/>
  <c r="AO78" i="6"/>
  <c r="AH78" i="6"/>
  <c r="AI78" i="6"/>
  <c r="AH93" i="6"/>
  <c r="AJ93" i="6"/>
  <c r="AM93" i="6"/>
  <c r="AS93" i="6"/>
  <c r="AH81" i="6"/>
  <c r="AN81" i="6"/>
  <c r="AR71" i="6"/>
  <c r="AP71" i="6"/>
  <c r="AT86" i="6"/>
  <c r="AI86" i="6"/>
  <c r="AJ57" i="6"/>
  <c r="AP98" i="6"/>
  <c r="AQ68" i="6"/>
  <c r="AJ68" i="6"/>
  <c r="AK84" i="6"/>
  <c r="AO88" i="6"/>
  <c r="AH62" i="6"/>
  <c r="AJ62" i="6"/>
  <c r="AN62" i="6"/>
  <c r="AQ62" i="6"/>
  <c r="AO58" i="6"/>
  <c r="AM58" i="6"/>
  <c r="AM74" i="6"/>
  <c r="AL85" i="6"/>
  <c r="AN85" i="6"/>
  <c r="AQ95" i="6"/>
  <c r="AP95" i="6"/>
  <c r="AH97" i="6"/>
  <c r="AS80" i="6"/>
  <c r="AH80" i="6"/>
  <c r="AO83" i="6"/>
  <c r="AS83" i="6"/>
  <c r="AO70" i="6"/>
  <c r="AQ70" i="6"/>
  <c r="AQ91" i="6"/>
  <c r="AK82" i="6"/>
  <c r="AI82" i="6"/>
  <c r="AK100" i="6"/>
  <c r="AJ94" i="6"/>
  <c r="AT94" i="6"/>
  <c r="AP76" i="6"/>
  <c r="AI72" i="6"/>
  <c r="AL87" i="6"/>
  <c r="AI87" i="6"/>
  <c r="AJ65" i="6"/>
  <c r="CN52" i="6"/>
  <c r="AK73" i="6"/>
  <c r="AT73" i="6"/>
  <c r="AT61" i="6"/>
  <c r="AK61" i="6"/>
  <c r="AI77" i="6"/>
  <c r="AO59" i="6"/>
  <c r="AJ59" i="6"/>
  <c r="AO53" i="6"/>
  <c r="AM53" i="6"/>
  <c r="AM75" i="6"/>
  <c r="AH63" i="6"/>
  <c r="AN63" i="6"/>
  <c r="BZ60" i="6"/>
  <c r="AR96" i="6"/>
  <c r="AS96" i="6"/>
  <c r="AP99" i="6"/>
  <c r="AI99" i="6"/>
  <c r="AH79" i="6"/>
  <c r="AI54" i="6"/>
  <c r="AQ54" i="6"/>
  <c r="AJ90" i="6"/>
  <c r="AS90" i="6"/>
  <c r="AP69" i="6"/>
  <c r="AM69" i="6"/>
  <c r="AK89" i="6"/>
  <c r="AO92" i="6"/>
  <c r="AS92" i="6"/>
  <c r="AS55" i="6"/>
  <c r="AM55" i="6"/>
  <c r="AP66" i="6"/>
  <c r="AS78" i="6"/>
  <c r="AT78" i="6"/>
  <c r="AO93" i="6"/>
  <c r="AK81" i="6"/>
  <c r="AT81" i="6"/>
  <c r="AK71" i="6"/>
  <c r="AQ71" i="6"/>
  <c r="AJ86" i="6"/>
  <c r="AS86" i="6"/>
  <c r="AM57" i="6"/>
  <c r="AR57" i="6"/>
  <c r="AQ98" i="6"/>
  <c r="AT98" i="6"/>
  <c r="AS68" i="6"/>
  <c r="BY51" i="6"/>
  <c r="AT84" i="6"/>
  <c r="AN84" i="6"/>
  <c r="AK88" i="6"/>
  <c r="AO62" i="6"/>
  <c r="AS58" i="6"/>
  <c r="AQ58" i="6"/>
  <c r="AL74" i="6"/>
  <c r="AI74" i="6"/>
  <c r="AR85" i="6"/>
  <c r="AN95" i="6"/>
  <c r="AI95" i="6"/>
  <c r="AQ97" i="6"/>
  <c r="AP97" i="6"/>
  <c r="AP80" i="6"/>
  <c r="AP83" i="6"/>
  <c r="AR83" i="6"/>
  <c r="AS70" i="6"/>
  <c r="AH91" i="6"/>
  <c r="AR91" i="6"/>
  <c r="AO82" i="6"/>
  <c r="AH82" i="6"/>
  <c r="AJ100" i="6"/>
  <c r="AP100" i="6"/>
  <c r="AS94" i="6"/>
  <c r="AK76" i="6"/>
  <c r="AL76" i="6"/>
  <c r="AK72" i="6"/>
  <c r="AP87" i="6"/>
  <c r="AK87" i="6"/>
  <c r="AH65" i="6"/>
  <c r="AK65" i="6"/>
  <c r="AR73" i="6"/>
  <c r="AH61" i="6"/>
  <c r="AN61" i="6"/>
  <c r="AH77" i="6"/>
  <c r="AP77" i="6"/>
  <c r="AT59" i="6"/>
  <c r="AN53" i="6"/>
  <c r="AH53" i="6"/>
  <c r="AP75" i="6"/>
  <c r="AR75" i="6"/>
  <c r="AO63" i="6"/>
  <c r="CA60" i="6"/>
  <c r="CB60" i="6"/>
  <c r="AP96" i="6"/>
  <c r="AJ99" i="6"/>
  <c r="AH99" i="6"/>
  <c r="AL79" i="6"/>
  <c r="AJ54" i="6"/>
  <c r="AH54" i="6"/>
  <c r="AL90" i="6"/>
  <c r="AM90" i="6"/>
  <c r="AO69" i="6"/>
  <c r="AT69" i="6"/>
  <c r="AQ89" i="6"/>
  <c r="AP92" i="6"/>
  <c r="AM92" i="6"/>
  <c r="AK55" i="6"/>
  <c r="AI66" i="6"/>
  <c r="AL66" i="6"/>
  <c r="AL78" i="6"/>
  <c r="AN78" i="6"/>
  <c r="AK93" i="6"/>
  <c r="AO81" i="6"/>
  <c r="AJ71" i="6"/>
  <c r="AO71" i="6"/>
  <c r="AH71" i="6"/>
  <c r="AO86" i="6"/>
  <c r="AK57" i="6"/>
  <c r="AN57" i="6"/>
  <c r="AO98" i="6"/>
  <c r="AI68" i="6"/>
  <c r="AO68" i="6"/>
  <c r="BZ51" i="6"/>
  <c r="AH84" i="6"/>
  <c r="AI84" i="6"/>
  <c r="AQ88" i="6"/>
  <c r="DC52" i="6" l="1"/>
  <c r="CC52" i="6" s="1"/>
  <c r="DC60" i="6"/>
  <c r="CC60" i="6" s="1"/>
  <c r="DC51" i="6"/>
  <c r="CC51" i="6" s="1"/>
  <c r="CM67" i="6"/>
  <c r="CL67" i="6"/>
  <c r="CK67" i="6"/>
  <c r="CJ67" i="6"/>
  <c r="CI67" i="6"/>
  <c r="S67" i="6" s="1"/>
  <c r="CK56" i="6"/>
  <c r="CJ56" i="6"/>
  <c r="CI56" i="6"/>
  <c r="S56" i="6" s="1"/>
  <c r="CL56" i="6"/>
  <c r="CM56" i="6"/>
  <c r="CI50" i="6"/>
  <c r="S50" i="6" s="1"/>
  <c r="CM50" i="6"/>
  <c r="CK50" i="6"/>
  <c r="CL50" i="6"/>
  <c r="CJ50" i="6"/>
  <c r="CK64" i="6"/>
  <c r="CI64" i="6"/>
  <c r="S64" i="6" s="1"/>
  <c r="CM64" i="6"/>
  <c r="CJ64" i="6"/>
  <c r="CL64" i="6"/>
  <c r="AD39" i="6"/>
  <c r="AE39" i="6" s="1"/>
  <c r="BB22" i="6"/>
  <c r="BW22" i="6"/>
  <c r="Z22" i="6"/>
  <c r="AA22" i="6"/>
  <c r="BA22" i="6"/>
  <c r="BF22" i="6"/>
  <c r="BI22" i="6"/>
  <c r="BJ22" i="6"/>
  <c r="BV22" i="6"/>
  <c r="CD22" i="6"/>
  <c r="CE22" i="6"/>
  <c r="CF22" i="6"/>
  <c r="CG22" i="6"/>
  <c r="CH22" i="6"/>
  <c r="CO22" i="6"/>
  <c r="CP22" i="6" s="1"/>
  <c r="CR22" i="6"/>
  <c r="CR23" i="6"/>
  <c r="BW23" i="6"/>
  <c r="AA23" i="6"/>
  <c r="BV23" i="6"/>
  <c r="CD23" i="6"/>
  <c r="CE23" i="6"/>
  <c r="CF23" i="6"/>
  <c r="CG23" i="6"/>
  <c r="CH23" i="6"/>
  <c r="CO23" i="6"/>
  <c r="CP23" i="6"/>
  <c r="CR24" i="6"/>
  <c r="BW24" i="6"/>
  <c r="AA24" i="6"/>
  <c r="BA24" i="6"/>
  <c r="BF24" i="6"/>
  <c r="BJ24" i="6"/>
  <c r="BV24" i="6"/>
  <c r="CD24" i="6"/>
  <c r="CE24" i="6"/>
  <c r="CF24" i="6"/>
  <c r="CG24" i="6"/>
  <c r="CH24" i="6"/>
  <c r="CO24" i="6"/>
  <c r="CP24" i="6"/>
  <c r="BW25" i="6"/>
  <c r="Z25" i="6"/>
  <c r="BA25" i="6"/>
  <c r="BB25" i="6"/>
  <c r="BC25" i="6"/>
  <c r="BF25" i="6"/>
  <c r="BG25" i="6"/>
  <c r="BI25" i="6"/>
  <c r="BJ25" i="6"/>
  <c r="BK25" i="6"/>
  <c r="BM25" i="6"/>
  <c r="CD25" i="6"/>
  <c r="CE25" i="6"/>
  <c r="CF25" i="6"/>
  <c r="CG25" i="6"/>
  <c r="CH25" i="6"/>
  <c r="CO25" i="6"/>
  <c r="CP25" i="6"/>
  <c r="CR25" i="6"/>
  <c r="CR26" i="6"/>
  <c r="AA26" i="6"/>
  <c r="BV26" i="6"/>
  <c r="CD26" i="6"/>
  <c r="CE26" i="6"/>
  <c r="CF26" i="6"/>
  <c r="CG26" i="6"/>
  <c r="CH26" i="6"/>
  <c r="CO26" i="6"/>
  <c r="CP26" i="6" s="1"/>
  <c r="CR27" i="6"/>
  <c r="BA27" i="6"/>
  <c r="BI27" i="6"/>
  <c r="BL27" i="6"/>
  <c r="CD27" i="6"/>
  <c r="CE27" i="6"/>
  <c r="CF27" i="6"/>
  <c r="CG27" i="6"/>
  <c r="CH27" i="6"/>
  <c r="CO27" i="6"/>
  <c r="CP27" i="6" s="1"/>
  <c r="BW28" i="6"/>
  <c r="AA28" i="6"/>
  <c r="Z28" i="6"/>
  <c r="Y28" i="6" s="1"/>
  <c r="BE28" i="6" s="1"/>
  <c r="BA28" i="6"/>
  <c r="BB28" i="6"/>
  <c r="BC28" i="6"/>
  <c r="BD28" i="6"/>
  <c r="BF28" i="6"/>
  <c r="BG28" i="6"/>
  <c r="BH28" i="6"/>
  <c r="BI28" i="6"/>
  <c r="BJ28" i="6"/>
  <c r="BK28" i="6"/>
  <c r="BL28" i="6"/>
  <c r="BM28" i="6"/>
  <c r="CD28" i="6"/>
  <c r="CE28" i="6"/>
  <c r="CF28" i="6"/>
  <c r="CG28" i="6"/>
  <c r="CH28" i="6"/>
  <c r="CO28" i="6"/>
  <c r="CP28" i="6" s="1"/>
  <c r="CR28" i="6"/>
  <c r="BD29" i="6"/>
  <c r="BW29" i="6"/>
  <c r="CD29" i="6"/>
  <c r="CE29" i="6"/>
  <c r="CF29" i="6"/>
  <c r="CG29" i="6"/>
  <c r="CH29" i="6"/>
  <c r="CO29" i="6"/>
  <c r="CP29" i="6" s="1"/>
  <c r="CR29" i="6"/>
  <c r="AA30" i="6"/>
  <c r="Z30" i="6"/>
  <c r="Y30" i="6" s="1"/>
  <c r="BE30" i="6" s="1"/>
  <c r="BA30" i="6"/>
  <c r="BB30" i="6"/>
  <c r="BC30" i="6"/>
  <c r="BD30" i="6"/>
  <c r="BF30" i="6"/>
  <c r="BG30" i="6"/>
  <c r="BH30" i="6"/>
  <c r="BI30" i="6"/>
  <c r="BJ30" i="6"/>
  <c r="BK30" i="6"/>
  <c r="BL30" i="6"/>
  <c r="BM30" i="6"/>
  <c r="BW30" i="6"/>
  <c r="CD30" i="6"/>
  <c r="CE30" i="6"/>
  <c r="CF30" i="6"/>
  <c r="CG30" i="6"/>
  <c r="CH30" i="6"/>
  <c r="CO30" i="6"/>
  <c r="CP30" i="6" s="1"/>
  <c r="CR30" i="6"/>
  <c r="CR31" i="6"/>
  <c r="BW31" i="6"/>
  <c r="BB31" i="6"/>
  <c r="BG31" i="6"/>
  <c r="BJ31" i="6"/>
  <c r="BM31" i="6"/>
  <c r="CD31" i="6"/>
  <c r="CE31" i="6"/>
  <c r="CF31" i="6"/>
  <c r="CG31" i="6"/>
  <c r="CH31" i="6"/>
  <c r="CO31" i="6"/>
  <c r="CP31" i="6"/>
  <c r="CR32" i="6"/>
  <c r="BJ32" i="6"/>
  <c r="BW32" i="6"/>
  <c r="BD32" i="6"/>
  <c r="BM32" i="6"/>
  <c r="CD32" i="6"/>
  <c r="CE32" i="6"/>
  <c r="CF32" i="6"/>
  <c r="CG32" i="6"/>
  <c r="CH32" i="6"/>
  <c r="CO32" i="6"/>
  <c r="CP32" i="6" s="1"/>
  <c r="CR33" i="6"/>
  <c r="BA33" i="6"/>
  <c r="BG33" i="6"/>
  <c r="BL33" i="6"/>
  <c r="BW33" i="6"/>
  <c r="CD33" i="6"/>
  <c r="CE33" i="6"/>
  <c r="CF33" i="6"/>
  <c r="CG33" i="6"/>
  <c r="CH33" i="6"/>
  <c r="CO33" i="6"/>
  <c r="CP33" i="6"/>
  <c r="Z34" i="6"/>
  <c r="AB34" i="6" s="1"/>
  <c r="BA34" i="6"/>
  <c r="BB34" i="6"/>
  <c r="BC34" i="6"/>
  <c r="BD34" i="6"/>
  <c r="BF34" i="6"/>
  <c r="BG34" i="6"/>
  <c r="BH34" i="6"/>
  <c r="BI34" i="6"/>
  <c r="BJ34" i="6"/>
  <c r="BK34" i="6"/>
  <c r="BL34" i="6"/>
  <c r="BM34" i="6"/>
  <c r="BW34" i="6"/>
  <c r="CD34" i="6"/>
  <c r="CE34" i="6"/>
  <c r="CF34" i="6"/>
  <c r="CG34" i="6"/>
  <c r="CH34" i="6"/>
  <c r="CO34" i="6"/>
  <c r="CP34" i="6" s="1"/>
  <c r="CR34" i="6"/>
  <c r="Z35" i="6"/>
  <c r="AB35" i="6" s="1"/>
  <c r="AD35" i="6" s="1"/>
  <c r="AE35" i="6" s="1"/>
  <c r="BW35" i="6"/>
  <c r="AA35" i="6"/>
  <c r="BC35" i="6"/>
  <c r="BG35" i="6"/>
  <c r="BJ35" i="6"/>
  <c r="BM35" i="6"/>
  <c r="BV35" i="6"/>
  <c r="CD35" i="6"/>
  <c r="CE35" i="6"/>
  <c r="CF35" i="6"/>
  <c r="CG35" i="6"/>
  <c r="CH35" i="6"/>
  <c r="CO35" i="6"/>
  <c r="CP35" i="6" s="1"/>
  <c r="CR35" i="6"/>
  <c r="CR36" i="6"/>
  <c r="BW36" i="6"/>
  <c r="Z36" i="6"/>
  <c r="AA36" i="6"/>
  <c r="BB36" i="6"/>
  <c r="BH36" i="6"/>
  <c r="BI36" i="6"/>
  <c r="BM36" i="6"/>
  <c r="BV36" i="6"/>
  <c r="CD36" i="6"/>
  <c r="CE36" i="6"/>
  <c r="CF36" i="6"/>
  <c r="CG36" i="6"/>
  <c r="CH36" i="6"/>
  <c r="CO36" i="6"/>
  <c r="CP36" i="6" s="1"/>
  <c r="CR37" i="6"/>
  <c r="BG37" i="6"/>
  <c r="Z37" i="6"/>
  <c r="BC37" i="6"/>
  <c r="BI37" i="6"/>
  <c r="BK37" i="6"/>
  <c r="BM37" i="6"/>
  <c r="CD37" i="6"/>
  <c r="CE37" i="6"/>
  <c r="CF37" i="6"/>
  <c r="CG37" i="6"/>
  <c r="CH37" i="6"/>
  <c r="CO37" i="6"/>
  <c r="CP37" i="6" s="1"/>
  <c r="CR38" i="6"/>
  <c r="AA38" i="6"/>
  <c r="BA38" i="6"/>
  <c r="BG38" i="6"/>
  <c r="BK38" i="6"/>
  <c r="BV38" i="6"/>
  <c r="BW38" i="6" s="1"/>
  <c r="CD38" i="6"/>
  <c r="CE38" i="6"/>
  <c r="CF38" i="6"/>
  <c r="CG38" i="6"/>
  <c r="CH38" i="6"/>
  <c r="CO38" i="6"/>
  <c r="CP38" i="6"/>
  <c r="AA39" i="6"/>
  <c r="AB39" i="6" s="1"/>
  <c r="Y39" i="6"/>
  <c r="BE39" i="6" s="1"/>
  <c r="Z39" i="6"/>
  <c r="BA39" i="6"/>
  <c r="BB39" i="6"/>
  <c r="BC39" i="6"/>
  <c r="BD39" i="6"/>
  <c r="BF39" i="6"/>
  <c r="BG39" i="6"/>
  <c r="BH39" i="6"/>
  <c r="BI39" i="6"/>
  <c r="BJ39" i="6"/>
  <c r="BK39" i="6"/>
  <c r="BL39" i="6"/>
  <c r="BM39" i="6"/>
  <c r="CD39" i="6"/>
  <c r="CE39" i="6"/>
  <c r="CF39" i="6"/>
  <c r="CG39" i="6"/>
  <c r="CH39" i="6"/>
  <c r="CO39" i="6"/>
  <c r="CP39" i="6" s="1"/>
  <c r="CR39" i="6"/>
  <c r="CR40" i="6"/>
  <c r="AA40" i="6"/>
  <c r="BI40" i="6"/>
  <c r="CD40" i="6"/>
  <c r="CE40" i="6"/>
  <c r="CF40" i="6"/>
  <c r="CG40" i="6"/>
  <c r="CH40" i="6"/>
  <c r="CO40" i="6"/>
  <c r="CP40" i="6" s="1"/>
  <c r="BB41" i="6"/>
  <c r="AA41" i="6"/>
  <c r="BD41" i="6"/>
  <c r="BM41" i="6"/>
  <c r="BV41" i="6"/>
  <c r="BW41" i="6" s="1"/>
  <c r="CD41" i="6"/>
  <c r="CE41" i="6"/>
  <c r="CF41" i="6"/>
  <c r="CG41" i="6"/>
  <c r="CH41" i="6"/>
  <c r="CO41" i="6"/>
  <c r="CP41" i="6" s="1"/>
  <c r="CR41" i="6"/>
  <c r="CR42" i="6"/>
  <c r="BM42" i="6"/>
  <c r="BW42" i="6"/>
  <c r="CD42" i="6"/>
  <c r="CE42" i="6"/>
  <c r="CF42" i="6"/>
  <c r="CG42" i="6"/>
  <c r="CH42" i="6"/>
  <c r="CO42" i="6"/>
  <c r="CP42" i="6" s="1"/>
  <c r="CR43" i="6"/>
  <c r="Z43" i="6"/>
  <c r="BB43" i="6"/>
  <c r="BD43" i="6"/>
  <c r="BG43" i="6"/>
  <c r="BI43" i="6"/>
  <c r="BK43" i="6"/>
  <c r="BM43" i="6"/>
  <c r="BW43" i="6"/>
  <c r="CD43" i="6"/>
  <c r="CE43" i="6"/>
  <c r="CF43" i="6"/>
  <c r="CG43" i="6"/>
  <c r="CH43" i="6"/>
  <c r="CO43" i="6"/>
  <c r="CP43" i="6"/>
  <c r="BI44" i="6"/>
  <c r="AA44" i="6"/>
  <c r="Z44" i="6"/>
  <c r="BA44" i="6"/>
  <c r="BH44" i="6"/>
  <c r="BM44" i="6"/>
  <c r="BV44" i="6"/>
  <c r="BW44" i="6"/>
  <c r="CD44" i="6"/>
  <c r="CE44" i="6"/>
  <c r="CF44" i="6"/>
  <c r="CG44" i="6"/>
  <c r="CH44" i="6"/>
  <c r="CO44" i="6"/>
  <c r="CP44" i="6" s="1"/>
  <c r="CR44" i="6"/>
  <c r="BB45" i="6"/>
  <c r="BW45" i="6"/>
  <c r="AA45" i="6"/>
  <c r="Z45" i="6"/>
  <c r="Y45" i="6" s="1"/>
  <c r="BE45" i="6" s="1"/>
  <c r="BA45" i="6"/>
  <c r="BC45" i="6"/>
  <c r="BD45" i="6"/>
  <c r="BF45" i="6"/>
  <c r="BH45" i="6"/>
  <c r="BI45" i="6"/>
  <c r="BJ45" i="6"/>
  <c r="BL45" i="6"/>
  <c r="BM45" i="6"/>
  <c r="BV45" i="6"/>
  <c r="CD45" i="6"/>
  <c r="CE45" i="6"/>
  <c r="CF45" i="6"/>
  <c r="CG45" i="6"/>
  <c r="CH45" i="6"/>
  <c r="CO45" i="6"/>
  <c r="CP45" i="6"/>
  <c r="CR45" i="6"/>
  <c r="BW46" i="6"/>
  <c r="Z46" i="6"/>
  <c r="BA46" i="6"/>
  <c r="BB46" i="6"/>
  <c r="BC46" i="6"/>
  <c r="BF46" i="6"/>
  <c r="BG46" i="6"/>
  <c r="BI46" i="6"/>
  <c r="BJ46" i="6"/>
  <c r="BK46" i="6"/>
  <c r="BM46" i="6"/>
  <c r="CD46" i="6"/>
  <c r="CE46" i="6"/>
  <c r="CF46" i="6"/>
  <c r="CG46" i="6"/>
  <c r="CH46" i="6"/>
  <c r="CO46" i="6"/>
  <c r="CP46" i="6" s="1"/>
  <c r="CR46" i="6"/>
  <c r="CR47" i="6"/>
  <c r="BI47" i="6"/>
  <c r="BW47" i="6"/>
  <c r="AA47" i="6"/>
  <c r="BA47" i="6"/>
  <c r="BF47" i="6"/>
  <c r="BV47" i="6"/>
  <c r="CD47" i="6"/>
  <c r="CE47" i="6"/>
  <c r="CF47" i="6"/>
  <c r="CG47" i="6"/>
  <c r="CH47" i="6"/>
  <c r="CO47" i="6"/>
  <c r="CP47" i="6" s="1"/>
  <c r="BI48" i="6"/>
  <c r="BW48" i="6"/>
  <c r="AA48" i="6"/>
  <c r="Y48" i="6"/>
  <c r="BE48" i="6" s="1"/>
  <c r="Z48" i="6"/>
  <c r="AB48" i="6" s="1"/>
  <c r="AD48" i="6" s="1"/>
  <c r="AE48" i="6" s="1"/>
  <c r="BX48" i="6" s="1"/>
  <c r="BA48" i="6"/>
  <c r="BD48" i="6"/>
  <c r="BH48" i="6"/>
  <c r="BL48" i="6"/>
  <c r="BM48" i="6"/>
  <c r="BV48" i="6"/>
  <c r="CD48" i="6"/>
  <c r="CE48" i="6"/>
  <c r="CF48" i="6"/>
  <c r="CG48" i="6"/>
  <c r="CH48" i="6"/>
  <c r="CO48" i="6"/>
  <c r="CP48" i="6" s="1"/>
  <c r="CR48" i="6"/>
  <c r="BW49" i="6"/>
  <c r="AA49" i="6"/>
  <c r="Z49" i="6"/>
  <c r="Y49" i="6" s="1"/>
  <c r="BE49" i="6" s="1"/>
  <c r="AB49" i="6"/>
  <c r="AD49" i="6" s="1"/>
  <c r="AE49" i="6" s="1"/>
  <c r="BA49" i="6"/>
  <c r="BB49" i="6"/>
  <c r="BC49" i="6"/>
  <c r="BD49" i="6"/>
  <c r="BF49" i="6"/>
  <c r="BG49" i="6"/>
  <c r="BH49" i="6"/>
  <c r="BI49" i="6"/>
  <c r="BJ49" i="6"/>
  <c r="BK49" i="6"/>
  <c r="BL49" i="6"/>
  <c r="BM49" i="6"/>
  <c r="BV49" i="6"/>
  <c r="CD49" i="6"/>
  <c r="CE49" i="6"/>
  <c r="CF49" i="6"/>
  <c r="CG49" i="6"/>
  <c r="CH49" i="6"/>
  <c r="CO49" i="6"/>
  <c r="CP49" i="6" s="1"/>
  <c r="CR49" i="6"/>
  <c r="BB12" i="6"/>
  <c r="Z12" i="6"/>
  <c r="AA12" i="6"/>
  <c r="BA12" i="6"/>
  <c r="BF12" i="6"/>
  <c r="BI12" i="6"/>
  <c r="BJ12" i="6"/>
  <c r="BV12" i="6"/>
  <c r="CD12" i="6"/>
  <c r="CE12" i="6"/>
  <c r="CF12" i="6"/>
  <c r="CG12" i="6"/>
  <c r="CH12" i="6"/>
  <c r="CO12" i="6"/>
  <c r="CP12" i="6" s="1"/>
  <c r="CR12" i="6"/>
  <c r="BM13" i="6"/>
  <c r="CD13" i="6"/>
  <c r="CE13" i="6"/>
  <c r="CF13" i="6"/>
  <c r="CG13" i="6"/>
  <c r="CH13" i="6"/>
  <c r="CO13" i="6"/>
  <c r="CP13" i="6" s="1"/>
  <c r="CR13" i="6"/>
  <c r="AA14" i="6"/>
  <c r="AB14" i="6" s="1"/>
  <c r="AD14" i="6" s="1"/>
  <c r="AE14" i="6" s="1"/>
  <c r="Y14" i="6"/>
  <c r="BE14" i="6" s="1"/>
  <c r="Z14" i="6"/>
  <c r="BA14" i="6"/>
  <c r="BB14" i="6"/>
  <c r="BC14" i="6"/>
  <c r="BD14" i="6"/>
  <c r="BF14" i="6"/>
  <c r="BG14" i="6"/>
  <c r="BH14" i="6"/>
  <c r="BI14" i="6"/>
  <c r="BJ14" i="6"/>
  <c r="BK14" i="6"/>
  <c r="BL14" i="6"/>
  <c r="BM14" i="6"/>
  <c r="BV14" i="6"/>
  <c r="BW14" i="6" s="1"/>
  <c r="CD14" i="6"/>
  <c r="CE14" i="6"/>
  <c r="CF14" i="6"/>
  <c r="CG14" i="6"/>
  <c r="CH14" i="6"/>
  <c r="CO14" i="6"/>
  <c r="CP14" i="6" s="1"/>
  <c r="CR14" i="6"/>
  <c r="BA15" i="6"/>
  <c r="BC15" i="6"/>
  <c r="BG15" i="6"/>
  <c r="BJ15" i="6"/>
  <c r="BM15" i="6"/>
  <c r="CD15" i="6"/>
  <c r="CE15" i="6"/>
  <c r="CF15" i="6"/>
  <c r="CG15" i="6"/>
  <c r="CH15" i="6"/>
  <c r="CO15" i="6"/>
  <c r="CP15" i="6" s="1"/>
  <c r="CR15" i="6"/>
  <c r="CR16" i="6"/>
  <c r="AA16" i="6"/>
  <c r="BB16" i="6"/>
  <c r="BD16" i="6"/>
  <c r="BH16" i="6"/>
  <c r="BI16" i="6"/>
  <c r="BM16" i="6"/>
  <c r="BV16" i="6"/>
  <c r="CD16" i="6"/>
  <c r="CE16" i="6"/>
  <c r="CF16" i="6"/>
  <c r="CG16" i="6"/>
  <c r="CH16" i="6"/>
  <c r="CO16" i="6"/>
  <c r="CP16" i="6" s="1"/>
  <c r="CR17" i="6"/>
  <c r="Z17" i="6"/>
  <c r="BC17" i="6"/>
  <c r="BD17" i="6"/>
  <c r="BH17" i="6"/>
  <c r="BI17" i="6"/>
  <c r="BK17" i="6"/>
  <c r="BM17" i="6"/>
  <c r="CD17" i="6"/>
  <c r="CE17" i="6"/>
  <c r="CF17" i="6"/>
  <c r="CG17" i="6"/>
  <c r="CH17" i="6"/>
  <c r="CO17" i="6"/>
  <c r="CP17" i="6" s="1"/>
  <c r="BV18" i="6"/>
  <c r="BW18" i="6" s="1"/>
  <c r="Y18" i="6"/>
  <c r="BE18" i="6" s="1"/>
  <c r="Z18" i="6"/>
  <c r="BA18" i="6"/>
  <c r="BB18" i="6"/>
  <c r="BC18" i="6"/>
  <c r="BD18" i="6"/>
  <c r="BF18" i="6"/>
  <c r="BG18" i="6"/>
  <c r="BH18" i="6"/>
  <c r="BI18" i="6"/>
  <c r="BJ18" i="6"/>
  <c r="BK18" i="6"/>
  <c r="BL18" i="6"/>
  <c r="BM18" i="6"/>
  <c r="CD18" i="6"/>
  <c r="CE18" i="6"/>
  <c r="CF18" i="6"/>
  <c r="CG18" i="6"/>
  <c r="CH18" i="6"/>
  <c r="CO18" i="6"/>
  <c r="CP18" i="6" s="1"/>
  <c r="CR18" i="6"/>
  <c r="CR19" i="6"/>
  <c r="AA19" i="6"/>
  <c r="Z19" i="6"/>
  <c r="AB19" i="6" s="1"/>
  <c r="AD19" i="6" s="1"/>
  <c r="AE19" i="6" s="1"/>
  <c r="BA19" i="6"/>
  <c r="BC19" i="6"/>
  <c r="BF19" i="6"/>
  <c r="BH19" i="6"/>
  <c r="BJ19" i="6"/>
  <c r="BL19" i="6"/>
  <c r="BV19" i="6"/>
  <c r="CD19" i="6"/>
  <c r="CE19" i="6"/>
  <c r="CF19" i="6"/>
  <c r="CG19" i="6"/>
  <c r="CH19" i="6"/>
  <c r="CO19" i="6"/>
  <c r="CP19" i="6"/>
  <c r="AA20" i="6"/>
  <c r="BA20" i="6"/>
  <c r="BB20" i="6"/>
  <c r="BC20" i="6"/>
  <c r="BF20" i="6"/>
  <c r="BG20" i="6"/>
  <c r="BI20" i="6"/>
  <c r="BJ20" i="6"/>
  <c r="BK20" i="6"/>
  <c r="BM20" i="6"/>
  <c r="BV20" i="6"/>
  <c r="CD20" i="6"/>
  <c r="CE20" i="6"/>
  <c r="CF20" i="6"/>
  <c r="CG20" i="6"/>
  <c r="CH20" i="6"/>
  <c r="CO20" i="6"/>
  <c r="CP20" i="6" s="1"/>
  <c r="CR20" i="6"/>
  <c r="BF21" i="6"/>
  <c r="CD21" i="6"/>
  <c r="CE21" i="6"/>
  <c r="CF21" i="6"/>
  <c r="CG21" i="6"/>
  <c r="CH21" i="6"/>
  <c r="CO21" i="6"/>
  <c r="CP21" i="6" s="1"/>
  <c r="CR21" i="6"/>
  <c r="CA85" i="6"/>
  <c r="CB85" i="6"/>
  <c r="CN72" i="6"/>
  <c r="CN100" i="6"/>
  <c r="BY91" i="6"/>
  <c r="CA83" i="6"/>
  <c r="CB83" i="6"/>
  <c r="BZ93" i="6"/>
  <c r="BY76" i="6"/>
  <c r="CA77" i="6"/>
  <c r="CN78" i="6"/>
  <c r="CN88" i="6"/>
  <c r="BZ94" i="6"/>
  <c r="BZ74" i="6"/>
  <c r="CB74" i="6"/>
  <c r="BZ87" i="6"/>
  <c r="CN84" i="6"/>
  <c r="BY63" i="6"/>
  <c r="BZ57" i="6"/>
  <c r="BY57" i="6"/>
  <c r="CA54" i="6"/>
  <c r="BZ53" i="6"/>
  <c r="BZ70" i="6"/>
  <c r="BZ80" i="6"/>
  <c r="CN80" i="6"/>
  <c r="BZ86" i="6"/>
  <c r="BY55" i="6"/>
  <c r="BZ97" i="6"/>
  <c r="BY95" i="6"/>
  <c r="CB95" i="6"/>
  <c r="BZ62" i="6"/>
  <c r="BY59" i="6"/>
  <c r="BY61" i="6"/>
  <c r="CN68" i="6"/>
  <c r="CA75" i="6"/>
  <c r="BY89" i="6"/>
  <c r="BY98" i="6"/>
  <c r="CA98" i="6"/>
  <c r="CB73" i="6"/>
  <c r="CN65" i="6"/>
  <c r="BY71" i="6"/>
  <c r="CA71" i="6"/>
  <c r="BZ92" i="6"/>
  <c r="CN90" i="6"/>
  <c r="BZ58" i="6"/>
  <c r="CN58" i="6"/>
  <c r="CA99" i="6"/>
  <c r="CN81" i="6"/>
  <c r="CN66" i="6"/>
  <c r="BY69" i="6"/>
  <c r="CN69" i="6"/>
  <c r="CA96" i="6"/>
  <c r="CA79" i="6"/>
  <c r="BY82" i="6"/>
  <c r="CN85" i="6"/>
  <c r="BZ72" i="6"/>
  <c r="BY100" i="6"/>
  <c r="BZ91" i="6"/>
  <c r="BY93" i="6"/>
  <c r="CA76" i="6"/>
  <c r="CB77" i="6"/>
  <c r="CA88" i="6"/>
  <c r="CB94" i="6"/>
  <c r="BY87" i="6"/>
  <c r="CB84" i="6"/>
  <c r="CB57" i="6"/>
  <c r="BY53" i="6"/>
  <c r="CB70" i="6"/>
  <c r="BY86" i="6"/>
  <c r="CB55" i="6"/>
  <c r="CN95" i="6"/>
  <c r="BZ59" i="6"/>
  <c r="BZ61" i="6"/>
  <c r="BZ68" i="6"/>
  <c r="BZ75" i="6"/>
  <c r="CB75" i="6"/>
  <c r="BZ89" i="6"/>
  <c r="CN98" i="6"/>
  <c r="CA73" i="6"/>
  <c r="CN71" i="6"/>
  <c r="BY92" i="6"/>
  <c r="CB90" i="6"/>
  <c r="BY58" i="6"/>
  <c r="BZ81" i="6"/>
  <c r="BZ66" i="6"/>
  <c r="BZ96" i="6"/>
  <c r="CN79" i="6"/>
  <c r="BZ85" i="6"/>
  <c r="CB72" i="6"/>
  <c r="BZ100" i="6"/>
  <c r="CA91" i="6"/>
  <c r="CB91" i="6"/>
  <c r="CN93" i="6"/>
  <c r="CB76" i="6"/>
  <c r="BY77" i="6"/>
  <c r="BY88" i="6"/>
  <c r="CA94" i="6"/>
  <c r="CN87" i="6"/>
  <c r="CA63" i="6"/>
  <c r="CN57" i="6"/>
  <c r="CB53" i="6"/>
  <c r="CN70" i="6"/>
  <c r="CN86" i="6"/>
  <c r="BY97" i="6"/>
  <c r="CA95" i="6"/>
  <c r="CA59" i="6"/>
  <c r="CB61" i="6"/>
  <c r="CB68" i="6"/>
  <c r="CA89" i="6"/>
  <c r="CB98" i="6"/>
  <c r="BZ65" i="6"/>
  <c r="CN92" i="6"/>
  <c r="CN99" i="6"/>
  <c r="CB66" i="6"/>
  <c r="CB69" i="6"/>
  <c r="BY79" i="6"/>
  <c r="CN82" i="6"/>
  <c r="BY85" i="6"/>
  <c r="BY72" i="6"/>
  <c r="CA72" i="6"/>
  <c r="CA100" i="6"/>
  <c r="CN91" i="6"/>
  <c r="BY83" i="6"/>
  <c r="CA93" i="6"/>
  <c r="CB93" i="6"/>
  <c r="CN76" i="6"/>
  <c r="CN77" i="6"/>
  <c r="BZ78" i="6"/>
  <c r="CB78" i="6"/>
  <c r="BZ88" i="6"/>
  <c r="CN94" i="6"/>
  <c r="BY74" i="6"/>
  <c r="CA87" i="6"/>
  <c r="CB87" i="6"/>
  <c r="BZ84" i="6"/>
  <c r="CN63" i="6"/>
  <c r="CA57" i="6"/>
  <c r="BY54" i="6"/>
  <c r="CN54" i="6"/>
  <c r="CN53" i="6"/>
  <c r="CA70" i="6"/>
  <c r="CB80" i="6"/>
  <c r="CA86" i="6"/>
  <c r="CB86" i="6"/>
  <c r="CN55" i="6"/>
  <c r="CN97" i="6"/>
  <c r="BZ95" i="6"/>
  <c r="CA62" i="6"/>
  <c r="CB62" i="6"/>
  <c r="CB59" i="6"/>
  <c r="CN61" i="6"/>
  <c r="BY68" i="6"/>
  <c r="CA68" i="6"/>
  <c r="CN75" i="6"/>
  <c r="CN89" i="6"/>
  <c r="BZ98" i="6"/>
  <c r="BZ73" i="6"/>
  <c r="BY73" i="6"/>
  <c r="CA65" i="6"/>
  <c r="BZ71" i="6"/>
  <c r="CA92" i="6"/>
  <c r="CB92" i="6"/>
  <c r="BZ90" i="6"/>
  <c r="CA58" i="6"/>
  <c r="BY99" i="6"/>
  <c r="CB99" i="6"/>
  <c r="CB81" i="6"/>
  <c r="BY66" i="6"/>
  <c r="BZ69" i="6"/>
  <c r="BY96" i="6"/>
  <c r="CB96" i="6"/>
  <c r="CB79" i="6"/>
  <c r="CA82" i="6"/>
  <c r="CB100" i="6"/>
  <c r="CN83" i="6"/>
  <c r="BZ76" i="6"/>
  <c r="BY78" i="6"/>
  <c r="CB88" i="6"/>
  <c r="CA74" i="6"/>
  <c r="CA84" i="6"/>
  <c r="BZ63" i="6"/>
  <c r="CB54" i="6"/>
  <c r="CA53" i="6"/>
  <c r="BY80" i="6"/>
  <c r="BZ55" i="6"/>
  <c r="CA97" i="6"/>
  <c r="BY62" i="6"/>
  <c r="CN59" i="6"/>
  <c r="BY65" i="6"/>
  <c r="CA90" i="6"/>
  <c r="BZ99" i="6"/>
  <c r="BY81" i="6"/>
  <c r="CA69" i="6"/>
  <c r="BZ79" i="6"/>
  <c r="CB82" i="6"/>
  <c r="BZ83" i="6"/>
  <c r="BZ77" i="6"/>
  <c r="CA78" i="6"/>
  <c r="BY94" i="6"/>
  <c r="CN74" i="6"/>
  <c r="BY84" i="6"/>
  <c r="CB63" i="6"/>
  <c r="BZ54" i="6"/>
  <c r="BY70" i="6"/>
  <c r="CA80" i="6"/>
  <c r="CA55" i="6"/>
  <c r="CB97" i="6"/>
  <c r="CN62" i="6"/>
  <c r="CA61" i="6"/>
  <c r="BY75" i="6"/>
  <c r="CB89" i="6"/>
  <c r="CN73" i="6"/>
  <c r="CB65" i="6"/>
  <c r="CB71" i="6"/>
  <c r="BY90" i="6"/>
  <c r="CB58" i="6"/>
  <c r="CA81" i="6"/>
  <c r="CA66" i="6"/>
  <c r="CN96" i="6"/>
  <c r="BZ82" i="6"/>
  <c r="CT20" i="6"/>
  <c r="CT49" i="6"/>
  <c r="CT46" i="6"/>
  <c r="CT45" i="6"/>
  <c r="CT39" i="6"/>
  <c r="CT28" i="6"/>
  <c r="CT34" i="6"/>
  <c r="CT19" i="6"/>
  <c r="CT43" i="6"/>
  <c r="CT24" i="6"/>
  <c r="CT21" i="6"/>
  <c r="CT14" i="6"/>
  <c r="CT25" i="6"/>
  <c r="CT30" i="6"/>
  <c r="CT37" i="6"/>
  <c r="CT15" i="6"/>
  <c r="CT47" i="6"/>
  <c r="DC96" i="6" l="1"/>
  <c r="CC96" i="6" s="1"/>
  <c r="DC73" i="6"/>
  <c r="CC73" i="6" s="1"/>
  <c r="DC62" i="6"/>
  <c r="CC62" i="6" s="1"/>
  <c r="DC74" i="6"/>
  <c r="CC74" i="6" s="1"/>
  <c r="DC59" i="6"/>
  <c r="CC59" i="6" s="1"/>
  <c r="DC83" i="6"/>
  <c r="CC83" i="6" s="1"/>
  <c r="DC89" i="6"/>
  <c r="CC89" i="6" s="1"/>
  <c r="DC75" i="6"/>
  <c r="CC75" i="6" s="1"/>
  <c r="DC61" i="6"/>
  <c r="CC61" i="6" s="1"/>
  <c r="DC97" i="6"/>
  <c r="CC97" i="6" s="1"/>
  <c r="DC55" i="6"/>
  <c r="CC55" i="6" s="1"/>
  <c r="DC53" i="6"/>
  <c r="CC53" i="6" s="1"/>
  <c r="DC54" i="6"/>
  <c r="CC54" i="6" s="1"/>
  <c r="DC63" i="6"/>
  <c r="CC63" i="6" s="1"/>
  <c r="DC94" i="6"/>
  <c r="CC94" i="6" s="1"/>
  <c r="DC77" i="6"/>
  <c r="CC77" i="6" s="1"/>
  <c r="DC76" i="6"/>
  <c r="CC76" i="6" s="1"/>
  <c r="DC91" i="6"/>
  <c r="CC91" i="6" s="1"/>
  <c r="DC82" i="6"/>
  <c r="CC82" i="6" s="1"/>
  <c r="DC99" i="6"/>
  <c r="CC99" i="6" s="1"/>
  <c r="DC92" i="6"/>
  <c r="CC92" i="6" s="1"/>
  <c r="DC86" i="6"/>
  <c r="CC86" i="6" s="1"/>
  <c r="DC70" i="6"/>
  <c r="CC70" i="6" s="1"/>
  <c r="DC57" i="6"/>
  <c r="CC57" i="6" s="1"/>
  <c r="DC87" i="6"/>
  <c r="CC87" i="6" s="1"/>
  <c r="DC93" i="6"/>
  <c r="CC93" i="6" s="1"/>
  <c r="DC79" i="6"/>
  <c r="CC79" i="6" s="1"/>
  <c r="DC71" i="6"/>
  <c r="CC71" i="6" s="1"/>
  <c r="DC98" i="6"/>
  <c r="CC98" i="6" s="1"/>
  <c r="DC95" i="6"/>
  <c r="CC95" i="6" s="1"/>
  <c r="DC85" i="6"/>
  <c r="CC85" i="6" s="1"/>
  <c r="DC69" i="6"/>
  <c r="CC69" i="6" s="1"/>
  <c r="DC66" i="6"/>
  <c r="CC66" i="6" s="1"/>
  <c r="DC81" i="6"/>
  <c r="CC81" i="6" s="1"/>
  <c r="DC58" i="6"/>
  <c r="CC58" i="6" s="1"/>
  <c r="DC90" i="6"/>
  <c r="CC90" i="6" s="1"/>
  <c r="DC65" i="6"/>
  <c r="CC65" i="6" s="1"/>
  <c r="DC68" i="6"/>
  <c r="CC68" i="6" s="1"/>
  <c r="DC80" i="6"/>
  <c r="CC80" i="6" s="1"/>
  <c r="DC84" i="6"/>
  <c r="CC84" i="6" s="1"/>
  <c r="DC88" i="6"/>
  <c r="CC88" i="6" s="1"/>
  <c r="DC78" i="6"/>
  <c r="CC78" i="6" s="1"/>
  <c r="DC100" i="6"/>
  <c r="CC100" i="6" s="1"/>
  <c r="DC72" i="6"/>
  <c r="CC72" i="6" s="1"/>
  <c r="CM51" i="6"/>
  <c r="CL51" i="6"/>
  <c r="CK51" i="6"/>
  <c r="CI51" i="6"/>
  <c r="S51" i="6" s="1"/>
  <c r="CJ51" i="6"/>
  <c r="CL52" i="6"/>
  <c r="CM52" i="6"/>
  <c r="CI52" i="6"/>
  <c r="S52" i="6" s="1"/>
  <c r="CK52" i="6"/>
  <c r="CJ52" i="6"/>
  <c r="CL60" i="6"/>
  <c r="CK60" i="6"/>
  <c r="CJ60" i="6"/>
  <c r="CM60" i="6"/>
  <c r="CI60" i="6"/>
  <c r="S60" i="6" s="1"/>
  <c r="AD34" i="6"/>
  <c r="AE34" i="6" s="1"/>
  <c r="BX34" i="6" s="1"/>
  <c r="Y34" i="6"/>
  <c r="BE34" i="6" s="1"/>
  <c r="AB22" i="6"/>
  <c r="AD22" i="6" s="1"/>
  <c r="AE22" i="6" s="1"/>
  <c r="AB12" i="6"/>
  <c r="AD12" i="6" s="1"/>
  <c r="AE12" i="6" s="1"/>
  <c r="AA21" i="6"/>
  <c r="BV21" i="6"/>
  <c r="BW21" i="6" s="1"/>
  <c r="BW19" i="6"/>
  <c r="AA13" i="6"/>
  <c r="BV13" i="6"/>
  <c r="BW13" i="6" s="1"/>
  <c r="BW12" i="6"/>
  <c r="BA13" i="6"/>
  <c r="Z13" i="6"/>
  <c r="AB13" i="6" s="1"/>
  <c r="AD13" i="6" s="1"/>
  <c r="AE13" i="6" s="1"/>
  <c r="BH13" i="6"/>
  <c r="BD19" i="6"/>
  <c r="BI19" i="6"/>
  <c r="BM19" i="6"/>
  <c r="Y19" i="6"/>
  <c r="BE19" i="6" s="1"/>
  <c r="BB19" i="6"/>
  <c r="BG19" i="6"/>
  <c r="BK19" i="6"/>
  <c r="BW16" i="6"/>
  <c r="BB15" i="6"/>
  <c r="BI15" i="6"/>
  <c r="Z15" i="6"/>
  <c r="Y15" i="6" s="1"/>
  <c r="BE15" i="6" s="1"/>
  <c r="BF15" i="6"/>
  <c r="BK15" i="6"/>
  <c r="AA42" i="6"/>
  <c r="BV42" i="6"/>
  <c r="Y17" i="6"/>
  <c r="BE17" i="6" s="1"/>
  <c r="BM12" i="6"/>
  <c r="AA33" i="6"/>
  <c r="BV33" i="6"/>
  <c r="BD24" i="6"/>
  <c r="BI24" i="6"/>
  <c r="BM24" i="6"/>
  <c r="BB24" i="6"/>
  <c r="BG24" i="6"/>
  <c r="BK24" i="6"/>
  <c r="Z24" i="6"/>
  <c r="AB24" i="6" s="1"/>
  <c r="BH24" i="6"/>
  <c r="BC24" i="6"/>
  <c r="BL24" i="6"/>
  <c r="BC42" i="6"/>
  <c r="BK42" i="6"/>
  <c r="Z42" i="6"/>
  <c r="Y42" i="6" s="1"/>
  <c r="BE42" i="6" s="1"/>
  <c r="BH42" i="6"/>
  <c r="BI42" i="6"/>
  <c r="BD42" i="6"/>
  <c r="Y33" i="6"/>
  <c r="BE33" i="6" s="1"/>
  <c r="BC33" i="6"/>
  <c r="BH33" i="6"/>
  <c r="BM33" i="6"/>
  <c r="BK33" i="6"/>
  <c r="BD33" i="6"/>
  <c r="Z33" i="6"/>
  <c r="BI33" i="6"/>
  <c r="Z26" i="6"/>
  <c r="AB26" i="6" s="1"/>
  <c r="BM26" i="6"/>
  <c r="BA43" i="6"/>
  <c r="BF43" i="6"/>
  <c r="BJ43" i="6"/>
  <c r="Y43" i="6"/>
  <c r="BE43" i="6" s="1"/>
  <c r="BC43" i="6"/>
  <c r="BH43" i="6"/>
  <c r="BL43" i="6"/>
  <c r="BV40" i="6"/>
  <c r="BW40" i="6" s="1"/>
  <c r="BC40" i="6"/>
  <c r="BJ40" i="6"/>
  <c r="Y38" i="6"/>
  <c r="BE38" i="6" s="1"/>
  <c r="Z38" i="6"/>
  <c r="BI38" i="6"/>
  <c r="BD38" i="6"/>
  <c r="BL38" i="6"/>
  <c r="AA31" i="6"/>
  <c r="BV31" i="6"/>
  <c r="AA29" i="6"/>
  <c r="BV29" i="6"/>
  <c r="Y27" i="6"/>
  <c r="BE27" i="6" s="1"/>
  <c r="Z27" i="6"/>
  <c r="BG27" i="6"/>
  <c r="BD27" i="6"/>
  <c r="BK27" i="6"/>
  <c r="BB37" i="6"/>
  <c r="BA37" i="6"/>
  <c r="BF37" i="6"/>
  <c r="BJ37" i="6"/>
  <c r="Y37" i="6"/>
  <c r="BE37" i="6" s="1"/>
  <c r="BD37" i="6"/>
  <c r="BH37" i="6"/>
  <c r="BL37" i="6"/>
  <c r="AA32" i="6"/>
  <c r="BV32" i="6"/>
  <c r="BA31" i="6"/>
  <c r="BF31" i="6"/>
  <c r="BK31" i="6"/>
  <c r="Z31" i="6"/>
  <c r="AB31" i="6" s="1"/>
  <c r="BC31" i="6"/>
  <c r="BI31" i="6"/>
  <c r="Z29" i="6"/>
  <c r="Y29" i="6" s="1"/>
  <c r="BE29" i="6" s="1"/>
  <c r="AA27" i="6"/>
  <c r="AB27" i="6" s="1"/>
  <c r="AD27" i="6" s="1"/>
  <c r="AE27" i="6" s="1"/>
  <c r="BV27" i="6"/>
  <c r="BW27" i="6" s="1"/>
  <c r="Y46" i="6"/>
  <c r="BE46" i="6" s="1"/>
  <c r="BK45" i="6"/>
  <c r="BG45" i="6"/>
  <c r="AB45" i="6"/>
  <c r="AD45" i="6" s="1"/>
  <c r="AE45" i="6" s="1"/>
  <c r="Y36" i="6"/>
  <c r="BE36" i="6" s="1"/>
  <c r="AB28" i="6"/>
  <c r="BW26" i="6"/>
  <c r="Y25" i="6"/>
  <c r="BE25" i="6" s="1"/>
  <c r="BM22" i="6"/>
  <c r="Y44" i="6"/>
  <c r="BE44" i="6" s="1"/>
  <c r="BJ36" i="6"/>
  <c r="BD36" i="6"/>
  <c r="AB30" i="6"/>
  <c r="BX45" i="6"/>
  <c r="AA37" i="6"/>
  <c r="AB37" i="6" s="1"/>
  <c r="AD37" i="6" s="1"/>
  <c r="AE37" i="6" s="1"/>
  <c r="BV37" i="6"/>
  <c r="BW37" i="6" s="1"/>
  <c r="BX22" i="6"/>
  <c r="AA46" i="6"/>
  <c r="AB46" i="6" s="1"/>
  <c r="AD46" i="6" s="1"/>
  <c r="AE46" i="6" s="1"/>
  <c r="BV46" i="6"/>
  <c r="BD47" i="6"/>
  <c r="BH47" i="6"/>
  <c r="BL47" i="6"/>
  <c r="BC47" i="6"/>
  <c r="BG47" i="6"/>
  <c r="BK47" i="6"/>
  <c r="Z47" i="6"/>
  <c r="AB47" i="6" s="1"/>
  <c r="AD47" i="6" s="1"/>
  <c r="AE47" i="6" s="1"/>
  <c r="BM47" i="6"/>
  <c r="BB47" i="6"/>
  <c r="BJ47" i="6"/>
  <c r="BX49" i="6"/>
  <c r="BC41" i="6"/>
  <c r="BG41" i="6"/>
  <c r="BK41" i="6"/>
  <c r="BA41" i="6"/>
  <c r="BF41" i="6"/>
  <c r="BL41" i="6"/>
  <c r="BJ41" i="6"/>
  <c r="Z41" i="6"/>
  <c r="AB41" i="6" s="1"/>
  <c r="AD41" i="6" s="1"/>
  <c r="AE41" i="6" s="1"/>
  <c r="BI41" i="6"/>
  <c r="BH41" i="6"/>
  <c r="BX35" i="6"/>
  <c r="BC48" i="6"/>
  <c r="BG48" i="6"/>
  <c r="BK48" i="6"/>
  <c r="BB48" i="6"/>
  <c r="BF48" i="6"/>
  <c r="BJ48" i="6"/>
  <c r="BL44" i="6"/>
  <c r="BD44" i="6"/>
  <c r="AA43" i="6"/>
  <c r="AB43" i="6" s="1"/>
  <c r="AD43" i="6" s="1"/>
  <c r="AE43" i="6" s="1"/>
  <c r="BV43" i="6"/>
  <c r="AB44" i="6"/>
  <c r="AD44" i="6" s="1"/>
  <c r="AE44" i="6" s="1"/>
  <c r="BC44" i="6"/>
  <c r="BG44" i="6"/>
  <c r="BK44" i="6"/>
  <c r="BB44" i="6"/>
  <c r="BF44" i="6"/>
  <c r="BJ44" i="6"/>
  <c r="BD40" i="6"/>
  <c r="BH40" i="6"/>
  <c r="BL40" i="6"/>
  <c r="Z40" i="6"/>
  <c r="AB40" i="6" s="1"/>
  <c r="AD40" i="6" s="1"/>
  <c r="AE40" i="6" s="1"/>
  <c r="BB40" i="6"/>
  <c r="BG40" i="6"/>
  <c r="BM40" i="6"/>
  <c r="BA40" i="6"/>
  <c r="BF40" i="6"/>
  <c r="BK40" i="6"/>
  <c r="BC29" i="6"/>
  <c r="BG29" i="6"/>
  <c r="BK29" i="6"/>
  <c r="BB29" i="6"/>
  <c r="BF29" i="6"/>
  <c r="BJ29" i="6"/>
  <c r="BA29" i="6"/>
  <c r="BI29" i="6"/>
  <c r="BH29" i="6"/>
  <c r="BM29" i="6"/>
  <c r="BL29" i="6"/>
  <c r="BC23" i="6"/>
  <c r="BG23" i="6"/>
  <c r="BK23" i="6"/>
  <c r="BB23" i="6"/>
  <c r="BF23" i="6"/>
  <c r="BJ23" i="6"/>
  <c r="BD23" i="6"/>
  <c r="BL23" i="6"/>
  <c r="BA23" i="6"/>
  <c r="BI23" i="6"/>
  <c r="BH23" i="6"/>
  <c r="Z23" i="6"/>
  <c r="AB23" i="6" s="1"/>
  <c r="AD23" i="6" s="1"/>
  <c r="AE23" i="6" s="1"/>
  <c r="BM23" i="6"/>
  <c r="BL46" i="6"/>
  <c r="BH46" i="6"/>
  <c r="BD46" i="6"/>
  <c r="BL42" i="6"/>
  <c r="BG42" i="6"/>
  <c r="BA42" i="6"/>
  <c r="BV39" i="6"/>
  <c r="BW39" i="6" s="1"/>
  <c r="BM38" i="6"/>
  <c r="BH38" i="6"/>
  <c r="BC38" i="6"/>
  <c r="BC32" i="6"/>
  <c r="BG32" i="6"/>
  <c r="BK32" i="6"/>
  <c r="BA32" i="6"/>
  <c r="BF32" i="6"/>
  <c r="BL32" i="6"/>
  <c r="Z32" i="6"/>
  <c r="AB32" i="6" s="1"/>
  <c r="AD32" i="6" s="1"/>
  <c r="AE32" i="6" s="1"/>
  <c r="BB32" i="6"/>
  <c r="BI32" i="6"/>
  <c r="BH32" i="6"/>
  <c r="BB42" i="6"/>
  <c r="BF42" i="6"/>
  <c r="BJ42" i="6"/>
  <c r="AB38" i="6"/>
  <c r="AD38" i="6" s="1"/>
  <c r="AE38" i="6" s="1"/>
  <c r="BB38" i="6"/>
  <c r="BF38" i="6"/>
  <c r="BJ38" i="6"/>
  <c r="BL36" i="6"/>
  <c r="BF36" i="6"/>
  <c r="BA36" i="6"/>
  <c r="BI35" i="6"/>
  <c r="BB35" i="6"/>
  <c r="BV30" i="6"/>
  <c r="BD26" i="6"/>
  <c r="BH26" i="6"/>
  <c r="BL26" i="6"/>
  <c r="BC26" i="6"/>
  <c r="BG26" i="6"/>
  <c r="BK26" i="6"/>
  <c r="BB26" i="6"/>
  <c r="BJ26" i="6"/>
  <c r="BA26" i="6"/>
  <c r="BI26" i="6"/>
  <c r="BF26" i="6"/>
  <c r="AB36" i="6"/>
  <c r="AD36" i="6" s="1"/>
  <c r="AE36" i="6" s="1"/>
  <c r="BC36" i="6"/>
  <c r="BG36" i="6"/>
  <c r="BK36" i="6"/>
  <c r="Y35" i="6"/>
  <c r="BE35" i="6" s="1"/>
  <c r="BD35" i="6"/>
  <c r="BH35" i="6"/>
  <c r="BL35" i="6"/>
  <c r="BA35" i="6"/>
  <c r="BF35" i="6"/>
  <c r="BK35" i="6"/>
  <c r="AA34" i="6"/>
  <c r="BV34" i="6"/>
  <c r="BB33" i="6"/>
  <c r="BF33" i="6"/>
  <c r="BJ33" i="6"/>
  <c r="AA25" i="6"/>
  <c r="AB25" i="6" s="1"/>
  <c r="AD25" i="6" s="1"/>
  <c r="AE25" i="6" s="1"/>
  <c r="BV25" i="6"/>
  <c r="BL31" i="6"/>
  <c r="BH31" i="6"/>
  <c r="BD31" i="6"/>
  <c r="BV28" i="6"/>
  <c r="BM27" i="6"/>
  <c r="BH27" i="6"/>
  <c r="BC27" i="6"/>
  <c r="Y22" i="6"/>
  <c r="BE22" i="6" s="1"/>
  <c r="BD22" i="6"/>
  <c r="BH22" i="6"/>
  <c r="BL22" i="6"/>
  <c r="BC22" i="6"/>
  <c r="BG22" i="6"/>
  <c r="BK22" i="6"/>
  <c r="BB27" i="6"/>
  <c r="BF27" i="6"/>
  <c r="BJ27" i="6"/>
  <c r="BL25" i="6"/>
  <c r="BH25" i="6"/>
  <c r="BD25" i="6"/>
  <c r="BH21" i="6"/>
  <c r="BC21" i="6"/>
  <c r="BG21" i="6"/>
  <c r="BK21" i="6"/>
  <c r="BD21" i="6"/>
  <c r="BL21" i="6"/>
  <c r="BM21" i="6"/>
  <c r="Z21" i="6"/>
  <c r="AB21" i="6" s="1"/>
  <c r="AD21" i="6" s="1"/>
  <c r="AE21" i="6" s="1"/>
  <c r="BJ21" i="6"/>
  <c r="BB21" i="6"/>
  <c r="AA15" i="6"/>
  <c r="AB15" i="6" s="1"/>
  <c r="AD15" i="6" s="1"/>
  <c r="AE15" i="6" s="1"/>
  <c r="BV15" i="6"/>
  <c r="BW15" i="6" s="1"/>
  <c r="BI21" i="6"/>
  <c r="BA21" i="6"/>
  <c r="BW20" i="6"/>
  <c r="AA17" i="6"/>
  <c r="AB17" i="6" s="1"/>
  <c r="AD17" i="6" s="1"/>
  <c r="AE17" i="6" s="1"/>
  <c r="BV17" i="6"/>
  <c r="BW17" i="6" s="1"/>
  <c r="BC16" i="6"/>
  <c r="BG16" i="6"/>
  <c r="BK16" i="6"/>
  <c r="Z20" i="6"/>
  <c r="AB20" i="6" s="1"/>
  <c r="AD20" i="6" s="1"/>
  <c r="AE20" i="6" s="1"/>
  <c r="AA18" i="6"/>
  <c r="AB18" i="6" s="1"/>
  <c r="AD18" i="6" s="1"/>
  <c r="AE18" i="6" s="1"/>
  <c r="BL20" i="6"/>
  <c r="BH20" i="6"/>
  <c r="BD20" i="6"/>
  <c r="BL17" i="6"/>
  <c r="BG17" i="6"/>
  <c r="BA17" i="6"/>
  <c r="BJ16" i="6"/>
  <c r="BI13" i="6"/>
  <c r="Y12" i="6"/>
  <c r="BE12" i="6" s="1"/>
  <c r="BD12" i="6"/>
  <c r="BH12" i="6"/>
  <c r="BL12" i="6"/>
  <c r="BC12" i="6"/>
  <c r="BG12" i="6"/>
  <c r="BK12" i="6"/>
  <c r="Z16" i="6"/>
  <c r="AB16" i="6" s="1"/>
  <c r="AD16" i="6" s="1"/>
  <c r="AE16" i="6" s="1"/>
  <c r="BC13" i="6"/>
  <c r="BG13" i="6"/>
  <c r="BK13" i="6"/>
  <c r="BB13" i="6"/>
  <c r="BF13" i="6"/>
  <c r="BJ13" i="6"/>
  <c r="BB17" i="6"/>
  <c r="BF17" i="6"/>
  <c r="BJ17" i="6"/>
  <c r="BL16" i="6"/>
  <c r="BF16" i="6"/>
  <c r="BA16" i="6"/>
  <c r="BL13" i="6"/>
  <c r="BD13" i="6"/>
  <c r="Y13" i="6"/>
  <c r="BE13" i="6" s="1"/>
  <c r="BL15" i="6"/>
  <c r="BH15" i="6"/>
  <c r="BD15" i="6"/>
  <c r="CT44" i="6"/>
  <c r="CT18" i="6"/>
  <c r="CT40" i="6"/>
  <c r="CT12" i="6"/>
  <c r="CT38" i="6"/>
  <c r="CT17" i="6"/>
  <c r="CT13" i="6"/>
  <c r="CT35" i="6"/>
  <c r="CT27" i="6"/>
  <c r="CT23" i="6"/>
  <c r="CT32" i="6"/>
  <c r="CT26" i="6"/>
  <c r="CT16" i="6"/>
  <c r="CT48" i="6"/>
  <c r="CT42" i="6"/>
  <c r="CT29" i="6"/>
  <c r="CT33" i="6"/>
  <c r="CT41" i="6"/>
  <c r="CT36" i="6"/>
  <c r="CT22" i="6"/>
  <c r="CT31" i="6"/>
  <c r="CM100" i="6" l="1"/>
  <c r="CL100" i="6"/>
  <c r="CI100" i="6"/>
  <c r="S100" i="6" s="1"/>
  <c r="CK100" i="6"/>
  <c r="CJ100" i="6"/>
  <c r="CM68" i="6"/>
  <c r="CI68" i="6"/>
  <c r="S68" i="6" s="1"/>
  <c r="CL68" i="6"/>
  <c r="CJ68" i="6"/>
  <c r="CK68" i="6"/>
  <c r="CI81" i="6"/>
  <c r="S81" i="6" s="1"/>
  <c r="CM81" i="6"/>
  <c r="CK81" i="6"/>
  <c r="CL81" i="6"/>
  <c r="CJ81" i="6"/>
  <c r="CM95" i="6"/>
  <c r="CL95" i="6"/>
  <c r="CJ95" i="6"/>
  <c r="CK95" i="6"/>
  <c r="CI95" i="6"/>
  <c r="S95" i="6" s="1"/>
  <c r="CJ87" i="6"/>
  <c r="CL87" i="6"/>
  <c r="CK87" i="6"/>
  <c r="CI87" i="6"/>
  <c r="S87" i="6" s="1"/>
  <c r="CM87" i="6"/>
  <c r="CJ92" i="6"/>
  <c r="CL92" i="6"/>
  <c r="CI92" i="6"/>
  <c r="S92" i="6" s="1"/>
  <c r="CM92" i="6"/>
  <c r="CK92" i="6"/>
  <c r="CI77" i="6"/>
  <c r="S77" i="6" s="1"/>
  <c r="CM77" i="6"/>
  <c r="CK77" i="6"/>
  <c r="CJ77" i="6"/>
  <c r="CL77" i="6"/>
  <c r="CJ62" i="6"/>
  <c r="CK62" i="6"/>
  <c r="CI62" i="6"/>
  <c r="S62" i="6" s="1"/>
  <c r="CM62" i="6"/>
  <c r="CL62" i="6"/>
  <c r="CL66" i="6"/>
  <c r="CM66" i="6"/>
  <c r="CK66" i="6"/>
  <c r="CI66" i="6"/>
  <c r="S66" i="6" s="1"/>
  <c r="CJ66" i="6"/>
  <c r="CL98" i="6"/>
  <c r="CM98" i="6"/>
  <c r="CI98" i="6"/>
  <c r="S98" i="6" s="1"/>
  <c r="CJ98" i="6"/>
  <c r="CK98" i="6"/>
  <c r="CL99" i="6"/>
  <c r="CM99" i="6"/>
  <c r="CI99" i="6"/>
  <c r="S99" i="6" s="1"/>
  <c r="CK99" i="6"/>
  <c r="CJ99" i="6"/>
  <c r="CL94" i="6"/>
  <c r="CM94" i="6"/>
  <c r="CI94" i="6"/>
  <c r="S94" i="6" s="1"/>
  <c r="CJ94" i="6"/>
  <c r="CK94" i="6"/>
  <c r="CJ55" i="6"/>
  <c r="CK55" i="6"/>
  <c r="CL55" i="6"/>
  <c r="CM55" i="6"/>
  <c r="CI55" i="6"/>
  <c r="S55" i="6" s="1"/>
  <c r="CJ59" i="6"/>
  <c r="CK59" i="6"/>
  <c r="CI59" i="6"/>
  <c r="S59" i="6" s="1"/>
  <c r="CL59" i="6"/>
  <c r="CM59" i="6"/>
  <c r="CJ58" i="6"/>
  <c r="CK58" i="6"/>
  <c r="CM58" i="6"/>
  <c r="CI58" i="6"/>
  <c r="S58" i="6" s="1"/>
  <c r="CL58" i="6"/>
  <c r="CM69" i="6"/>
  <c r="CI69" i="6"/>
  <c r="S69" i="6" s="1"/>
  <c r="CL69" i="6"/>
  <c r="CJ69" i="6"/>
  <c r="CK69" i="6"/>
  <c r="CJ93" i="6"/>
  <c r="CI93" i="6"/>
  <c r="S93" i="6" s="1"/>
  <c r="CK93" i="6"/>
  <c r="CL93" i="6"/>
  <c r="CM93" i="6"/>
  <c r="CK57" i="6"/>
  <c r="CJ57" i="6"/>
  <c r="CI57" i="6"/>
  <c r="S57" i="6" s="1"/>
  <c r="CL57" i="6"/>
  <c r="CM57" i="6"/>
  <c r="CI82" i="6"/>
  <c r="S82" i="6" s="1"/>
  <c r="CK82" i="6"/>
  <c r="CJ82" i="6"/>
  <c r="CL82" i="6"/>
  <c r="CM82" i="6"/>
  <c r="CL53" i="6"/>
  <c r="CM53" i="6"/>
  <c r="CI53" i="6"/>
  <c r="S53" i="6" s="1"/>
  <c r="CK53" i="6"/>
  <c r="CJ53" i="6"/>
  <c r="CL97" i="6"/>
  <c r="CM97" i="6"/>
  <c r="CJ97" i="6"/>
  <c r="CI97" i="6"/>
  <c r="S97" i="6" s="1"/>
  <c r="CK97" i="6"/>
  <c r="CM75" i="6"/>
  <c r="CI75" i="6"/>
  <c r="S75" i="6" s="1"/>
  <c r="CJ75" i="6"/>
  <c r="CK75" i="6"/>
  <c r="CL75" i="6"/>
  <c r="CI73" i="6"/>
  <c r="S73" i="6" s="1"/>
  <c r="CK73" i="6"/>
  <c r="CM73" i="6"/>
  <c r="CJ73" i="6"/>
  <c r="CL73" i="6"/>
  <c r="CJ88" i="6"/>
  <c r="CL88" i="6"/>
  <c r="CK88" i="6"/>
  <c r="CI88" i="6"/>
  <c r="S88" i="6" s="1"/>
  <c r="CM88" i="6"/>
  <c r="CM79" i="6"/>
  <c r="CI79" i="6"/>
  <c r="S79" i="6" s="1"/>
  <c r="CL79" i="6"/>
  <c r="CJ79" i="6"/>
  <c r="CK79" i="6"/>
  <c r="CJ86" i="6"/>
  <c r="CK86" i="6"/>
  <c r="CI86" i="6"/>
  <c r="S86" i="6" s="1"/>
  <c r="CL86" i="6"/>
  <c r="CM86" i="6"/>
  <c r="CJ61" i="6"/>
  <c r="CK61" i="6"/>
  <c r="CL61" i="6"/>
  <c r="CI61" i="6"/>
  <c r="S61" i="6" s="1"/>
  <c r="CM61" i="6"/>
  <c r="CJ83" i="6"/>
  <c r="CL83" i="6"/>
  <c r="CK83" i="6"/>
  <c r="CI83" i="6"/>
  <c r="S83" i="6" s="1"/>
  <c r="CM83" i="6"/>
  <c r="CJ84" i="6"/>
  <c r="CL84" i="6"/>
  <c r="CI84" i="6"/>
  <c r="S84" i="6" s="1"/>
  <c r="CM84" i="6"/>
  <c r="CK84" i="6"/>
  <c r="CJ90" i="6"/>
  <c r="CK90" i="6"/>
  <c r="CL90" i="6"/>
  <c r="CI90" i="6"/>
  <c r="S90" i="6" s="1"/>
  <c r="CM90" i="6"/>
  <c r="CJ85" i="6"/>
  <c r="CK85" i="6"/>
  <c r="CI85" i="6"/>
  <c r="S85" i="6" s="1"/>
  <c r="CL85" i="6"/>
  <c r="CM85" i="6"/>
  <c r="CJ91" i="6"/>
  <c r="CL91" i="6"/>
  <c r="CK91" i="6"/>
  <c r="CI91" i="6"/>
  <c r="S91" i="6" s="1"/>
  <c r="CM91" i="6"/>
  <c r="CL54" i="6"/>
  <c r="CM54" i="6"/>
  <c r="CI54" i="6"/>
  <c r="S54" i="6" s="1"/>
  <c r="CK54" i="6"/>
  <c r="CJ54" i="6"/>
  <c r="CM74" i="6"/>
  <c r="CI74" i="6"/>
  <c r="S74" i="6" s="1"/>
  <c r="CJ74" i="6"/>
  <c r="CK74" i="6"/>
  <c r="CL74" i="6"/>
  <c r="CM96" i="6"/>
  <c r="CL96" i="6"/>
  <c r="CJ96" i="6"/>
  <c r="CK96" i="6"/>
  <c r="CI96" i="6"/>
  <c r="S96" i="6" s="1"/>
  <c r="CM72" i="6"/>
  <c r="CI72" i="6"/>
  <c r="S72" i="6" s="1"/>
  <c r="CK72" i="6"/>
  <c r="CL72" i="6"/>
  <c r="CJ72" i="6"/>
  <c r="CM78" i="6"/>
  <c r="CI78" i="6"/>
  <c r="S78" i="6" s="1"/>
  <c r="CJ78" i="6"/>
  <c r="CK78" i="6"/>
  <c r="CL78" i="6"/>
  <c r="CI80" i="6"/>
  <c r="S80" i="6" s="1"/>
  <c r="CM80" i="6"/>
  <c r="CJ80" i="6"/>
  <c r="CL80" i="6"/>
  <c r="CK80" i="6"/>
  <c r="CK65" i="6"/>
  <c r="CL65" i="6"/>
  <c r="CM65" i="6"/>
  <c r="CI65" i="6"/>
  <c r="S65" i="6" s="1"/>
  <c r="CJ65" i="6"/>
  <c r="CI71" i="6"/>
  <c r="S71" i="6" s="1"/>
  <c r="CJ71" i="6"/>
  <c r="CM71" i="6"/>
  <c r="CK71" i="6"/>
  <c r="CL71" i="6"/>
  <c r="CI70" i="6"/>
  <c r="S70" i="6" s="1"/>
  <c r="CM70" i="6"/>
  <c r="CL70" i="6"/>
  <c r="CK70" i="6"/>
  <c r="CJ70" i="6"/>
  <c r="CI76" i="6"/>
  <c r="S76" i="6" s="1"/>
  <c r="CM76" i="6"/>
  <c r="CK76" i="6"/>
  <c r="CJ76" i="6"/>
  <c r="CL76" i="6"/>
  <c r="CJ63" i="6"/>
  <c r="CK63" i="6"/>
  <c r="CL63" i="6"/>
  <c r="CM63" i="6"/>
  <c r="CI63" i="6"/>
  <c r="S63" i="6" s="1"/>
  <c r="CJ89" i="6"/>
  <c r="CI89" i="6"/>
  <c r="S89" i="6" s="1"/>
  <c r="CL89" i="6"/>
  <c r="CK89" i="6"/>
  <c r="CM89" i="6"/>
  <c r="AD31" i="6"/>
  <c r="AE31" i="6" s="1"/>
  <c r="BX31" i="6" s="1"/>
  <c r="AB33" i="6"/>
  <c r="AD33" i="6" s="1"/>
  <c r="AE33" i="6" s="1"/>
  <c r="BX33" i="6" s="1"/>
  <c r="AD28" i="6"/>
  <c r="AE28" i="6" s="1"/>
  <c r="BX28" i="6" s="1"/>
  <c r="AD26" i="6"/>
  <c r="AE26" i="6" s="1"/>
  <c r="BX26" i="6" s="1"/>
  <c r="AD30" i="6"/>
  <c r="AE30" i="6" s="1"/>
  <c r="BX30" i="6" s="1"/>
  <c r="Y20" i="6"/>
  <c r="BE20" i="6" s="1"/>
  <c r="Y26" i="6"/>
  <c r="BE26" i="6" s="1"/>
  <c r="AD24" i="6"/>
  <c r="AE24" i="6" s="1"/>
  <c r="BX24" i="6" s="1"/>
  <c r="Y23" i="6"/>
  <c r="BE23" i="6" s="1"/>
  <c r="Y24" i="6"/>
  <c r="BE24" i="6" s="1"/>
  <c r="Y16" i="6"/>
  <c r="BE16" i="6" s="1"/>
  <c r="AB29" i="6"/>
  <c r="Y31" i="6"/>
  <c r="BE31" i="6" s="1"/>
  <c r="AB42" i="6"/>
  <c r="Y40" i="6"/>
  <c r="BE40" i="6" s="1"/>
  <c r="BX44" i="6"/>
  <c r="BX46" i="6"/>
  <c r="BX27" i="6"/>
  <c r="BX47" i="6"/>
  <c r="Y41" i="6"/>
  <c r="BE41" i="6" s="1"/>
  <c r="BX25" i="6"/>
  <c r="BX36" i="6"/>
  <c r="BX32" i="6"/>
  <c r="Y32" i="6"/>
  <c r="BE32" i="6" s="1"/>
  <c r="BX23" i="6"/>
  <c r="BX43" i="6"/>
  <c r="Y47" i="6"/>
  <c r="BE47" i="6" s="1"/>
  <c r="BX21" i="6"/>
  <c r="BX20" i="6"/>
  <c r="Y21" i="6"/>
  <c r="BE21" i="6" s="1"/>
  <c r="BX29" i="6" l="1"/>
  <c r="AD29" i="6"/>
  <c r="AE29" i="6" s="1"/>
  <c r="AD42" i="6"/>
  <c r="AE42" i="6" s="1"/>
  <c r="BX42" i="6" s="1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CR11" i="6"/>
  <c r="CT11" i="6"/>
  <c r="CY8" i="6" l="1"/>
  <c r="CX8" i="6"/>
  <c r="CW8" i="6"/>
  <c r="CV8" i="6"/>
  <c r="CU8" i="6"/>
  <c r="CY7" i="6"/>
  <c r="CX7" i="6"/>
  <c r="CW7" i="6"/>
  <c r="CV7" i="6"/>
  <c r="CU7" i="6"/>
  <c r="CY6" i="6"/>
  <c r="CX6" i="6"/>
  <c r="CW6" i="6"/>
  <c r="CV6" i="6"/>
  <c r="CU6" i="6"/>
  <c r="Z4" i="6"/>
  <c r="AC4" i="6"/>
  <c r="Y4" i="6"/>
  <c r="AA4" i="6"/>
  <c r="AB4" i="6"/>
  <c r="AD4" i="6"/>
  <c r="AE4" i="6" l="1"/>
  <c r="AO3" i="6"/>
  <c r="AP3" i="6"/>
  <c r="AQ3" i="6"/>
  <c r="AR3" i="6"/>
  <c r="AS3" i="6"/>
  <c r="AT3" i="6"/>
  <c r="AO4" i="6"/>
  <c r="AP4" i="6"/>
  <c r="AQ4" i="6"/>
  <c r="AR4" i="6"/>
  <c r="AS4" i="6"/>
  <c r="AT4" i="6"/>
  <c r="AO5" i="6"/>
  <c r="AP5" i="6"/>
  <c r="AQ5" i="6"/>
  <c r="AR5" i="6"/>
  <c r="AS5" i="6"/>
  <c r="AT5" i="6"/>
  <c r="AI3" i="6"/>
  <c r="AJ3" i="6"/>
  <c r="AK3" i="6"/>
  <c r="AL3" i="6"/>
  <c r="AM3" i="6"/>
  <c r="AN3" i="6"/>
  <c r="AI4" i="6"/>
  <c r="AJ4" i="6"/>
  <c r="AK4" i="6"/>
  <c r="AL4" i="6"/>
  <c r="AM4" i="6"/>
  <c r="AN4" i="6"/>
  <c r="AI5" i="6"/>
  <c r="AJ5" i="6"/>
  <c r="AK5" i="6"/>
  <c r="AL5" i="6"/>
  <c r="AM5" i="6"/>
  <c r="AN5" i="6"/>
  <c r="AH3" i="6"/>
  <c r="AH4" i="6"/>
  <c r="CO11" i="6"/>
  <c r="CP11" i="6" s="1"/>
  <c r="CH11" i="6"/>
  <c r="CG11" i="6"/>
  <c r="CF11" i="6"/>
  <c r="CE11" i="6"/>
  <c r="CD11" i="6"/>
  <c r="AA11" i="6"/>
  <c r="BK11" i="6"/>
  <c r="BM10" i="6"/>
  <c r="CY10" i="6" s="1"/>
  <c r="BL10" i="6"/>
  <c r="CX10" i="6" s="1"/>
  <c r="BK10" i="6"/>
  <c r="CW10" i="6" s="1"/>
  <c r="BJ10" i="6"/>
  <c r="BI10" i="6"/>
  <c r="BH10" i="6"/>
  <c r="BG10" i="6"/>
  <c r="BF10" i="6"/>
  <c r="BE10" i="6"/>
  <c r="BD10" i="6"/>
  <c r="CV10" i="6" s="1"/>
  <c r="BC10" i="6"/>
  <c r="BB10" i="6"/>
  <c r="CU10" i="6" s="1"/>
  <c r="BA10" i="6"/>
  <c r="BH11" i="6" l="1"/>
  <c r="BJ11" i="6"/>
  <c r="BD11" i="6"/>
  <c r="BL11" i="6"/>
  <c r="BF11" i="6"/>
  <c r="BV11" i="6"/>
  <c r="BW11" i="6" s="1"/>
  <c r="AH5" i="6"/>
  <c r="Z11" i="6"/>
  <c r="BA11" i="6"/>
  <c r="BI11" i="6"/>
  <c r="BM11" i="6"/>
  <c r="BC11" i="6"/>
  <c r="BG11" i="6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27" i="3"/>
  <c r="C26" i="3"/>
  <c r="C17" i="3"/>
  <c r="C18" i="3"/>
  <c r="C19" i="3"/>
  <c r="C20" i="3"/>
  <c r="C21" i="3"/>
  <c r="C22" i="3"/>
  <c r="C23" i="3"/>
  <c r="C24" i="3"/>
  <c r="C25" i="3"/>
  <c r="C16" i="3"/>
  <c r="C15" i="3"/>
  <c r="C11" i="3"/>
  <c r="C12" i="3"/>
  <c r="C13" i="3"/>
  <c r="C14" i="3"/>
  <c r="C10" i="3"/>
  <c r="C9" i="3"/>
  <c r="C8" i="3"/>
  <c r="C7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6" i="3"/>
  <c r="C6" i="3" s="1"/>
  <c r="E42" i="3" l="1"/>
  <c r="F42" i="3"/>
  <c r="CX5" i="6"/>
  <c r="CW5" i="6"/>
  <c r="CV5" i="6"/>
  <c r="CY5" i="6"/>
  <c r="CU5" i="6"/>
  <c r="AO6" i="6"/>
  <c r="AS6" i="6"/>
  <c r="AK6" i="6"/>
  <c r="AP6" i="6"/>
  <c r="AT6" i="6"/>
  <c r="AL6" i="6"/>
  <c r="AQ6" i="6"/>
  <c r="AI6" i="6"/>
  <c r="AM6" i="6"/>
  <c r="AH6" i="6"/>
  <c r="AR6" i="6"/>
  <c r="AJ6" i="6"/>
  <c r="AN6" i="6"/>
  <c r="CY4" i="6"/>
  <c r="CU4" i="6"/>
  <c r="CW4" i="6"/>
  <c r="CV4" i="6"/>
  <c r="CX4" i="6"/>
  <c r="AR7" i="6"/>
  <c r="AL7" i="6"/>
  <c r="AT7" i="6"/>
  <c r="AN7" i="6"/>
  <c r="AK7" i="6"/>
  <c r="AO7" i="6"/>
  <c r="AS7" i="6"/>
  <c r="AI7" i="6"/>
  <c r="AM7" i="6"/>
  <c r="AP7" i="6"/>
  <c r="AJ7" i="6"/>
  <c r="AH7" i="6"/>
  <c r="AQ7" i="6"/>
  <c r="AB11" i="6"/>
  <c r="AD11" i="6" s="1"/>
  <c r="AE11" i="6" s="1"/>
  <c r="Y11" i="6"/>
  <c r="BE11" i="6" s="1"/>
  <c r="BU41" i="6" l="1"/>
  <c r="BU22" i="6"/>
  <c r="BU24" i="6"/>
  <c r="BU19" i="6"/>
  <c r="BU12" i="6"/>
  <c r="BU14" i="6"/>
  <c r="BU13" i="6"/>
  <c r="BU26" i="6"/>
  <c r="BU30" i="6"/>
  <c r="BU25" i="6"/>
  <c r="BU38" i="6"/>
  <c r="BU43" i="6"/>
  <c r="BU16" i="6"/>
  <c r="AF49" i="6"/>
  <c r="BU44" i="6"/>
  <c r="AF47" i="6"/>
  <c r="BU29" i="6"/>
  <c r="BU23" i="6"/>
  <c r="BU33" i="6"/>
  <c r="BU49" i="6"/>
  <c r="BU40" i="6"/>
  <c r="BU48" i="6"/>
  <c r="BU46" i="6"/>
  <c r="BU37" i="6"/>
  <c r="BU27" i="6"/>
  <c r="BU47" i="6"/>
  <c r="BU31" i="6"/>
  <c r="AF48" i="6"/>
  <c r="BU21" i="6"/>
  <c r="BU20" i="6"/>
  <c r="BU15" i="6"/>
  <c r="BU45" i="6"/>
  <c r="BU28" i="6"/>
  <c r="BU34" i="6"/>
  <c r="BU35" i="6"/>
  <c r="BU42" i="6"/>
  <c r="BU39" i="6"/>
  <c r="BU36" i="6"/>
  <c r="BU18" i="6"/>
  <c r="BU17" i="6"/>
  <c r="BU32" i="6"/>
  <c r="BU11" i="6"/>
  <c r="BU3" i="6" l="1"/>
  <c r="AG11" i="6"/>
  <c r="AG32" i="6"/>
  <c r="CQ32" i="6"/>
  <c r="T32" i="6" s="1"/>
  <c r="AG18" i="6"/>
  <c r="CQ18" i="6"/>
  <c r="T18" i="6" s="1"/>
  <c r="AG39" i="6"/>
  <c r="CQ39" i="6"/>
  <c r="T39" i="6" s="1"/>
  <c r="CQ35" i="6"/>
  <c r="T35" i="6" s="1"/>
  <c r="AG35" i="6"/>
  <c r="AG15" i="6"/>
  <c r="CQ15" i="6"/>
  <c r="T15" i="6" s="1"/>
  <c r="AG47" i="6"/>
  <c r="CQ47" i="6"/>
  <c r="CQ46" i="6"/>
  <c r="T46" i="6" s="1"/>
  <c r="AG46" i="6"/>
  <c r="CQ23" i="6"/>
  <c r="T23" i="6" s="1"/>
  <c r="AG23" i="6"/>
  <c r="CQ30" i="6"/>
  <c r="T30" i="6" s="1"/>
  <c r="AG30" i="6"/>
  <c r="AG26" i="6"/>
  <c r="CQ26" i="6"/>
  <c r="T26" i="6" s="1"/>
  <c r="CQ19" i="6"/>
  <c r="T19" i="6" s="1"/>
  <c r="AG19" i="6"/>
  <c r="AG42" i="6"/>
  <c r="CQ42" i="6"/>
  <c r="T42" i="6" s="1"/>
  <c r="CQ34" i="6"/>
  <c r="T34" i="6" s="1"/>
  <c r="AG34" i="6"/>
  <c r="CQ28" i="6"/>
  <c r="T28" i="6" s="1"/>
  <c r="AG28" i="6"/>
  <c r="CQ20" i="6"/>
  <c r="T20" i="6" s="1"/>
  <c r="AG20" i="6"/>
  <c r="CQ27" i="6"/>
  <c r="T27" i="6" s="1"/>
  <c r="AG27" i="6"/>
  <c r="AG44" i="6"/>
  <c r="CQ44" i="6"/>
  <c r="T44" i="6" s="1"/>
  <c r="AG38" i="6"/>
  <c r="CQ38" i="6"/>
  <c r="T38" i="6" s="1"/>
  <c r="CQ13" i="6"/>
  <c r="T13" i="6" s="1"/>
  <c r="AG13" i="6"/>
  <c r="CQ24" i="6"/>
  <c r="T24" i="6" s="1"/>
  <c r="AG24" i="6"/>
  <c r="AG45" i="6"/>
  <c r="CQ45" i="6"/>
  <c r="T45" i="6" s="1"/>
  <c r="CQ21" i="6"/>
  <c r="T21" i="6" s="1"/>
  <c r="AG21" i="6"/>
  <c r="CQ31" i="6"/>
  <c r="T31" i="6" s="1"/>
  <c r="AG31" i="6"/>
  <c r="AG48" i="6"/>
  <c r="CQ48" i="6"/>
  <c r="AG49" i="6"/>
  <c r="CQ49" i="6"/>
  <c r="AG33" i="6"/>
  <c r="CQ33" i="6"/>
  <c r="T33" i="6" s="1"/>
  <c r="CQ29" i="6"/>
  <c r="T29" i="6" s="1"/>
  <c r="AG29" i="6"/>
  <c r="CQ16" i="6"/>
  <c r="T16" i="6" s="1"/>
  <c r="AG16" i="6"/>
  <c r="AG25" i="6"/>
  <c r="CQ25" i="6"/>
  <c r="T25" i="6" s="1"/>
  <c r="CQ14" i="6"/>
  <c r="T14" i="6" s="1"/>
  <c r="AG14" i="6"/>
  <c r="AG22" i="6"/>
  <c r="CQ22" i="6"/>
  <c r="T22" i="6" s="1"/>
  <c r="AG17" i="6"/>
  <c r="CQ17" i="6"/>
  <c r="T17" i="6" s="1"/>
  <c r="AG36" i="6"/>
  <c r="CQ36" i="6"/>
  <c r="T36" i="6" s="1"/>
  <c r="AG37" i="6"/>
  <c r="CQ37" i="6"/>
  <c r="T37" i="6" s="1"/>
  <c r="AG40" i="6"/>
  <c r="CQ40" i="6"/>
  <c r="T40" i="6" s="1"/>
  <c r="AG43" i="6"/>
  <c r="CQ43" i="6"/>
  <c r="T43" i="6" s="1"/>
  <c r="AG12" i="6"/>
  <c r="CQ12" i="6"/>
  <c r="T12" i="6" s="1"/>
  <c r="CQ41" i="6"/>
  <c r="AG41" i="6"/>
  <c r="CX3" i="6"/>
  <c r="CY3" i="6"/>
  <c r="CW3" i="6"/>
  <c r="CV3" i="6"/>
  <c r="CU3" i="6"/>
  <c r="AQ8" i="6"/>
  <c r="AK8" i="6"/>
  <c r="AH8" i="6"/>
  <c r="AI8" i="6"/>
  <c r="AR8" i="6"/>
  <c r="AL8" i="6"/>
  <c r="AM8" i="6"/>
  <c r="AO8" i="6"/>
  <c r="AS8" i="6"/>
  <c r="AP8" i="6"/>
  <c r="AT8" i="6"/>
  <c r="AJ8" i="6"/>
  <c r="AN8" i="6"/>
  <c r="CQ11" i="6"/>
  <c r="CY54" i="6" l="1"/>
  <c r="CY67" i="6"/>
  <c r="CY53" i="6"/>
  <c r="CY64" i="6"/>
  <c r="CY95" i="6"/>
  <c r="CY96" i="6"/>
  <c r="CY97" i="6"/>
  <c r="CY98" i="6"/>
  <c r="CY99" i="6"/>
  <c r="CY100" i="6"/>
  <c r="CY65" i="6"/>
  <c r="CY63" i="6"/>
  <c r="CY94" i="6"/>
  <c r="CY91" i="6"/>
  <c r="CY83" i="6"/>
  <c r="CY92" i="6"/>
  <c r="CY85" i="6"/>
  <c r="CY90" i="6"/>
  <c r="CY56" i="6"/>
  <c r="CY79" i="6"/>
  <c r="CY61" i="6"/>
  <c r="CY77" i="6"/>
  <c r="CY87" i="6"/>
  <c r="CY86" i="6"/>
  <c r="CY80" i="6"/>
  <c r="CY52" i="6"/>
  <c r="CY66" i="6"/>
  <c r="CY55" i="6"/>
  <c r="CY88" i="6"/>
  <c r="CY81" i="6"/>
  <c r="CY93" i="6"/>
  <c r="CY70" i="6"/>
  <c r="CY73" i="6"/>
  <c r="CY82" i="6"/>
  <c r="CY75" i="6"/>
  <c r="CY69" i="6"/>
  <c r="CY59" i="6"/>
  <c r="CY78" i="6"/>
  <c r="CY50" i="6"/>
  <c r="CY89" i="6"/>
  <c r="CY76" i="6"/>
  <c r="CY74" i="6"/>
  <c r="CY72" i="6"/>
  <c r="CY62" i="6"/>
  <c r="CY58" i="6"/>
  <c r="CY71" i="6"/>
  <c r="CY84" i="6"/>
  <c r="CY57" i="6"/>
  <c r="CY68" i="6"/>
  <c r="CY51" i="6"/>
  <c r="CY60" i="6"/>
  <c r="CX55" i="6"/>
  <c r="CX59" i="6"/>
  <c r="CX60" i="6"/>
  <c r="CX61" i="6"/>
  <c r="CX62" i="6"/>
  <c r="CX58" i="6"/>
  <c r="CX64" i="6"/>
  <c r="CX67" i="6"/>
  <c r="CX63" i="6"/>
  <c r="CX76" i="6"/>
  <c r="CX80" i="6"/>
  <c r="CX57" i="6"/>
  <c r="CX86" i="6"/>
  <c r="CX90" i="6"/>
  <c r="CX85" i="6"/>
  <c r="CX89" i="6"/>
  <c r="CX71" i="6"/>
  <c r="CX50" i="6"/>
  <c r="CX83" i="6"/>
  <c r="CX100" i="6"/>
  <c r="CX96" i="6"/>
  <c r="CX92" i="6"/>
  <c r="CX84" i="6"/>
  <c r="CX68" i="6"/>
  <c r="CX66" i="6"/>
  <c r="CX54" i="6"/>
  <c r="CX91" i="6"/>
  <c r="CX98" i="6"/>
  <c r="CX88" i="6"/>
  <c r="CX79" i="6"/>
  <c r="CX74" i="6"/>
  <c r="CX82" i="6"/>
  <c r="CX97" i="6"/>
  <c r="CX52" i="6"/>
  <c r="CX93" i="6"/>
  <c r="CX87" i="6"/>
  <c r="CX70" i="6"/>
  <c r="CX99" i="6"/>
  <c r="CX95" i="6"/>
  <c r="CX75" i="6"/>
  <c r="CX69" i="6"/>
  <c r="CX65" i="6"/>
  <c r="CX53" i="6"/>
  <c r="CX77" i="6"/>
  <c r="CX81" i="6"/>
  <c r="CX78" i="6"/>
  <c r="CX51" i="6"/>
  <c r="CX73" i="6"/>
  <c r="CX94" i="6"/>
  <c r="CX56" i="6"/>
  <c r="CX72" i="6"/>
  <c r="CV51" i="6"/>
  <c r="CV52" i="6"/>
  <c r="CV63" i="6"/>
  <c r="CV66" i="6"/>
  <c r="CV67" i="6"/>
  <c r="CV69" i="6"/>
  <c r="CV79" i="6"/>
  <c r="CV75" i="6"/>
  <c r="CV96" i="6"/>
  <c r="CV97" i="6"/>
  <c r="CV100" i="6"/>
  <c r="CV70" i="6"/>
  <c r="CV93" i="6"/>
  <c r="CV95" i="6"/>
  <c r="CV98" i="6"/>
  <c r="CV99" i="6"/>
  <c r="CV77" i="6"/>
  <c r="CV87" i="6"/>
  <c r="CV84" i="6"/>
  <c r="CV78" i="6"/>
  <c r="CV86" i="6"/>
  <c r="CV82" i="6"/>
  <c r="CV65" i="6"/>
  <c r="CV59" i="6"/>
  <c r="CV60" i="6"/>
  <c r="CV91" i="6"/>
  <c r="CV83" i="6"/>
  <c r="CV64" i="6"/>
  <c r="CV76" i="6"/>
  <c r="CV61" i="6"/>
  <c r="CV53" i="6"/>
  <c r="CV71" i="6"/>
  <c r="CV62" i="6"/>
  <c r="CV55" i="6"/>
  <c r="CV88" i="6"/>
  <c r="CV81" i="6"/>
  <c r="CV50" i="6"/>
  <c r="CV74" i="6"/>
  <c r="CV73" i="6"/>
  <c r="CV56" i="6"/>
  <c r="CV72" i="6"/>
  <c r="CV54" i="6"/>
  <c r="CV92" i="6"/>
  <c r="CV85" i="6"/>
  <c r="CV90" i="6"/>
  <c r="CV58" i="6"/>
  <c r="CV94" i="6"/>
  <c r="CV68" i="6"/>
  <c r="CV89" i="6"/>
  <c r="CV80" i="6"/>
  <c r="CV57" i="6"/>
  <c r="CU51" i="6"/>
  <c r="CU52" i="6"/>
  <c r="CU60" i="6"/>
  <c r="CU63" i="6"/>
  <c r="CU64" i="6"/>
  <c r="CU53" i="6"/>
  <c r="CU67" i="6"/>
  <c r="CU61" i="6"/>
  <c r="CU66" i="6"/>
  <c r="CU62" i="6"/>
  <c r="CU99" i="6"/>
  <c r="CU96" i="6"/>
  <c r="CU88" i="6"/>
  <c r="CU78" i="6"/>
  <c r="CU50" i="6"/>
  <c r="CU76" i="6"/>
  <c r="CU74" i="6"/>
  <c r="CU54" i="6"/>
  <c r="CU72" i="6"/>
  <c r="CU58" i="6"/>
  <c r="CU81" i="6"/>
  <c r="CU89" i="6"/>
  <c r="CU73" i="6"/>
  <c r="CU59" i="6"/>
  <c r="CU87" i="6"/>
  <c r="CU84" i="6"/>
  <c r="CU86" i="6"/>
  <c r="CU56" i="6"/>
  <c r="CU98" i="6"/>
  <c r="CU97" i="6"/>
  <c r="CU77" i="6"/>
  <c r="CU91" i="6"/>
  <c r="CU83" i="6"/>
  <c r="CU71" i="6"/>
  <c r="CU92" i="6"/>
  <c r="CU85" i="6"/>
  <c r="CU65" i="6"/>
  <c r="CU90" i="6"/>
  <c r="CU80" i="6"/>
  <c r="CU57" i="6"/>
  <c r="CU68" i="6"/>
  <c r="CU55" i="6"/>
  <c r="CU94" i="6"/>
  <c r="CU93" i="6"/>
  <c r="CU70" i="6"/>
  <c r="CU82" i="6"/>
  <c r="CU75" i="6"/>
  <c r="CU69" i="6"/>
  <c r="CU95" i="6"/>
  <c r="CU100" i="6"/>
  <c r="CU79" i="6"/>
  <c r="CW63" i="6"/>
  <c r="CW59" i="6"/>
  <c r="CW58" i="6"/>
  <c r="CW60" i="6"/>
  <c r="CW62" i="6"/>
  <c r="CW55" i="6"/>
  <c r="CW68" i="6"/>
  <c r="CW69" i="6"/>
  <c r="CW72" i="6"/>
  <c r="CW96" i="6"/>
  <c r="CW98" i="6"/>
  <c r="CW100" i="6"/>
  <c r="CW61" i="6"/>
  <c r="CW74" i="6"/>
  <c r="CW85" i="6"/>
  <c r="CW89" i="6"/>
  <c r="CW81" i="6"/>
  <c r="CW84" i="6"/>
  <c r="CW88" i="6"/>
  <c r="CW92" i="6"/>
  <c r="CW93" i="6"/>
  <c r="CW95" i="6"/>
  <c r="CW97" i="6"/>
  <c r="CW99" i="6"/>
  <c r="CW71" i="6"/>
  <c r="CW70" i="6"/>
  <c r="CW75" i="6"/>
  <c r="CW80" i="6"/>
  <c r="CW51" i="6"/>
  <c r="CW86" i="6"/>
  <c r="CW50" i="6"/>
  <c r="CW73" i="6"/>
  <c r="CW64" i="6"/>
  <c r="CW90" i="6"/>
  <c r="CW87" i="6"/>
  <c r="CW66" i="6"/>
  <c r="CW65" i="6"/>
  <c r="CW77" i="6"/>
  <c r="CW94" i="6"/>
  <c r="CW78" i="6"/>
  <c r="CW91" i="6"/>
  <c r="CW83" i="6"/>
  <c r="CW79" i="6"/>
  <c r="CW57" i="6"/>
  <c r="CW52" i="6"/>
  <c r="CW82" i="6"/>
  <c r="CW56" i="6"/>
  <c r="CW67" i="6"/>
  <c r="CW54" i="6"/>
  <c r="CW76" i="6"/>
  <c r="CW53" i="6"/>
  <c r="CV13" i="6"/>
  <c r="CV12" i="6"/>
  <c r="CW12" i="6"/>
  <c r="CW13" i="6"/>
  <c r="CY12" i="6"/>
  <c r="CY13" i="6"/>
  <c r="CU13" i="6"/>
  <c r="CU12" i="6"/>
  <c r="CX13" i="6"/>
  <c r="CX12" i="6"/>
  <c r="CY25" i="6"/>
  <c r="CY45" i="6"/>
  <c r="CY46" i="6"/>
  <c r="CY24" i="6"/>
  <c r="CY34" i="6"/>
  <c r="CY15" i="6"/>
  <c r="CY39" i="6"/>
  <c r="CY49" i="6"/>
  <c r="CY38" i="6"/>
  <c r="CY40" i="6"/>
  <c r="CY19" i="6"/>
  <c r="CY35" i="6"/>
  <c r="CY32" i="6"/>
  <c r="CY18" i="6"/>
  <c r="CY20" i="6"/>
  <c r="CY47" i="6"/>
  <c r="CY33" i="6"/>
  <c r="CY22" i="6"/>
  <c r="CY43" i="6"/>
  <c r="CY44" i="6"/>
  <c r="CY36" i="6"/>
  <c r="CY48" i="6"/>
  <c r="CY41" i="6"/>
  <c r="CY26" i="6"/>
  <c r="CY17" i="6"/>
  <c r="CY21" i="6"/>
  <c r="CY14" i="6"/>
  <c r="CY30" i="6"/>
  <c r="CY27" i="6"/>
  <c r="CY42" i="6"/>
  <c r="CY37" i="6"/>
  <c r="CY31" i="6"/>
  <c r="CY23" i="6"/>
  <c r="CY16" i="6"/>
  <c r="CY29" i="6"/>
  <c r="CY28" i="6"/>
  <c r="T49" i="6"/>
  <c r="Q49" i="6"/>
  <c r="CU43" i="6"/>
  <c r="CU45" i="6"/>
  <c r="CU24" i="6"/>
  <c r="CU25" i="6"/>
  <c r="CU42" i="6"/>
  <c r="CU34" i="6"/>
  <c r="CU19" i="6"/>
  <c r="CU49" i="6"/>
  <c r="CU46" i="6"/>
  <c r="CU38" i="6"/>
  <c r="CU14" i="6"/>
  <c r="CU30" i="6"/>
  <c r="CU47" i="6"/>
  <c r="CU20" i="6"/>
  <c r="CU39" i="6"/>
  <c r="CU33" i="6"/>
  <c r="CU29" i="6"/>
  <c r="CU22" i="6"/>
  <c r="CU28" i="6"/>
  <c r="CU17" i="6"/>
  <c r="CU44" i="6"/>
  <c r="CU36" i="6"/>
  <c r="CU48" i="6"/>
  <c r="CU41" i="6"/>
  <c r="CU15" i="6"/>
  <c r="CU27" i="6"/>
  <c r="CU37" i="6"/>
  <c r="CU31" i="6"/>
  <c r="CU23" i="6"/>
  <c r="CU16" i="6"/>
  <c r="CU40" i="6"/>
  <c r="CU35" i="6"/>
  <c r="CU32" i="6"/>
  <c r="CU18" i="6"/>
  <c r="CU26" i="6"/>
  <c r="CU21" i="6"/>
  <c r="CX28" i="6"/>
  <c r="CX41" i="6"/>
  <c r="CX34" i="6"/>
  <c r="CX45" i="6"/>
  <c r="CX22" i="6"/>
  <c r="CX49" i="6"/>
  <c r="CX25" i="6"/>
  <c r="CX39" i="6"/>
  <c r="CX16" i="6"/>
  <c r="CX14" i="6"/>
  <c r="CX44" i="6"/>
  <c r="CX30" i="6"/>
  <c r="CX43" i="6"/>
  <c r="CX38" i="6"/>
  <c r="CX36" i="6"/>
  <c r="CX33" i="6"/>
  <c r="CX37" i="6"/>
  <c r="CX31" i="6"/>
  <c r="CX23" i="6"/>
  <c r="CX19" i="6"/>
  <c r="CX46" i="6"/>
  <c r="CX27" i="6"/>
  <c r="CX35" i="6"/>
  <c r="CX40" i="6"/>
  <c r="CX47" i="6"/>
  <c r="CX42" i="6"/>
  <c r="CX32" i="6"/>
  <c r="CX29" i="6"/>
  <c r="CX18" i="6"/>
  <c r="CX15" i="6"/>
  <c r="CX20" i="6"/>
  <c r="CX24" i="6"/>
  <c r="CX48" i="6"/>
  <c r="CX26" i="6"/>
  <c r="CX21" i="6"/>
  <c r="CX17" i="6"/>
  <c r="CV34" i="6"/>
  <c r="CV45" i="6"/>
  <c r="CV49" i="6"/>
  <c r="CV17" i="6"/>
  <c r="CV42" i="6"/>
  <c r="CV30" i="6"/>
  <c r="CV40" i="6"/>
  <c r="CV15" i="6"/>
  <c r="CV18" i="6"/>
  <c r="CV39" i="6"/>
  <c r="CV24" i="6"/>
  <c r="CV25" i="6"/>
  <c r="CV36" i="6"/>
  <c r="CV19" i="6"/>
  <c r="CV46" i="6"/>
  <c r="CV47" i="6"/>
  <c r="CV27" i="6"/>
  <c r="CV26" i="6"/>
  <c r="CV16" i="6"/>
  <c r="CV20" i="6"/>
  <c r="CV29" i="6"/>
  <c r="CV48" i="6"/>
  <c r="CV37" i="6"/>
  <c r="CV14" i="6"/>
  <c r="CV23" i="6"/>
  <c r="CV43" i="6"/>
  <c r="CV38" i="6"/>
  <c r="CV31" i="6"/>
  <c r="CV35" i="6"/>
  <c r="CV44" i="6"/>
  <c r="CV33" i="6"/>
  <c r="CV41" i="6"/>
  <c r="CV22" i="6"/>
  <c r="CV28" i="6"/>
  <c r="CV21" i="6"/>
  <c r="CV32" i="6"/>
  <c r="Q48" i="6"/>
  <c r="T48" i="6"/>
  <c r="T47" i="6"/>
  <c r="Q47" i="6"/>
  <c r="CW25" i="6"/>
  <c r="CW27" i="6"/>
  <c r="CW34" i="6"/>
  <c r="CW41" i="6"/>
  <c r="CW28" i="6"/>
  <c r="CW46" i="6"/>
  <c r="CW43" i="6"/>
  <c r="CW45" i="6"/>
  <c r="CW15" i="6"/>
  <c r="CW19" i="6"/>
  <c r="CW40" i="6"/>
  <c r="CW20" i="6"/>
  <c r="CW23" i="6"/>
  <c r="CW44" i="6"/>
  <c r="CW14" i="6"/>
  <c r="CW30" i="6"/>
  <c r="CW24" i="6"/>
  <c r="CW48" i="6"/>
  <c r="CW42" i="6"/>
  <c r="CW26" i="6"/>
  <c r="CW38" i="6"/>
  <c r="CW37" i="6"/>
  <c r="CW31" i="6"/>
  <c r="CW16" i="6"/>
  <c r="CW29" i="6"/>
  <c r="CW33" i="6"/>
  <c r="CW35" i="6"/>
  <c r="CW22" i="6"/>
  <c r="CW39" i="6"/>
  <c r="CW49" i="6"/>
  <c r="CW47" i="6"/>
  <c r="CW36" i="6"/>
  <c r="CW32" i="6"/>
  <c r="CW17" i="6"/>
  <c r="CW21" i="6"/>
  <c r="CW18" i="6"/>
  <c r="T41" i="6"/>
  <c r="CY11" i="6"/>
  <c r="CW11" i="6"/>
  <c r="CU11" i="6"/>
  <c r="CX11" i="6"/>
  <c r="CV11" i="6"/>
  <c r="T11" i="6"/>
  <c r="W6" i="3"/>
  <c r="X6" i="3"/>
  <c r="AC55" i="3"/>
  <c r="AB55" i="3"/>
  <c r="C55" i="3" s="1"/>
  <c r="X55" i="3"/>
  <c r="W55" i="3"/>
  <c r="F55" i="3"/>
  <c r="E55" i="3"/>
  <c r="G55" i="3" s="1"/>
  <c r="B55" i="3"/>
  <c r="AC54" i="3"/>
  <c r="AB54" i="3"/>
  <c r="X54" i="3"/>
  <c r="W54" i="3"/>
  <c r="F54" i="3" s="1"/>
  <c r="E54" i="3"/>
  <c r="G54" i="3" s="1"/>
  <c r="C54" i="3"/>
  <c r="B54" i="3"/>
  <c r="AC53" i="3"/>
  <c r="AB53" i="3"/>
  <c r="X53" i="3"/>
  <c r="E53" i="3" s="1"/>
  <c r="G53" i="3" s="1"/>
  <c r="W53" i="3"/>
  <c r="F53" i="3" s="1"/>
  <c r="C53" i="3"/>
  <c r="B53" i="3"/>
  <c r="AC52" i="3"/>
  <c r="AB52" i="3"/>
  <c r="C52" i="3" s="1"/>
  <c r="X52" i="3"/>
  <c r="E52" i="3" s="1"/>
  <c r="G52" i="3" s="1"/>
  <c r="W52" i="3"/>
  <c r="F52" i="3" s="1"/>
  <c r="B52" i="3"/>
  <c r="AC51" i="3"/>
  <c r="AB51" i="3"/>
  <c r="C51" i="3" s="1"/>
  <c r="X51" i="3"/>
  <c r="W51" i="3"/>
  <c r="F51" i="3" s="1"/>
  <c r="E51" i="3"/>
  <c r="G51" i="3" s="1"/>
  <c r="B51" i="3"/>
  <c r="AC50" i="3"/>
  <c r="AB50" i="3"/>
  <c r="C50" i="3" s="1"/>
  <c r="X50" i="3"/>
  <c r="E50" i="3" s="1"/>
  <c r="G50" i="3" s="1"/>
  <c r="W50" i="3"/>
  <c r="F50" i="3" s="1"/>
  <c r="B50" i="3"/>
  <c r="AC49" i="3"/>
  <c r="AB49" i="3"/>
  <c r="X49" i="3"/>
  <c r="E49" i="3" s="1"/>
  <c r="G49" i="3" s="1"/>
  <c r="W49" i="3"/>
  <c r="F49" i="3" s="1"/>
  <c r="C49" i="3"/>
  <c r="B49" i="3"/>
  <c r="AC48" i="3"/>
  <c r="AB48" i="3"/>
  <c r="C48" i="3" s="1"/>
  <c r="X48" i="3"/>
  <c r="E48" i="3" s="1"/>
  <c r="G48" i="3" s="1"/>
  <c r="W48" i="3"/>
  <c r="F48" i="3" s="1"/>
  <c r="B48" i="3"/>
  <c r="AC47" i="3"/>
  <c r="AB47" i="3"/>
  <c r="C47" i="3" s="1"/>
  <c r="X47" i="3"/>
  <c r="W47" i="3"/>
  <c r="F47" i="3" s="1"/>
  <c r="E47" i="3"/>
  <c r="G47" i="3" s="1"/>
  <c r="B47" i="3"/>
  <c r="AC46" i="3"/>
  <c r="AB46" i="3"/>
  <c r="X46" i="3"/>
  <c r="E46" i="3" s="1"/>
  <c r="G46" i="3" s="1"/>
  <c r="W46" i="3"/>
  <c r="F46" i="3" s="1"/>
  <c r="C46" i="3"/>
  <c r="B46" i="3"/>
  <c r="AC45" i="3"/>
  <c r="AB45" i="3"/>
  <c r="X45" i="3"/>
  <c r="W45" i="3"/>
  <c r="F45" i="3" s="1"/>
  <c r="E45" i="3"/>
  <c r="G45" i="3" s="1"/>
  <c r="C45" i="3"/>
  <c r="B45" i="3"/>
  <c r="AC44" i="3"/>
  <c r="AB44" i="3"/>
  <c r="X44" i="3"/>
  <c r="W44" i="3"/>
  <c r="B44" i="3"/>
  <c r="AC43" i="3"/>
  <c r="AB43" i="3"/>
  <c r="X43" i="3"/>
  <c r="W43" i="3"/>
  <c r="B43" i="3"/>
  <c r="AC42" i="3"/>
  <c r="AB42" i="3"/>
  <c r="X42" i="3"/>
  <c r="W42" i="3"/>
  <c r="B42" i="3"/>
  <c r="AC41" i="3"/>
  <c r="AB41" i="3"/>
  <c r="X41" i="3"/>
  <c r="W41" i="3"/>
  <c r="B41" i="3"/>
  <c r="AC40" i="3"/>
  <c r="AB40" i="3"/>
  <c r="X40" i="3"/>
  <c r="W40" i="3"/>
  <c r="B40" i="3"/>
  <c r="AC39" i="3"/>
  <c r="AB39" i="3"/>
  <c r="X39" i="3"/>
  <c r="W39" i="3"/>
  <c r="B39" i="3"/>
  <c r="AC38" i="3"/>
  <c r="AB38" i="3"/>
  <c r="X38" i="3"/>
  <c r="W38" i="3"/>
  <c r="B38" i="3"/>
  <c r="AC37" i="3"/>
  <c r="AB37" i="3"/>
  <c r="X37" i="3"/>
  <c r="W37" i="3"/>
  <c r="B37" i="3"/>
  <c r="AC36" i="3"/>
  <c r="AB36" i="3"/>
  <c r="X36" i="3"/>
  <c r="W36" i="3"/>
  <c r="B36" i="3"/>
  <c r="AC35" i="3"/>
  <c r="AB35" i="3"/>
  <c r="X35" i="3"/>
  <c r="W35" i="3"/>
  <c r="B35" i="3"/>
  <c r="AC34" i="3"/>
  <c r="AB34" i="3"/>
  <c r="X34" i="3"/>
  <c r="W34" i="3"/>
  <c r="B34" i="3"/>
  <c r="AC33" i="3"/>
  <c r="AB33" i="3"/>
  <c r="X33" i="3"/>
  <c r="W33" i="3"/>
  <c r="B33" i="3"/>
  <c r="AC32" i="3"/>
  <c r="AB32" i="3"/>
  <c r="X32" i="3"/>
  <c r="W32" i="3"/>
  <c r="B32" i="3"/>
  <c r="AC31" i="3"/>
  <c r="AB31" i="3"/>
  <c r="X31" i="3"/>
  <c r="W31" i="3"/>
  <c r="B31" i="3"/>
  <c r="AC30" i="3"/>
  <c r="AB30" i="3"/>
  <c r="X30" i="3"/>
  <c r="W30" i="3"/>
  <c r="B30" i="3"/>
  <c r="AC29" i="3"/>
  <c r="AB29" i="3"/>
  <c r="X29" i="3"/>
  <c r="W29" i="3"/>
  <c r="B29" i="3"/>
  <c r="AC28" i="3"/>
  <c r="AB28" i="3"/>
  <c r="X28" i="3"/>
  <c r="W28" i="3"/>
  <c r="B28" i="3"/>
  <c r="AC27" i="3"/>
  <c r="AB27" i="3"/>
  <c r="X27" i="3"/>
  <c r="W27" i="3"/>
  <c r="B27" i="3"/>
  <c r="AC26" i="3"/>
  <c r="AB26" i="3"/>
  <c r="X26" i="3"/>
  <c r="W26" i="3"/>
  <c r="B26" i="3"/>
  <c r="AC25" i="3"/>
  <c r="AB25" i="3"/>
  <c r="X25" i="3"/>
  <c r="W25" i="3"/>
  <c r="B25" i="3"/>
  <c r="AC24" i="3"/>
  <c r="AB24" i="3"/>
  <c r="X24" i="3"/>
  <c r="W24" i="3"/>
  <c r="B24" i="3"/>
  <c r="AC23" i="3"/>
  <c r="AB23" i="3"/>
  <c r="X23" i="3"/>
  <c r="W23" i="3"/>
  <c r="B23" i="3"/>
  <c r="AC22" i="3"/>
  <c r="AB22" i="3"/>
  <c r="X22" i="3"/>
  <c r="W22" i="3"/>
  <c r="B22" i="3"/>
  <c r="AC21" i="3"/>
  <c r="AB21" i="3"/>
  <c r="X21" i="3"/>
  <c r="W21" i="3"/>
  <c r="B21" i="3"/>
  <c r="AC20" i="3"/>
  <c r="AB20" i="3"/>
  <c r="X20" i="3"/>
  <c r="W20" i="3"/>
  <c r="B20" i="3"/>
  <c r="AC19" i="3"/>
  <c r="AB19" i="3"/>
  <c r="X19" i="3"/>
  <c r="W19" i="3"/>
  <c r="B19" i="3"/>
  <c r="AC18" i="3"/>
  <c r="AB18" i="3"/>
  <c r="X18" i="3"/>
  <c r="W18" i="3"/>
  <c r="B18" i="3"/>
  <c r="AC17" i="3"/>
  <c r="AB17" i="3"/>
  <c r="X17" i="3"/>
  <c r="W17" i="3"/>
  <c r="B17" i="3"/>
  <c r="AC16" i="3"/>
  <c r="AB16" i="3"/>
  <c r="X16" i="3"/>
  <c r="W16" i="3"/>
  <c r="B16" i="3"/>
  <c r="AC15" i="3"/>
  <c r="AB15" i="3"/>
  <c r="X15" i="3"/>
  <c r="W15" i="3"/>
  <c r="B15" i="3"/>
  <c r="AC14" i="3"/>
  <c r="AB14" i="3"/>
  <c r="X14" i="3"/>
  <c r="W14" i="3"/>
  <c r="B14" i="3"/>
  <c r="AC13" i="3"/>
  <c r="AB13" i="3"/>
  <c r="X13" i="3"/>
  <c r="W13" i="3"/>
  <c r="B13" i="3"/>
  <c r="AC12" i="3"/>
  <c r="AB12" i="3"/>
  <c r="X12" i="3"/>
  <c r="W12" i="3"/>
  <c r="B12" i="3"/>
  <c r="AC11" i="3"/>
  <c r="AB11" i="3"/>
  <c r="X11" i="3"/>
  <c r="W11" i="3"/>
  <c r="B11" i="3"/>
  <c r="AC10" i="3"/>
  <c r="AB10" i="3"/>
  <c r="X10" i="3"/>
  <c r="W10" i="3"/>
  <c r="B10" i="3"/>
  <c r="AC9" i="3"/>
  <c r="AB9" i="3"/>
  <c r="X9" i="3"/>
  <c r="W9" i="3"/>
  <c r="B9" i="3"/>
  <c r="AC8" i="3"/>
  <c r="AB8" i="3"/>
  <c r="X8" i="3"/>
  <c r="W8" i="3"/>
  <c r="B8" i="3"/>
  <c r="AC7" i="3"/>
  <c r="AB7" i="3"/>
  <c r="X7" i="3"/>
  <c r="W7" i="3"/>
  <c r="B7" i="3"/>
  <c r="AC6" i="3"/>
  <c r="AB6" i="3"/>
  <c r="B6" i="3"/>
  <c r="CZ55" i="6" l="1"/>
  <c r="CZ56" i="6"/>
  <c r="CZ57" i="6"/>
  <c r="CZ58" i="6"/>
  <c r="CZ59" i="6"/>
  <c r="CZ60" i="6"/>
  <c r="CZ61" i="6"/>
  <c r="CZ62" i="6"/>
  <c r="CZ50" i="6"/>
  <c r="CZ53" i="6"/>
  <c r="CZ51" i="6"/>
  <c r="CZ63" i="6"/>
  <c r="CZ64" i="6"/>
  <c r="CZ54" i="6"/>
  <c r="CZ67" i="6"/>
  <c r="CZ52" i="6"/>
  <c r="CZ69" i="6"/>
  <c r="CZ73" i="6"/>
  <c r="CZ77" i="6"/>
  <c r="CZ81" i="6"/>
  <c r="CZ66" i="6"/>
  <c r="CZ70" i="6"/>
  <c r="CZ74" i="6"/>
  <c r="CZ78" i="6"/>
  <c r="CZ82" i="6"/>
  <c r="CZ83" i="6"/>
  <c r="CZ84" i="6"/>
  <c r="CZ85" i="6"/>
  <c r="CZ86" i="6"/>
  <c r="CZ87" i="6"/>
  <c r="CZ88" i="6"/>
  <c r="CZ89" i="6"/>
  <c r="CZ90" i="6"/>
  <c r="CZ91" i="6"/>
  <c r="CZ92" i="6"/>
  <c r="CZ76" i="6"/>
  <c r="CZ68" i="6"/>
  <c r="CZ79" i="6"/>
  <c r="CZ65" i="6"/>
  <c r="CZ71" i="6"/>
  <c r="CZ93" i="6"/>
  <c r="CZ75" i="6"/>
  <c r="CZ94" i="6"/>
  <c r="CZ95" i="6"/>
  <c r="CZ96" i="6"/>
  <c r="CZ97" i="6"/>
  <c r="CZ98" i="6"/>
  <c r="CZ99" i="6"/>
  <c r="CZ100" i="6"/>
  <c r="CZ72" i="6"/>
  <c r="CZ80" i="6"/>
  <c r="CZ27" i="6"/>
  <c r="CZ35" i="6"/>
  <c r="CZ37" i="6"/>
  <c r="CZ38" i="6"/>
  <c r="CZ41" i="6"/>
  <c r="CZ44" i="6"/>
  <c r="CZ29" i="6"/>
  <c r="CZ21" i="6"/>
  <c r="CZ20" i="6"/>
  <c r="CZ24" i="6"/>
  <c r="CZ23" i="6"/>
  <c r="CZ12" i="6"/>
  <c r="CZ14" i="6"/>
  <c r="CZ13" i="6"/>
  <c r="CZ31" i="6"/>
  <c r="CZ33" i="6"/>
  <c r="CZ18" i="6"/>
  <c r="CZ22" i="6"/>
  <c r="CZ28" i="6"/>
  <c r="CZ30" i="6"/>
  <c r="CZ40" i="6"/>
  <c r="CZ39" i="6"/>
  <c r="CZ46" i="6"/>
  <c r="CZ42" i="6"/>
  <c r="CZ49" i="6"/>
  <c r="CZ45" i="6"/>
  <c r="CZ43" i="6"/>
  <c r="CZ17" i="6"/>
  <c r="CZ19" i="6"/>
  <c r="CZ26" i="6"/>
  <c r="CZ32" i="6"/>
  <c r="CZ47" i="6"/>
  <c r="CZ48" i="6"/>
  <c r="CZ25" i="6"/>
  <c r="CZ34" i="6"/>
  <c r="CZ36" i="6"/>
  <c r="CZ15" i="6"/>
  <c r="CZ16" i="6"/>
  <c r="CZ11" i="6"/>
  <c r="AO24" i="6" l="1"/>
  <c r="AT48" i="6"/>
  <c r="BX11" i="6"/>
  <c r="AM46" i="6"/>
  <c r="AT44" i="6"/>
  <c r="AL30" i="6"/>
  <c r="AT19" i="6"/>
  <c r="AI14" i="6"/>
  <c r="AM15" i="6"/>
  <c r="AH45" i="6"/>
  <c r="AL49" i="6"/>
  <c r="AI23" i="6"/>
  <c r="AS49" i="6"/>
  <c r="AI21" i="6"/>
  <c r="AT39" i="6"/>
  <c r="AM36" i="6"/>
  <c r="AI33" i="6"/>
  <c r="AL18" i="6"/>
  <c r="AR30" i="6"/>
  <c r="AN22" i="6"/>
  <c r="AN20" i="6"/>
  <c r="AI40" i="6"/>
  <c r="AS15" i="6"/>
  <c r="AL21" i="6"/>
  <c r="AR28" i="6"/>
  <c r="AK36" i="6"/>
  <c r="AM27" i="6"/>
  <c r="AN41" i="6"/>
  <c r="AI24" i="6"/>
  <c r="AN49" i="6"/>
  <c r="AH20" i="6"/>
  <c r="AN35" i="6"/>
  <c r="AH42" i="6"/>
  <c r="AQ25" i="6"/>
  <c r="AK26" i="6"/>
  <c r="AS12" i="6"/>
  <c r="AS21" i="6"/>
  <c r="AR33" i="6"/>
  <c r="AO36" i="6"/>
  <c r="AH18" i="6"/>
  <c r="AN11" i="6"/>
  <c r="AJ26" i="6"/>
  <c r="AI13" i="6"/>
  <c r="AN15" i="6"/>
  <c r="AP13" i="6"/>
  <c r="AR48" i="6"/>
  <c r="CN48" i="6"/>
  <c r="AQ32" i="6"/>
  <c r="AL48" i="6"/>
  <c r="AM23" i="6"/>
  <c r="AL12" i="6"/>
  <c r="AR47" i="6"/>
  <c r="AK34" i="6"/>
  <c r="AP18" i="6"/>
  <c r="AT14" i="6"/>
  <c r="AM45" i="6"/>
  <c r="AQ28" i="6"/>
  <c r="AR17" i="6"/>
  <c r="AT30" i="6"/>
  <c r="AP29" i="6"/>
  <c r="AO49" i="6"/>
  <c r="AK15" i="6"/>
  <c r="AI42" i="6"/>
  <c r="AN31" i="6"/>
  <c r="CB47" i="6"/>
  <c r="AO19" i="6"/>
  <c r="AK27" i="6"/>
  <c r="AO30" i="6"/>
  <c r="AP43" i="6"/>
  <c r="AN46" i="6"/>
  <c r="AH39" i="6"/>
  <c r="AH29" i="6"/>
  <c r="AH47" i="6"/>
  <c r="AT41" i="6"/>
  <c r="AK25" i="6"/>
  <c r="BX16" i="6"/>
  <c r="AH13" i="6"/>
  <c r="AS16" i="6"/>
  <c r="AL25" i="6"/>
  <c r="AJ47" i="6"/>
  <c r="AP47" i="6"/>
  <c r="AS31" i="6"/>
  <c r="AH22" i="6"/>
  <c r="BX12" i="6"/>
  <c r="AL27" i="6"/>
  <c r="AN36" i="6"/>
  <c r="AI46" i="6"/>
  <c r="AO12" i="6"/>
  <c r="AT27" i="6"/>
  <c r="AS26" i="6"/>
  <c r="AR24" i="6"/>
  <c r="AK40" i="6"/>
  <c r="AI43" i="6"/>
  <c r="AJ38" i="6"/>
  <c r="AH16" i="6"/>
  <c r="AT26" i="6"/>
  <c r="AH23" i="6"/>
  <c r="AJ16" i="6"/>
  <c r="AL45" i="6"/>
  <c r="AQ48" i="6"/>
  <c r="AH12" i="6"/>
  <c r="AT47" i="6"/>
  <c r="AQ46" i="6"/>
  <c r="AI47" i="6"/>
  <c r="AP40" i="6"/>
  <c r="AH21" i="6"/>
  <c r="AS43" i="6"/>
  <c r="AP15" i="6"/>
  <c r="AS20" i="6"/>
  <c r="AT24" i="6"/>
  <c r="AR29" i="6"/>
  <c r="AR19" i="6"/>
  <c r="AN13" i="6"/>
  <c r="AO45" i="6"/>
  <c r="AN45" i="6"/>
  <c r="AM42" i="6"/>
  <c r="AQ43" i="6"/>
  <c r="BX15" i="6"/>
  <c r="AK21" i="6"/>
  <c r="BX19" i="6"/>
  <c r="AI26" i="6"/>
  <c r="CA49" i="6"/>
  <c r="AK12" i="6"/>
  <c r="BX40" i="6"/>
  <c r="AI38" i="6"/>
  <c r="AK23" i="6"/>
  <c r="AI49" i="6"/>
  <c r="AP17" i="6"/>
  <c r="AM24" i="6"/>
  <c r="AN21" i="6"/>
  <c r="AR21" i="6"/>
  <c r="AJ49" i="6"/>
  <c r="AI11" i="6"/>
  <c r="AR35" i="6"/>
  <c r="AO41" i="6"/>
  <c r="AJ11" i="6"/>
  <c r="AJ29" i="6"/>
  <c r="AQ49" i="6"/>
  <c r="AQ14" i="6"/>
  <c r="AP14" i="6"/>
  <c r="AI27" i="6"/>
  <c r="AN43" i="6"/>
  <c r="AS35" i="6"/>
  <c r="AS30" i="6"/>
  <c r="AQ23" i="6"/>
  <c r="AS17" i="6"/>
  <c r="AM34" i="6"/>
  <c r="AR38" i="6"/>
  <c r="AS23" i="6"/>
  <c r="AK28" i="6"/>
  <c r="AL17" i="6"/>
  <c r="AQ19" i="6"/>
  <c r="AM30" i="6"/>
  <c r="AN14" i="6"/>
  <c r="AN23" i="6"/>
  <c r="AK30" i="6"/>
  <c r="AT29" i="6"/>
  <c r="AN30" i="6"/>
  <c r="AM19" i="6"/>
  <c r="AS44" i="6"/>
  <c r="AL39" i="6"/>
  <c r="AT21" i="6"/>
  <c r="AT32" i="6"/>
  <c r="AO15" i="6"/>
  <c r="AO23" i="6"/>
  <c r="AK32" i="6"/>
  <c r="AH48" i="6"/>
  <c r="AS45" i="6"/>
  <c r="AK48" i="6"/>
  <c r="AK45" i="6"/>
  <c r="AJ44" i="6"/>
  <c r="AR41" i="6"/>
  <c r="AR16" i="6"/>
  <c r="AS47" i="6"/>
  <c r="AJ17" i="6"/>
  <c r="BZ47" i="6"/>
  <c r="AP33" i="6"/>
  <c r="AQ13" i="6"/>
  <c r="AI17" i="6"/>
  <c r="AO48" i="6"/>
  <c r="AJ28" i="6"/>
  <c r="AH14" i="6"/>
  <c r="AQ31" i="6"/>
  <c r="AQ16" i="6"/>
  <c r="AK49" i="6"/>
  <c r="BY49" i="6"/>
  <c r="AK20" i="6"/>
  <c r="AN38" i="6"/>
  <c r="AL23" i="6"/>
  <c r="AN32" i="6"/>
  <c r="AS41" i="6"/>
  <c r="AO42" i="6"/>
  <c r="AP26" i="6"/>
  <c r="AM20" i="6"/>
  <c r="AS38" i="6"/>
  <c r="BZ49" i="6"/>
  <c r="AN26" i="6"/>
  <c r="BX41" i="6"/>
  <c r="AM38" i="6"/>
  <c r="AM32" i="6"/>
  <c r="AK16" i="6"/>
  <c r="AS34" i="6"/>
  <c r="AQ36" i="6"/>
  <c r="AQ45" i="6"/>
  <c r="AQ18" i="6"/>
  <c r="AP22" i="6"/>
  <c r="AM28" i="6"/>
  <c r="AP45" i="6"/>
  <c r="AK31" i="6"/>
  <c r="AM47" i="6"/>
  <c r="AN24" i="6"/>
  <c r="AT35" i="6"/>
  <c r="AQ26" i="6"/>
  <c r="AO38" i="6"/>
  <c r="AK47" i="6"/>
  <c r="AI25" i="6"/>
  <c r="AR34" i="6"/>
  <c r="AR20" i="6"/>
  <c r="AP16" i="6"/>
  <c r="AT42" i="6"/>
  <c r="AH49" i="6"/>
  <c r="AO44" i="6"/>
  <c r="AR11" i="6"/>
  <c r="AR12" i="6"/>
  <c r="AI32" i="6"/>
  <c r="AH41" i="6"/>
  <c r="AS14" i="6"/>
  <c r="AI22" i="6"/>
  <c r="AQ42" i="6"/>
  <c r="AN12" i="6"/>
  <c r="AL46" i="6"/>
  <c r="AQ39" i="6"/>
  <c r="AT12" i="6"/>
  <c r="AT25" i="6"/>
  <c r="AK38" i="6"/>
  <c r="AI19" i="6"/>
  <c r="AP20" i="6"/>
  <c r="AJ20" i="6"/>
  <c r="AO46" i="6"/>
  <c r="AJ14" i="6"/>
  <c r="AO13" i="6"/>
  <c r="AN34" i="6"/>
  <c r="AM25" i="6"/>
  <c r="AR39" i="6"/>
  <c r="AM29" i="6"/>
  <c r="AS39" i="6"/>
  <c r="BX37" i="6"/>
  <c r="AO28" i="6"/>
  <c r="AP24" i="6"/>
  <c r="AR45" i="6"/>
  <c r="AK13" i="6"/>
  <c r="BY48" i="6"/>
  <c r="AL47" i="6"/>
  <c r="AK14" i="6"/>
  <c r="AK37" i="6"/>
  <c r="AT15" i="6"/>
  <c r="AP46" i="6"/>
  <c r="AO43" i="6"/>
  <c r="AP37" i="6"/>
  <c r="AP28" i="6"/>
  <c r="AT33" i="6"/>
  <c r="AT22" i="6"/>
  <c r="AH32" i="6"/>
  <c r="AM17" i="6"/>
  <c r="AM49" i="6"/>
  <c r="AT20" i="6"/>
  <c r="AL29" i="6"/>
  <c r="AH37" i="6"/>
  <c r="AP49" i="6"/>
  <c r="AM22" i="6"/>
  <c r="AR44" i="6"/>
  <c r="AT40" i="6"/>
  <c r="AK44" i="6"/>
  <c r="AH31" i="6"/>
  <c r="AH33" i="6"/>
  <c r="AJ12" i="6"/>
  <c r="AS42" i="6"/>
  <c r="AM12" i="6"/>
  <c r="AH27" i="6"/>
  <c r="AN48" i="6"/>
  <c r="AS13" i="6"/>
  <c r="AJ25" i="6"/>
  <c r="AT13" i="6"/>
  <c r="AM13" i="6"/>
  <c r="AR25" i="6"/>
  <c r="AH28" i="6"/>
  <c r="AH19" i="6"/>
  <c r="AI31" i="6"/>
  <c r="AI34" i="6"/>
  <c r="AS18" i="6"/>
  <c r="AH17" i="6"/>
  <c r="AL20" i="6"/>
  <c r="AJ23" i="6"/>
  <c r="AH43" i="6"/>
  <c r="AJ37" i="6"/>
  <c r="AJ34" i="6"/>
  <c r="AH35" i="6"/>
  <c r="AM44" i="6"/>
  <c r="AN25" i="6"/>
  <c r="BX17" i="6"/>
  <c r="AN28" i="6"/>
  <c r="AL16" i="6"/>
  <c r="AR22" i="6"/>
  <c r="AL32" i="6"/>
  <c r="AK17" i="6"/>
  <c r="AL36" i="6"/>
  <c r="AP19" i="6"/>
  <c r="AL33" i="6"/>
  <c r="AS25" i="6"/>
  <c r="AJ13" i="6"/>
  <c r="AT23" i="6"/>
  <c r="AN16" i="6"/>
  <c r="AK42" i="6"/>
  <c r="AH30" i="6"/>
  <c r="AT43" i="6"/>
  <c r="AM31" i="6"/>
  <c r="AL14" i="6"/>
  <c r="AT36" i="6"/>
  <c r="AM11" i="6"/>
  <c r="AQ33" i="6"/>
  <c r="AL15" i="6"/>
  <c r="AP25" i="6"/>
  <c r="AO11" i="6"/>
  <c r="AO29" i="6"/>
  <c r="BX13" i="6"/>
  <c r="AL11" i="6"/>
  <c r="AK43" i="6"/>
  <c r="AT49" i="6"/>
  <c r="AL22" i="6"/>
  <c r="AT31" i="6"/>
  <c r="AM14" i="6"/>
  <c r="AQ41" i="6"/>
  <c r="AL40" i="6"/>
  <c r="AJ42" i="6"/>
  <c r="AL44" i="6"/>
  <c r="AQ22" i="6"/>
  <c r="AR27" i="6"/>
  <c r="AR31" i="6"/>
  <c r="AP36" i="6"/>
  <c r="AJ46" i="6"/>
  <c r="AI29" i="6"/>
  <c r="AL28" i="6"/>
  <c r="AI15" i="6"/>
  <c r="AQ27" i="6"/>
  <c r="AO39" i="6"/>
  <c r="CB48" i="6"/>
  <c r="AO33" i="6"/>
  <c r="AQ44" i="6"/>
  <c r="AS24" i="6"/>
  <c r="AR14" i="6"/>
  <c r="AN33" i="6"/>
  <c r="AQ40" i="6"/>
  <c r="AP31" i="6"/>
  <c r="AT16" i="6"/>
  <c r="AH25" i="6"/>
  <c r="AI20" i="6"/>
  <c r="AJ31" i="6"/>
  <c r="AH26" i="6"/>
  <c r="AT45" i="6"/>
  <c r="AS28" i="6"/>
  <c r="AM48" i="6"/>
  <c r="AO34" i="6"/>
  <c r="AJ22" i="6"/>
  <c r="AS40" i="6"/>
  <c r="AP35" i="6"/>
  <c r="AI16" i="6"/>
  <c r="BX39" i="6"/>
  <c r="AM43" i="6"/>
  <c r="AL19" i="6"/>
  <c r="AL13" i="6"/>
  <c r="AO14" i="6"/>
  <c r="AP23" i="6"/>
  <c r="AQ24" i="6"/>
  <c r="AT28" i="6"/>
  <c r="AJ45" i="6"/>
  <c r="CB49" i="6"/>
  <c r="AS36" i="6"/>
  <c r="AR15" i="6"/>
  <c r="AN27" i="6"/>
  <c r="AR18" i="6"/>
  <c r="AQ17" i="6"/>
  <c r="AJ32" i="6"/>
  <c r="AJ30" i="6"/>
  <c r="AR46" i="6"/>
  <c r="AN40" i="6"/>
  <c r="AP48" i="6"/>
  <c r="AN37" i="6"/>
  <c r="AL42" i="6"/>
  <c r="AH40" i="6"/>
  <c r="AH38" i="6"/>
  <c r="AI18" i="6"/>
  <c r="AN29" i="6"/>
  <c r="AQ12" i="6"/>
  <c r="AI39" i="6"/>
  <c r="AH44" i="6"/>
  <c r="AK24" i="6"/>
  <c r="AJ18" i="6"/>
  <c r="BZ48" i="6"/>
  <c r="AI41" i="6"/>
  <c r="CN47" i="6"/>
  <c r="AJ15" i="6"/>
  <c r="AP38" i="6"/>
  <c r="AP32" i="6"/>
  <c r="AO21" i="6"/>
  <c r="AK29" i="6"/>
  <c r="AO16" i="6"/>
  <c r="AL34" i="6"/>
  <c r="AT37" i="6"/>
  <c r="AN47" i="6"/>
  <c r="AI30" i="6"/>
  <c r="AH11" i="6"/>
  <c r="AQ47" i="6"/>
  <c r="AO26" i="6"/>
  <c r="AN18" i="6"/>
  <c r="AR40" i="6"/>
  <c r="AK39" i="6"/>
  <c r="AT38" i="6"/>
  <c r="AO40" i="6"/>
  <c r="AQ21" i="6"/>
  <c r="AN39" i="6"/>
  <c r="AJ24" i="6"/>
  <c r="AR23" i="6"/>
  <c r="AO27" i="6"/>
  <c r="AN42" i="6"/>
  <c r="AR32" i="6"/>
  <c r="AM21" i="6"/>
  <c r="AM40" i="6"/>
  <c r="AI44" i="6"/>
  <c r="AS32" i="6"/>
  <c r="AS37" i="6"/>
  <c r="AQ35" i="6"/>
  <c r="AI48" i="6"/>
  <c r="AP34" i="6"/>
  <c r="AO20" i="6"/>
  <c r="AP11" i="6"/>
  <c r="AJ33" i="6"/>
  <c r="AJ39" i="6"/>
  <c r="AS19" i="6"/>
  <c r="AL26" i="6"/>
  <c r="AM41" i="6"/>
  <c r="AR49" i="6"/>
  <c r="AT46" i="6"/>
  <c r="AR36" i="6"/>
  <c r="AS11" i="6"/>
  <c r="AR43" i="6"/>
  <c r="CA48" i="6"/>
  <c r="AT34" i="6"/>
  <c r="AN17" i="6"/>
  <c r="AS33" i="6"/>
  <c r="AL41" i="6"/>
  <c r="AL43" i="6"/>
  <c r="AK11" i="6"/>
  <c r="AQ15" i="6"/>
  <c r="AJ19" i="6"/>
  <c r="AQ38" i="6"/>
  <c r="BX18" i="6"/>
  <c r="AQ34" i="6"/>
  <c r="AS48" i="6"/>
  <c r="AI45" i="6"/>
  <c r="AN19" i="6"/>
  <c r="AM16" i="6"/>
  <c r="AI28" i="6"/>
  <c r="AS22" i="6"/>
  <c r="BX38" i="6"/>
  <c r="AK46" i="6"/>
  <c r="AH34" i="6"/>
  <c r="AH15" i="6"/>
  <c r="AM37" i="6"/>
  <c r="AK19" i="6"/>
  <c r="AJ43" i="6"/>
  <c r="AR26" i="6"/>
  <c r="AQ20" i="6"/>
  <c r="AO17" i="6"/>
  <c r="AJ35" i="6"/>
  <c r="AR13" i="6"/>
  <c r="BY47" i="6"/>
  <c r="AP30" i="6"/>
  <c r="AR42" i="6"/>
  <c r="AO18" i="6"/>
  <c r="AP44" i="6"/>
  <c r="AS27" i="6"/>
  <c r="AL38" i="6"/>
  <c r="AI37" i="6"/>
  <c r="AT11" i="6"/>
  <c r="AN44" i="6"/>
  <c r="AL24" i="6"/>
  <c r="AL31" i="6"/>
  <c r="AT18" i="6"/>
  <c r="AK33" i="6"/>
  <c r="AQ30" i="6"/>
  <c r="AM26" i="6"/>
  <c r="BX14" i="6"/>
  <c r="AO32" i="6"/>
  <c r="AO47" i="6"/>
  <c r="AJ36" i="6"/>
  <c r="AO37" i="6"/>
  <c r="AH46" i="6"/>
  <c r="AH24" i="6"/>
  <c r="AO25" i="6"/>
  <c r="AJ27" i="6"/>
  <c r="AI12" i="6"/>
  <c r="AQ37" i="6"/>
  <c r="AR37" i="6"/>
  <c r="AM33" i="6"/>
  <c r="AM35" i="6"/>
  <c r="AK35" i="6"/>
  <c r="AP27" i="6"/>
  <c r="AQ11" i="6"/>
  <c r="AJ48" i="6"/>
  <c r="AT17" i="6"/>
  <c r="AJ21" i="6"/>
  <c r="AJ41" i="6"/>
  <c r="AI35" i="6"/>
  <c r="AQ29" i="6"/>
  <c r="AK18" i="6"/>
  <c r="AP12" i="6"/>
  <c r="CA47" i="6"/>
  <c r="AO31" i="6"/>
  <c r="AH36" i="6"/>
  <c r="AM39" i="6"/>
  <c r="AM18" i="6"/>
  <c r="AO22" i="6"/>
  <c r="AS29" i="6"/>
  <c r="AK41" i="6"/>
  <c r="AJ40" i="6"/>
  <c r="AP39" i="6"/>
  <c r="AP21" i="6"/>
  <c r="AL37" i="6"/>
  <c r="AP42" i="6"/>
  <c r="AK22" i="6"/>
  <c r="CN49" i="6"/>
  <c r="AS46" i="6"/>
  <c r="AO35" i="6"/>
  <c r="AI36" i="6"/>
  <c r="AP41" i="6"/>
  <c r="AL35" i="6"/>
  <c r="AF35" i="6" l="1"/>
  <c r="Q35" i="6" s="1"/>
  <c r="DC49" i="6"/>
  <c r="CC49" i="6" s="1"/>
  <c r="AF41" i="6"/>
  <c r="Q41" i="6" s="1"/>
  <c r="AF36" i="6"/>
  <c r="Q36" i="6" s="1"/>
  <c r="AF33" i="6"/>
  <c r="Q33" i="6" s="1"/>
  <c r="AF12" i="6"/>
  <c r="Q12" i="6" s="1"/>
  <c r="AF24" i="6"/>
  <c r="Q24" i="6" s="1"/>
  <c r="AF31" i="6"/>
  <c r="Q31" i="6" s="1"/>
  <c r="AF43" i="6"/>
  <c r="Q43" i="6" s="1"/>
  <c r="AF39" i="6"/>
  <c r="Q39" i="6" s="1"/>
  <c r="AF34" i="6"/>
  <c r="Q34" i="6" s="1"/>
  <c r="DC47" i="6"/>
  <c r="CC47" i="6" s="1"/>
  <c r="AF18" i="6"/>
  <c r="Q18" i="6" s="1"/>
  <c r="AF27" i="6"/>
  <c r="Q27" i="6" s="1"/>
  <c r="AF45" i="6"/>
  <c r="Q45" i="6" s="1"/>
  <c r="AF16" i="6"/>
  <c r="Q16" i="6" s="1"/>
  <c r="AF25" i="6"/>
  <c r="Q25" i="6" s="1"/>
  <c r="AF15" i="6"/>
  <c r="Q15" i="6" s="1"/>
  <c r="AF46" i="6"/>
  <c r="Q46" i="6" s="1"/>
  <c r="AF42" i="6"/>
  <c r="Q42" i="6" s="1"/>
  <c r="AF30" i="6"/>
  <c r="Q30" i="6" s="1"/>
  <c r="AF32" i="6"/>
  <c r="Q32" i="6" s="1"/>
  <c r="AF28" i="6"/>
  <c r="Q28" i="6" s="1"/>
  <c r="AF37" i="6"/>
  <c r="Q37" i="6" s="1"/>
  <c r="AF19" i="6"/>
  <c r="Q19" i="6" s="1"/>
  <c r="AF38" i="6"/>
  <c r="Q38" i="6" s="1"/>
  <c r="AF26" i="6"/>
  <c r="Q26" i="6" s="1"/>
  <c r="AF17" i="6"/>
  <c r="Q17" i="6" s="1"/>
  <c r="AF44" i="6"/>
  <c r="Q44" i="6" s="1"/>
  <c r="AF11" i="6"/>
  <c r="Q11" i="6" s="1"/>
  <c r="AF21" i="6"/>
  <c r="Q21" i="6" s="1"/>
  <c r="AF23" i="6"/>
  <c r="Q23" i="6" s="1"/>
  <c r="AF40" i="6"/>
  <c r="Q40" i="6" s="1"/>
  <c r="AF22" i="6"/>
  <c r="Q22" i="6" s="1"/>
  <c r="AF29" i="6"/>
  <c r="Q29" i="6" s="1"/>
  <c r="DC48" i="6"/>
  <c r="CC48" i="6" s="1"/>
  <c r="AF13" i="6"/>
  <c r="Q13" i="6" s="1"/>
  <c r="AF20" i="6"/>
  <c r="Q20" i="6" s="1"/>
  <c r="AF14" i="6"/>
  <c r="Q14" i="6" s="1"/>
  <c r="CK48" i="6" l="1"/>
  <c r="CL48" i="6"/>
  <c r="CJ48" i="6"/>
  <c r="CI48" i="6"/>
  <c r="S48" i="6" s="1"/>
  <c r="CM48" i="6"/>
  <c r="CJ47" i="6"/>
  <c r="CL47" i="6"/>
  <c r="CM47" i="6"/>
  <c r="CK47" i="6"/>
  <c r="CI47" i="6"/>
  <c r="S47" i="6" s="1"/>
  <c r="CJ49" i="6"/>
  <c r="CI49" i="6"/>
  <c r="S49" i="6" s="1"/>
  <c r="CM49" i="6"/>
  <c r="CL49" i="6"/>
  <c r="CK49" i="6"/>
  <c r="BY26" i="6"/>
  <c r="BZ26" i="6"/>
  <c r="BZ46" i="6"/>
  <c r="CB46" i="6"/>
  <c r="BY24" i="6"/>
  <c r="BY13" i="6"/>
  <c r="CN23" i="6"/>
  <c r="BY23" i="6"/>
  <c r="BY17" i="6"/>
  <c r="BY37" i="6"/>
  <c r="CA42" i="6"/>
  <c r="BZ16" i="6"/>
  <c r="CN16" i="6"/>
  <c r="CN31" i="6"/>
  <c r="BZ36" i="6"/>
  <c r="BY29" i="6"/>
  <c r="CN29" i="6"/>
  <c r="BY28" i="6"/>
  <c r="CB34" i="6"/>
  <c r="BY20" i="6"/>
  <c r="BY22" i="6"/>
  <c r="BZ22" i="6"/>
  <c r="CB11" i="6"/>
  <c r="CA38" i="6"/>
  <c r="CA32" i="6"/>
  <c r="BZ15" i="6"/>
  <c r="CN15" i="6"/>
  <c r="BZ27" i="6"/>
  <c r="CA39" i="6"/>
  <c r="CA12" i="6"/>
  <c r="CA14" i="6"/>
  <c r="BY21" i="6"/>
  <c r="CN45" i="6"/>
  <c r="CB41" i="6"/>
  <c r="CN41" i="6"/>
  <c r="BY40" i="6"/>
  <c r="CB44" i="6"/>
  <c r="CN19" i="6"/>
  <c r="CB30" i="6"/>
  <c r="BZ30" i="6"/>
  <c r="BZ25" i="6"/>
  <c r="CA18" i="6"/>
  <c r="CB43" i="6"/>
  <c r="BY33" i="6"/>
  <c r="CB33" i="6"/>
  <c r="BY35" i="6"/>
  <c r="CA15" i="6"/>
  <c r="CA27" i="6"/>
  <c r="BZ12" i="6"/>
  <c r="BY19" i="6"/>
  <c r="BY25" i="6"/>
  <c r="BY18" i="6"/>
  <c r="BZ33" i="6"/>
  <c r="BZ35" i="6"/>
  <c r="BZ18" i="6"/>
  <c r="CA33" i="6"/>
  <c r="CA26" i="6"/>
  <c r="CB23" i="6"/>
  <c r="CN37" i="6"/>
  <c r="BY16" i="6"/>
  <c r="CA36" i="6"/>
  <c r="CB28" i="6"/>
  <c r="CB20" i="6"/>
  <c r="CN11" i="6"/>
  <c r="BY15" i="6"/>
  <c r="BY12" i="6"/>
  <c r="BY14" i="6"/>
  <c r="BY45" i="6"/>
  <c r="CA44" i="6"/>
  <c r="BY30" i="6"/>
  <c r="CA43" i="6"/>
  <c r="CN35" i="6"/>
  <c r="CB26" i="6"/>
  <c r="CN46" i="6"/>
  <c r="BZ24" i="6"/>
  <c r="CB24" i="6"/>
  <c r="BZ13" i="6"/>
  <c r="CA23" i="6"/>
  <c r="BZ17" i="6"/>
  <c r="CB17" i="6"/>
  <c r="CB37" i="6"/>
  <c r="BZ42" i="6"/>
  <c r="CA16" i="6"/>
  <c r="BY31" i="6"/>
  <c r="BY36" i="6"/>
  <c r="BZ29" i="6"/>
  <c r="CA28" i="6"/>
  <c r="CN28" i="6"/>
  <c r="CA34" i="6"/>
  <c r="CN20" i="6"/>
  <c r="CB22" i="6"/>
  <c r="BZ11" i="6"/>
  <c r="CA11" i="6"/>
  <c r="CB38" i="6"/>
  <c r="BZ32" i="6"/>
  <c r="CN27" i="6"/>
  <c r="BZ39" i="6"/>
  <c r="CN14" i="6"/>
  <c r="BZ14" i="6"/>
  <c r="CB21" i="6"/>
  <c r="CA45" i="6"/>
  <c r="BY41" i="6"/>
  <c r="CN40" i="6"/>
  <c r="CB40" i="6"/>
  <c r="CN44" i="6"/>
  <c r="CA30" i="6"/>
  <c r="CA25" i="6"/>
  <c r="BZ43" i="6"/>
  <c r="CB35" i="6"/>
  <c r="CN43" i="6"/>
  <c r="BY46" i="6"/>
  <c r="BY42" i="6"/>
  <c r="CN36" i="6"/>
  <c r="BZ34" i="6"/>
  <c r="CN22" i="6"/>
  <c r="BY32" i="6"/>
  <c r="BY27" i="6"/>
  <c r="CB12" i="6"/>
  <c r="CB45" i="6"/>
  <c r="CA40" i="6"/>
  <c r="CA19" i="6"/>
  <c r="CN18" i="6"/>
  <c r="CN33" i="6"/>
  <c r="CN26" i="6"/>
  <c r="CA46" i="6"/>
  <c r="CA24" i="6"/>
  <c r="CA13" i="6"/>
  <c r="CN13" i="6"/>
  <c r="BZ23" i="6"/>
  <c r="CA17" i="6"/>
  <c r="CA37" i="6"/>
  <c r="BZ37" i="6"/>
  <c r="CB42" i="6"/>
  <c r="CB16" i="6"/>
  <c r="CA31" i="6"/>
  <c r="BZ31" i="6"/>
  <c r="CB36" i="6"/>
  <c r="CB29" i="6"/>
  <c r="BZ28" i="6"/>
  <c r="CN34" i="6"/>
  <c r="BY34" i="6"/>
  <c r="BZ20" i="6"/>
  <c r="CA22" i="6"/>
  <c r="BY11" i="6"/>
  <c r="BY38" i="6"/>
  <c r="BZ38" i="6"/>
  <c r="CB32" i="6"/>
  <c r="CB15" i="6"/>
  <c r="CB27" i="6"/>
  <c r="BY39" i="6"/>
  <c r="CB39" i="6"/>
  <c r="CN12" i="6"/>
  <c r="CB14" i="6"/>
  <c r="CN21" i="6"/>
  <c r="BZ21" i="6"/>
  <c r="BZ45" i="6"/>
  <c r="BZ41" i="6"/>
  <c r="BZ40" i="6"/>
  <c r="BY44" i="6"/>
  <c r="BZ44" i="6"/>
  <c r="BZ19" i="6"/>
  <c r="CN30" i="6"/>
  <c r="CN25" i="6"/>
  <c r="CB18" i="6"/>
  <c r="CA35" i="6"/>
  <c r="CN24" i="6"/>
  <c r="CB13" i="6"/>
  <c r="CN17" i="6"/>
  <c r="CN42" i="6"/>
  <c r="CB31" i="6"/>
  <c r="CA29" i="6"/>
  <c r="CA20" i="6"/>
  <c r="CN38" i="6"/>
  <c r="CN32" i="6"/>
  <c r="CN39" i="6"/>
  <c r="CA21" i="6"/>
  <c r="CA41" i="6"/>
  <c r="CB19" i="6"/>
  <c r="CB25" i="6"/>
  <c r="BY43" i="6"/>
  <c r="DC39" i="6" l="1"/>
  <c r="CC39" i="6" s="1"/>
  <c r="DC32" i="6"/>
  <c r="CC32" i="6" s="1"/>
  <c r="DC38" i="6"/>
  <c r="CC38" i="6" s="1"/>
  <c r="DC42" i="6"/>
  <c r="CC42" i="6" s="1"/>
  <c r="DC17" i="6"/>
  <c r="CC17" i="6" s="1"/>
  <c r="DC24" i="6"/>
  <c r="CC24" i="6" s="1"/>
  <c r="DC25" i="6"/>
  <c r="CC25" i="6" s="1"/>
  <c r="DC30" i="6"/>
  <c r="CC30" i="6" s="1"/>
  <c r="DC21" i="6"/>
  <c r="CC21" i="6" s="1"/>
  <c r="DC12" i="6"/>
  <c r="CC12" i="6" s="1"/>
  <c r="DC34" i="6"/>
  <c r="CC34" i="6" s="1"/>
  <c r="DC13" i="6"/>
  <c r="CC13" i="6" s="1"/>
  <c r="DC26" i="6"/>
  <c r="CC26" i="6" s="1"/>
  <c r="DC33" i="6"/>
  <c r="CC33" i="6" s="1"/>
  <c r="DC18" i="6"/>
  <c r="CC18" i="6" s="1"/>
  <c r="DC22" i="6"/>
  <c r="CC22" i="6" s="1"/>
  <c r="DC36" i="6"/>
  <c r="CC36" i="6" s="1"/>
  <c r="DC43" i="6"/>
  <c r="CC43" i="6" s="1"/>
  <c r="DC44" i="6"/>
  <c r="CC44" i="6" s="1"/>
  <c r="DC40" i="6"/>
  <c r="CC40" i="6" s="1"/>
  <c r="DC14" i="6"/>
  <c r="CC14" i="6" s="1"/>
  <c r="DC27" i="6"/>
  <c r="CC27" i="6" s="1"/>
  <c r="DC20" i="6"/>
  <c r="CC20" i="6" s="1"/>
  <c r="DC28" i="6"/>
  <c r="CC28" i="6" s="1"/>
  <c r="DC46" i="6"/>
  <c r="CC46" i="6" s="1"/>
  <c r="DC35" i="6"/>
  <c r="CC35" i="6" s="1"/>
  <c r="DC11" i="6"/>
  <c r="CC11" i="6" s="1"/>
  <c r="DC37" i="6"/>
  <c r="CC37" i="6" s="1"/>
  <c r="DC19" i="6"/>
  <c r="CC19" i="6" s="1"/>
  <c r="DC41" i="6"/>
  <c r="CC41" i="6" s="1"/>
  <c r="DC45" i="6"/>
  <c r="CC45" i="6" s="1"/>
  <c r="DC15" i="6"/>
  <c r="CC15" i="6" s="1"/>
  <c r="DC29" i="6"/>
  <c r="CC29" i="6" s="1"/>
  <c r="DC31" i="6"/>
  <c r="CC31" i="6" s="1"/>
  <c r="DC16" i="6"/>
  <c r="CC16" i="6" s="1"/>
  <c r="DC23" i="6"/>
  <c r="CC23" i="6" s="1"/>
  <c r="CJ29" i="6" l="1"/>
  <c r="CI29" i="6"/>
  <c r="CL29" i="6"/>
  <c r="CM29" i="6"/>
  <c r="CK29" i="6"/>
  <c r="CK41" i="6"/>
  <c r="CI41" i="6"/>
  <c r="CL41" i="6"/>
  <c r="CJ41" i="6"/>
  <c r="CM41" i="6"/>
  <c r="CJ35" i="6"/>
  <c r="CK35" i="6"/>
  <c r="CL35" i="6"/>
  <c r="CI35" i="6"/>
  <c r="CM35" i="6"/>
  <c r="CJ40" i="6"/>
  <c r="CM40" i="6"/>
  <c r="CK40" i="6"/>
  <c r="CL40" i="6"/>
  <c r="CI40" i="6"/>
  <c r="CI43" i="6"/>
  <c r="CL43" i="6"/>
  <c r="CJ43" i="6"/>
  <c r="CM43" i="6"/>
  <c r="CK43" i="6"/>
  <c r="CI25" i="6"/>
  <c r="CJ25" i="6"/>
  <c r="CM25" i="6"/>
  <c r="CL25" i="6"/>
  <c r="CK25" i="6"/>
  <c r="CJ42" i="6"/>
  <c r="CL42" i="6"/>
  <c r="CK42" i="6"/>
  <c r="CI42" i="6"/>
  <c r="CM42" i="6"/>
  <c r="CL32" i="6"/>
  <c r="CK32" i="6"/>
  <c r="CM32" i="6"/>
  <c r="CJ32" i="6"/>
  <c r="CI32" i="6"/>
  <c r="CI23" i="6"/>
  <c r="CJ23" i="6"/>
  <c r="CM23" i="6"/>
  <c r="CK23" i="6"/>
  <c r="CL23" i="6"/>
  <c r="CI11" i="6"/>
  <c r="CM11" i="6"/>
  <c r="CK11" i="6"/>
  <c r="CJ11" i="6"/>
  <c r="CL11" i="6"/>
  <c r="CI46" i="6"/>
  <c r="CL46" i="6"/>
  <c r="CM46" i="6"/>
  <c r="CJ46" i="6"/>
  <c r="CK46" i="6"/>
  <c r="CJ28" i="6"/>
  <c r="CI28" i="6"/>
  <c r="CL28" i="6"/>
  <c r="CM28" i="6"/>
  <c r="CK28" i="6"/>
  <c r="CK27" i="6"/>
  <c r="CL27" i="6"/>
  <c r="CJ27" i="6"/>
  <c r="CI27" i="6"/>
  <c r="CM27" i="6"/>
  <c r="CM44" i="6"/>
  <c r="CK44" i="6"/>
  <c r="CJ44" i="6"/>
  <c r="CI44" i="6"/>
  <c r="CL44" i="6"/>
  <c r="CL36" i="6"/>
  <c r="CK36" i="6"/>
  <c r="CJ36" i="6"/>
  <c r="CM36" i="6"/>
  <c r="CI36" i="6"/>
  <c r="CI18" i="6"/>
  <c r="CL18" i="6"/>
  <c r="CM18" i="6"/>
  <c r="CK18" i="6"/>
  <c r="CJ18" i="6"/>
  <c r="CJ12" i="6"/>
  <c r="CM12" i="6"/>
  <c r="CK12" i="6"/>
  <c r="CL12" i="6"/>
  <c r="CI12" i="6"/>
  <c r="CL39" i="6"/>
  <c r="CK39" i="6"/>
  <c r="CM39" i="6"/>
  <c r="CJ39" i="6"/>
  <c r="CI39" i="6"/>
  <c r="CM31" i="6"/>
  <c r="CL31" i="6"/>
  <c r="CK31" i="6"/>
  <c r="CJ31" i="6"/>
  <c r="CI31" i="6"/>
  <c r="CL19" i="6"/>
  <c r="CJ19" i="6"/>
  <c r="CM19" i="6"/>
  <c r="CK19" i="6"/>
  <c r="CI19" i="6"/>
  <c r="CI16" i="6"/>
  <c r="CJ16" i="6"/>
  <c r="CL16" i="6"/>
  <c r="CM16" i="6"/>
  <c r="CK16" i="6"/>
  <c r="CL14" i="6"/>
  <c r="CK14" i="6"/>
  <c r="CJ14" i="6"/>
  <c r="CM14" i="6"/>
  <c r="CI14" i="6"/>
  <c r="CL22" i="6"/>
  <c r="CM22" i="6"/>
  <c r="CJ22" i="6"/>
  <c r="CI22" i="6"/>
  <c r="CK22" i="6"/>
  <c r="CJ33" i="6"/>
  <c r="CK33" i="6"/>
  <c r="CM33" i="6"/>
  <c r="CI33" i="6"/>
  <c r="CL33" i="6"/>
  <c r="CL21" i="6"/>
  <c r="CJ21" i="6"/>
  <c r="CM21" i="6"/>
  <c r="CI21" i="6"/>
  <c r="CK21" i="6"/>
  <c r="CL24" i="6"/>
  <c r="CJ24" i="6"/>
  <c r="CM24" i="6"/>
  <c r="CK24" i="6"/>
  <c r="CI24" i="6"/>
  <c r="CK15" i="6"/>
  <c r="CJ15" i="6"/>
  <c r="CI15" i="6"/>
  <c r="CM15" i="6"/>
  <c r="CL15" i="6"/>
  <c r="CI45" i="6"/>
  <c r="CJ45" i="6"/>
  <c r="CM45" i="6"/>
  <c r="CL45" i="6"/>
  <c r="CK45" i="6"/>
  <c r="CI37" i="6"/>
  <c r="CL37" i="6"/>
  <c r="CJ37" i="6"/>
  <c r="CK37" i="6"/>
  <c r="CM37" i="6"/>
  <c r="CJ20" i="6"/>
  <c r="CL20" i="6"/>
  <c r="CK20" i="6"/>
  <c r="CM20" i="6"/>
  <c r="CI20" i="6"/>
  <c r="CM26" i="6"/>
  <c r="CL26" i="6"/>
  <c r="CI26" i="6"/>
  <c r="CJ26" i="6"/>
  <c r="CK26" i="6"/>
  <c r="CJ13" i="6"/>
  <c r="CM13" i="6"/>
  <c r="CK13" i="6"/>
  <c r="CI13" i="6"/>
  <c r="CL13" i="6"/>
  <c r="CI34" i="6"/>
  <c r="CK34" i="6"/>
  <c r="CM34" i="6"/>
  <c r="CJ34" i="6"/>
  <c r="CL34" i="6"/>
  <c r="CK30" i="6"/>
  <c r="CI30" i="6"/>
  <c r="CJ30" i="6"/>
  <c r="CL30" i="6"/>
  <c r="CM30" i="6"/>
  <c r="CJ17" i="6"/>
  <c r="CK17" i="6"/>
  <c r="CL17" i="6"/>
  <c r="CI17" i="6"/>
  <c r="CM17" i="6"/>
  <c r="CL38" i="6"/>
  <c r="CM38" i="6"/>
  <c r="CI38" i="6"/>
  <c r="CK38" i="6"/>
  <c r="CJ38" i="6"/>
  <c r="S30" i="6" l="1"/>
  <c r="S33" i="6"/>
  <c r="S31" i="6"/>
  <c r="S36" i="6"/>
  <c r="S46" i="6"/>
  <c r="S41" i="6"/>
  <c r="S13" i="6"/>
  <c r="S34" i="6"/>
  <c r="S45" i="6"/>
  <c r="S21" i="6"/>
  <c r="S19" i="6"/>
  <c r="S18" i="6"/>
  <c r="S27" i="6"/>
  <c r="S32" i="6"/>
  <c r="S40" i="6"/>
  <c r="S38" i="6"/>
  <c r="S17" i="6"/>
  <c r="S20" i="6"/>
  <c r="S24" i="6"/>
  <c r="S22" i="6"/>
  <c r="S14" i="6"/>
  <c r="S39" i="6"/>
  <c r="S11" i="6"/>
  <c r="S42" i="6"/>
  <c r="S25" i="6"/>
  <c r="S35" i="6"/>
  <c r="S29" i="6"/>
  <c r="S26" i="6"/>
  <c r="S37" i="6"/>
  <c r="S15" i="6"/>
  <c r="S16" i="6"/>
  <c r="S12" i="6"/>
  <c r="S44" i="6"/>
  <c r="S28" i="6"/>
  <c r="S23" i="6"/>
  <c r="S43" i="6"/>
</calcChain>
</file>

<file path=xl/comments1.xml><?xml version="1.0" encoding="utf-8"?>
<comments xmlns="http://schemas.openxmlformats.org/spreadsheetml/2006/main">
  <authors>
    <author>Author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>Lookup table thatTranslates Standard Name to Generic name. i.e. "5502A" to "Standard1". See Colum "CQ"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7" authorId="0">
      <text>
        <r>
          <rPr>
            <sz val="9"/>
            <color indexed="81"/>
            <rFont val="Tahoma"/>
            <family val="2"/>
          </rPr>
          <t xml:space="preserve">Columns AU-BA convert the reading entered into the standard unit of the table for each function
</t>
        </r>
      </text>
    </comment>
    <comment ref="BV7" authorId="0">
      <text>
        <r>
          <rPr>
            <b/>
            <sz val="9"/>
            <color indexed="81"/>
            <rFont val="Tahoma"/>
            <family val="2"/>
          </rPr>
          <t xml:space="preserve">Converts the 2ndary units (usually frequency) to the standard table format (kHz)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User inputs. Resolution is converted from "0.0" format to "0.1" format in Column CA-CE, and Column T references that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0">
      <text>
        <r>
          <rPr>
            <sz val="9"/>
            <color indexed="81"/>
            <rFont val="Tahoma"/>
            <family val="2"/>
          </rPr>
          <t xml:space="preserve">
Columns Y-AD select which function (column C) is used based on the inputs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Columns AG- AM determine in what range the primary unit falls (Ex: 5VDC falls in the 3.3-30V Range, so it returns 3.3, as it is set to show the "Range Low" part as a marker</t>
        </r>
      </text>
    </comment>
    <comment ref="DB9" authorId="0">
      <text>
        <r>
          <rPr>
            <b/>
            <sz val="9"/>
            <color indexed="81"/>
            <rFont val="Tahoma"/>
            <family val="2"/>
          </rPr>
          <t>This is where the ratio between the Input units and the Uncertainty Units is created to generate the repeat multiplier in CC11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>
      <text>
        <r>
          <rPr>
            <sz val="9"/>
            <color indexed="81"/>
            <rFont val="Tahoma"/>
            <family val="2"/>
          </rPr>
          <t xml:space="preserve">Constructed input ID in the form of Function,resolution,InputRangeLOW,InputRange2LOW
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From Column 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 xml:space="preserve">Returns the Absolute value of the reading (filters out Negative Numbers)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>
      <text>
        <r>
          <rPr>
            <b/>
            <sz val="9"/>
            <color indexed="81"/>
            <rFont val="Tahoma"/>
            <family val="2"/>
          </rPr>
          <t>This is where special characters get filtered out and converted to whatever we designate. (i.e. Ω changes to O)</t>
        </r>
      </text>
    </comment>
    <comment ref="AE10" authorId="0">
      <text>
        <r>
          <rPr>
            <b/>
            <sz val="9"/>
            <color indexed="81"/>
            <rFont val="Tahoma"/>
            <family val="2"/>
          </rPr>
          <t>Determines which category in Column "C" the reading falls under</t>
        </r>
      </text>
    </comment>
    <comment ref="AF10" authorId="0">
      <text>
        <r>
          <rPr>
            <sz val="9"/>
            <color indexed="81"/>
            <rFont val="Tahoma"/>
            <family val="2"/>
          </rPr>
          <t xml:space="preserve">Column AE Retrieves the appropriate "Range Low" result from Columns AG-AM, based on the Function Selector in Column AD. It is an Hlookup formula, desgined to return the Nth row down, where N is the number of rows
</t>
        </r>
      </text>
    </comment>
    <comment ref="AG10" authorId="0">
      <text>
        <r>
          <rPr>
            <b/>
            <sz val="9"/>
            <color indexed="81"/>
            <rFont val="Tahoma"/>
            <family val="2"/>
          </rPr>
          <t>Column AF Converts Column AE to whatever the standard unit is in the table, based on a multiplier in Column BI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Looks up the correct converted Unit based on the function selector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2ndary unit conv. factor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Returns the appropriate "Range 2 Low" value (usually frequency) from the table. Part of the INPUT ID that looks up the Uncertainty components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0" authorId="0">
      <text>
        <r>
          <rPr>
            <sz val="9"/>
            <color indexed="81"/>
            <rFont val="Tahoma"/>
            <family val="2"/>
          </rPr>
          <t xml:space="preserve">Final Resolution Input: Part of the INPUT ID used for uncertainty Lookup
</t>
        </r>
      </text>
    </comment>
  </commentList>
</comments>
</file>

<file path=xl/sharedStrings.xml><?xml version="1.0" encoding="utf-8"?>
<sst xmlns="http://schemas.openxmlformats.org/spreadsheetml/2006/main" count="4967" uniqueCount="997">
  <si>
    <t>Item</t>
  </si>
  <si>
    <t>Range1 Low</t>
  </si>
  <si>
    <t>Range1 High</t>
  </si>
  <si>
    <t>Res</t>
  </si>
  <si>
    <t>Meas Units</t>
  </si>
  <si>
    <t>Uncert Units</t>
  </si>
  <si>
    <t>Range 2 Low</t>
  </si>
  <si>
    <t>Range2 High</t>
  </si>
  <si>
    <t>Range2 Units</t>
  </si>
  <si>
    <t xml:space="preserve">Base </t>
  </si>
  <si>
    <t>Mult</t>
  </si>
  <si>
    <t>Base 2</t>
  </si>
  <si>
    <t>Mult 2</t>
  </si>
  <si>
    <t>DCV</t>
  </si>
  <si>
    <t>mV</t>
  </si>
  <si>
    <t>µV</t>
  </si>
  <si>
    <t>V</t>
  </si>
  <si>
    <t>Resistance</t>
  </si>
  <si>
    <t>kOhms</t>
  </si>
  <si>
    <t>ACV</t>
  </si>
  <si>
    <t>Hz</t>
  </si>
  <si>
    <t>kHz</t>
  </si>
  <si>
    <t>µA</t>
  </si>
  <si>
    <t>mA</t>
  </si>
  <si>
    <t>A</t>
  </si>
  <si>
    <t>Capacitance</t>
  </si>
  <si>
    <t>nF</t>
  </si>
  <si>
    <t>µF</t>
  </si>
  <si>
    <t>mF</t>
  </si>
  <si>
    <t>Frequency</t>
  </si>
  <si>
    <t>Res.</t>
  </si>
  <si>
    <t>Range</t>
  </si>
  <si>
    <t>Units</t>
  </si>
  <si>
    <t>Range 2</t>
  </si>
  <si>
    <t>L.upbldr</t>
  </si>
  <si>
    <t>Func.Sel.</t>
  </si>
  <si>
    <t>Unit Multiplier</t>
  </si>
  <si>
    <t>Base unit</t>
  </si>
  <si>
    <t>Base Unit</t>
  </si>
  <si>
    <t>Amps</t>
  </si>
  <si>
    <t>Main L.up</t>
  </si>
  <si>
    <t>2ndary Unit Multiplier</t>
  </si>
  <si>
    <t>Base</t>
  </si>
  <si>
    <t>2nd B.</t>
  </si>
  <si>
    <t>2nd Mult.</t>
  </si>
  <si>
    <t>Rept Mult</t>
  </si>
  <si>
    <t>R1</t>
  </si>
  <si>
    <t>R2</t>
  </si>
  <si>
    <t>R3</t>
  </si>
  <si>
    <t>R4</t>
  </si>
  <si>
    <t>R5</t>
  </si>
  <si>
    <t>R1(Mult)</t>
  </si>
  <si>
    <t>R2(Mult)</t>
  </si>
  <si>
    <t>R3(Mult)</t>
  </si>
  <si>
    <t>R4(Mult)</t>
  </si>
  <si>
    <t>R5(Mult)</t>
  </si>
  <si>
    <t>Unc.</t>
  </si>
  <si>
    <t>Unc. Units</t>
  </si>
  <si>
    <t>USER INPUTS</t>
  </si>
  <si>
    <t>LOOKED UP UNC. COMPONENTS</t>
  </si>
  <si>
    <t>REPEAT USER INPUTS</t>
  </si>
  <si>
    <t>CONVERTED REPEAT ENTRIES</t>
  </si>
  <si>
    <t>MAIN INPUT FUNCTION LOOKUP</t>
  </si>
  <si>
    <t>Johnson Gage and Inspection, Inc.</t>
  </si>
  <si>
    <t>INSPECTOR NOTE: PRINT PAGE 1 ONLY</t>
  </si>
  <si>
    <t>µΩ</t>
  </si>
  <si>
    <t>°C</t>
  </si>
  <si>
    <t>Supplementary Data Sheet to Order #</t>
  </si>
  <si>
    <t>This section is for Creation of Datasheet Only</t>
  </si>
  <si>
    <t xml:space="preserve">@ </t>
  </si>
  <si>
    <t>°F</t>
  </si>
  <si>
    <t>Fluke 179</t>
  </si>
  <si>
    <t>Date:</t>
  </si>
  <si>
    <t>Secondary Unit for Range field</t>
  </si>
  <si>
    <t>Resolution</t>
  </si>
  <si>
    <t>RESULT</t>
  </si>
  <si>
    <t>CONV.</t>
  </si>
  <si>
    <t>Function</t>
  </si>
  <si>
    <t>Signal Applied</t>
  </si>
  <si>
    <t>Result</t>
  </si>
  <si>
    <t>Min</t>
  </si>
  <si>
    <t>Max</t>
  </si>
  <si>
    <t>Uncertainty @k=2</t>
  </si>
  <si>
    <t>Notes:</t>
  </si>
  <si>
    <t>Primary Unit</t>
  </si>
  <si>
    <t>DC/AC</t>
  </si>
  <si>
    <t>Nominal</t>
  </si>
  <si>
    <t>tolerance</t>
  </si>
  <si>
    <t>max</t>
  </si>
  <si>
    <t>min</t>
  </si>
  <si>
    <t>(leave  blank)</t>
  </si>
  <si>
    <t>Frequency value</t>
  </si>
  <si>
    <t>Secondary Unit</t>
  </si>
  <si>
    <t>TO NUMBER</t>
  </si>
  <si>
    <t>VOLTS AC</t>
  </si>
  <si>
    <t>0</t>
  </si>
  <si>
    <t>0.0</t>
  </si>
  <si>
    <t>AC</t>
  </si>
  <si>
    <t xml:space="preserve"> </t>
  </si>
  <si>
    <t>0.000</t>
  </si>
  <si>
    <t>0.00</t>
  </si>
  <si>
    <t xml:space="preserve">VOLTS AC </t>
  </si>
  <si>
    <t>FREQUENCY</t>
  </si>
  <si>
    <t>VOLTS DC</t>
  </si>
  <si>
    <t>DC</t>
  </si>
  <si>
    <t>MILLIVOLTS DC</t>
  </si>
  <si>
    <t>RESISTANCE</t>
  </si>
  <si>
    <t>Ω</t>
  </si>
  <si>
    <t>MΩ</t>
  </si>
  <si>
    <t>CAPACITANCE</t>
  </si>
  <si>
    <t>CONTINUITY</t>
  </si>
  <si>
    <t>Beeper ON</t>
  </si>
  <si>
    <t>Beeper OFF</t>
  </si>
  <si>
    <t>DIODE</t>
  </si>
  <si>
    <t>2.400</t>
  </si>
  <si>
    <t>2.0</t>
  </si>
  <si>
    <t>MILLIAMPS AC</t>
  </si>
  <si>
    <t>AMPS AC</t>
  </si>
  <si>
    <t>MILLIAMPS DC</t>
  </si>
  <si>
    <t>AMPS DC</t>
  </si>
  <si>
    <t>TEMPERATURE</t>
  </si>
  <si>
    <t>400</t>
  </si>
  <si>
    <t>Input</t>
  </si>
  <si>
    <t>Conv. Txt</t>
  </si>
  <si>
    <t>In. Value</t>
  </si>
  <si>
    <t>Converted Rdg</t>
  </si>
  <si>
    <t>2ndary L. Up</t>
  </si>
  <si>
    <t>Primary Conv. Factor</t>
  </si>
  <si>
    <t>ACV Freq. Rng Low</t>
  </si>
  <si>
    <t>ACI Freq. Rng Low</t>
  </si>
  <si>
    <t>Function Selector</t>
  </si>
  <si>
    <t>DCA</t>
  </si>
  <si>
    <t>ACA</t>
  </si>
  <si>
    <t>mΩ</t>
  </si>
  <si>
    <t>Ω</t>
  </si>
  <si>
    <t>kΩ</t>
  </si>
  <si>
    <t>Resistance1011000</t>
  </si>
  <si>
    <t>DCA10TURN</t>
  </si>
  <si>
    <t>DCA20TURN</t>
  </si>
  <si>
    <t>DCA50TURN</t>
  </si>
  <si>
    <t>ACA10TURN</t>
  </si>
  <si>
    <t>ACA20TURN</t>
  </si>
  <si>
    <t>ACA50TURN</t>
  </si>
  <si>
    <t>Unc. Table Address for L. Ups</t>
  </si>
  <si>
    <t>Coil Used</t>
  </si>
  <si>
    <t>REPEAT READINGS</t>
  </si>
  <si>
    <t>Meter Used</t>
  </si>
  <si>
    <t>Special Character Filter</t>
  </si>
  <si>
    <t>RED=Key Calculator Component</t>
  </si>
  <si>
    <t>GREEN=Formula Uses a Table Lookup</t>
  </si>
  <si>
    <t>Standard1</t>
  </si>
  <si>
    <t>5502A</t>
  </si>
  <si>
    <t>Standard2</t>
  </si>
  <si>
    <t>3458A</t>
  </si>
  <si>
    <t>34420A</t>
  </si>
  <si>
    <t>Standard5</t>
  </si>
  <si>
    <t>Standard3</t>
  </si>
  <si>
    <t>Standard4</t>
  </si>
  <si>
    <t>Standard6</t>
  </si>
  <si>
    <t>ORANGE= END USER RAW INPUTS</t>
  </si>
  <si>
    <t>Standard Used</t>
  </si>
  <si>
    <t>Standard7</t>
  </si>
  <si>
    <t>ACA10T. Rng low</t>
  </si>
  <si>
    <t>ACA20T. Rng low</t>
  </si>
  <si>
    <t>ACA50T. Rng Low</t>
  </si>
  <si>
    <t>RESOLUTION CONVERTER</t>
  </si>
  <si>
    <t>"0.000 to 0.001"</t>
  </si>
  <si>
    <t>BLUE= PART OF MAIN LOOKUP ID</t>
  </si>
  <si>
    <t>Col. Index # for frequency Lookup</t>
  </si>
  <si>
    <t>Standard</t>
  </si>
  <si>
    <t>Main Lookup ID</t>
  </si>
  <si>
    <t>Updated:</t>
  </si>
  <si>
    <t>DCA 10 turn</t>
  </si>
  <si>
    <t>DCA 20 turn</t>
  </si>
  <si>
    <t>DCA 50 turn</t>
  </si>
  <si>
    <t>ACA 10 turn</t>
  </si>
  <si>
    <t>ACA 20 turn</t>
  </si>
  <si>
    <t>ACA 50 turn</t>
  </si>
  <si>
    <t>µF*</t>
  </si>
  <si>
    <t>Troubleshooter Lookup</t>
  </si>
  <si>
    <t>2nd B</t>
  </si>
  <si>
    <t>2nd Mult</t>
  </si>
  <si>
    <t>Rep. Mult</t>
  </si>
  <si>
    <t>L.up ID</t>
  </si>
  <si>
    <t>ACA0.000010.000330.045</t>
  </si>
  <si>
    <t>Rdg</t>
  </si>
  <si>
    <t>DCV0.00000010</t>
  </si>
  <si>
    <t/>
  </si>
  <si>
    <t>DCV0.0000010</t>
  </si>
  <si>
    <t>DCV0.000010</t>
  </si>
  <si>
    <t>DCV0.00010</t>
  </si>
  <si>
    <t>DCV0.0010</t>
  </si>
  <si>
    <t>DCV0.010</t>
  </si>
  <si>
    <t>DCV0.0000010.33</t>
  </si>
  <si>
    <t>DCV0.000010.33</t>
  </si>
  <si>
    <t>DCV0.00010.33</t>
  </si>
  <si>
    <t>DCV0.0010.33</t>
  </si>
  <si>
    <t>DCV0.010.33</t>
  </si>
  <si>
    <t>DCV0.10.33</t>
  </si>
  <si>
    <t>DCV0.000013</t>
  </si>
  <si>
    <t>DCV0.00013</t>
  </si>
  <si>
    <t>DCV0.0013</t>
  </si>
  <si>
    <t>DCV0.013</t>
  </si>
  <si>
    <t>DCV0.13</t>
  </si>
  <si>
    <t>DCV13</t>
  </si>
  <si>
    <t>DCV0.000133</t>
  </si>
  <si>
    <t>DCV0.00133</t>
  </si>
  <si>
    <t>DCV0.0133</t>
  </si>
  <si>
    <t>DCV0.133</t>
  </si>
  <si>
    <t>DCV133</t>
  </si>
  <si>
    <t>DCV1033</t>
  </si>
  <si>
    <t>DCV0.001330</t>
  </si>
  <si>
    <t>DCV0.01330</t>
  </si>
  <si>
    <t>DCV0.1330</t>
  </si>
  <si>
    <t>DCV1330</t>
  </si>
  <si>
    <t>DCV10330</t>
  </si>
  <si>
    <t>DCA0.000010.33</t>
  </si>
  <si>
    <t>DCA0.00010.33</t>
  </si>
  <si>
    <t>DCA0.0010.33</t>
  </si>
  <si>
    <t>DCA0.010.33</t>
  </si>
  <si>
    <t>DCA0.10.33</t>
  </si>
  <si>
    <t>DCA0.00013</t>
  </si>
  <si>
    <t>DCA0.0013</t>
  </si>
  <si>
    <t>DCA0.013</t>
  </si>
  <si>
    <t>DCA0.13</t>
  </si>
  <si>
    <t>DCA0.000111</t>
  </si>
  <si>
    <t>DCA0.00111</t>
  </si>
  <si>
    <t>DCA0.0111</t>
  </si>
  <si>
    <t>DCA0.111</t>
  </si>
  <si>
    <t>DCA 10 turn0.00111</t>
  </si>
  <si>
    <t>DCA 10 turn0.0111</t>
  </si>
  <si>
    <t>DCA 10 turn0.111</t>
  </si>
  <si>
    <t>DCA 10 turn111</t>
  </si>
  <si>
    <t>DCA 10 turn1011</t>
  </si>
  <si>
    <t>DCA 10 turn10011</t>
  </si>
  <si>
    <t>DCA 10 turn0.0130</t>
  </si>
  <si>
    <t>DCA 10 turn0.130</t>
  </si>
  <si>
    <t>DCA 10 turn130</t>
  </si>
  <si>
    <t>DCA 10 turn1030</t>
  </si>
  <si>
    <t>DCA 10 turn10030</t>
  </si>
  <si>
    <t>DCA 10 turn0.01110</t>
  </si>
  <si>
    <t>DCA 10 turn0.1110</t>
  </si>
  <si>
    <t>DCA 10 turn1110</t>
  </si>
  <si>
    <t>DCA 10 turn10110</t>
  </si>
  <si>
    <t>DCA 10 turn100110</t>
  </si>
  <si>
    <t>DCA 20 turn0.00120</t>
  </si>
  <si>
    <t>DCA 20 turn0.0120</t>
  </si>
  <si>
    <t>DCA 20 turn0.120</t>
  </si>
  <si>
    <t>DCA 20 turn120</t>
  </si>
  <si>
    <t>DCA 20 turn1020</t>
  </si>
  <si>
    <t>DCA 20 turn10020</t>
  </si>
  <si>
    <t>DCA 20 turn0.00160</t>
  </si>
  <si>
    <t>DCA 20 turn0.0160</t>
  </si>
  <si>
    <t>DCA 20 turn0.160</t>
  </si>
  <si>
    <t>DCA 20 turn160</t>
  </si>
  <si>
    <t>DCA 20 turn1060</t>
  </si>
  <si>
    <t>DCA 20 turn10060</t>
  </si>
  <si>
    <t>DCA 20 turn0.01220</t>
  </si>
  <si>
    <t>DCA 20 turn0.1220</t>
  </si>
  <si>
    <t>DCA 20 turn1220</t>
  </si>
  <si>
    <t>DCA 20 turn10220</t>
  </si>
  <si>
    <t>DCA 20 turn100220</t>
  </si>
  <si>
    <t>DCA 50 turn0.00155</t>
  </si>
  <si>
    <t>DCA 50 turn0.0155</t>
  </si>
  <si>
    <t>DCA 50 turn0.155</t>
  </si>
  <si>
    <t>DCA 50 turn155</t>
  </si>
  <si>
    <t>DCA 50 turn1055</t>
  </si>
  <si>
    <t>DCA 50 turn10055</t>
  </si>
  <si>
    <t>DCA 50 turn0.01150</t>
  </si>
  <si>
    <t>DCA 50 turn0.1150</t>
  </si>
  <si>
    <t>DCA 50 turn1150</t>
  </si>
  <si>
    <t>DCA 50 turn10150</t>
  </si>
  <si>
    <t>DCA 50 turn100150</t>
  </si>
  <si>
    <t>DCA 50 turn0.01550</t>
  </si>
  <si>
    <t>DCA 50 turn0.1550</t>
  </si>
  <si>
    <t>DCA 50 turn1550</t>
  </si>
  <si>
    <t>DCA 50 turn10550</t>
  </si>
  <si>
    <t>DCA 50 turn100550</t>
  </si>
  <si>
    <t>DCA 10 turn0.00011</t>
  </si>
  <si>
    <t>DCA 10 turn0.0011</t>
  </si>
  <si>
    <t>DCA 10 turn0.011</t>
  </si>
  <si>
    <t>DCA 10 turn0.11</t>
  </si>
  <si>
    <t>DCA 10 turn11</t>
  </si>
  <si>
    <t>Resistance0.0000010</t>
  </si>
  <si>
    <t>Resistance0.000010</t>
  </si>
  <si>
    <t>Resistance0.00010</t>
  </si>
  <si>
    <t>Resistance0.0010</t>
  </si>
  <si>
    <t>Resistance0.0000010.011</t>
  </si>
  <si>
    <t>Resistance0.000010.011</t>
  </si>
  <si>
    <t>Resistance0.00010.011</t>
  </si>
  <si>
    <t>Resistance0.0010.011</t>
  </si>
  <si>
    <t>Resistance0.0000010.033</t>
  </si>
  <si>
    <t>Resistance0.000010.033</t>
  </si>
  <si>
    <t>Resistance0.00010.033</t>
  </si>
  <si>
    <t>Resistance0.0010.033</t>
  </si>
  <si>
    <t>Resistance0.0000010.11</t>
  </si>
  <si>
    <t>Resistance0.000010.11</t>
  </si>
  <si>
    <t>Resistance0.00010.11</t>
  </si>
  <si>
    <t>Resistance0.0010.11</t>
  </si>
  <si>
    <t>Resistance0.000010.33</t>
  </si>
  <si>
    <t>Resistance0.00010.33</t>
  </si>
  <si>
    <t>Resistance0.0010.33</t>
  </si>
  <si>
    <t>Resistance0.010.33</t>
  </si>
  <si>
    <t>Resistance0.000011.1</t>
  </si>
  <si>
    <t>Resistance0.00011.1</t>
  </si>
  <si>
    <t>Resistance0.0011.1</t>
  </si>
  <si>
    <t>Resistance0.011.1</t>
  </si>
  <si>
    <t>Resistance0.00013.3</t>
  </si>
  <si>
    <t>Resistance0.0013.3</t>
  </si>
  <si>
    <t>Resistance0.013.3</t>
  </si>
  <si>
    <t>Resistance0.13.3</t>
  </si>
  <si>
    <t>Resistance0.000111</t>
  </si>
  <si>
    <t>Resistance0.00111</t>
  </si>
  <si>
    <t>Resistance0.0111</t>
  </si>
  <si>
    <t>Resistance0.111</t>
  </si>
  <si>
    <t>Resistance0.00133</t>
  </si>
  <si>
    <t>Resistance0.0133</t>
  </si>
  <si>
    <t>Resistance0.133</t>
  </si>
  <si>
    <t>Resistance133</t>
  </si>
  <si>
    <t>Resistance0.001110</t>
  </si>
  <si>
    <t>Resistance0.01110</t>
  </si>
  <si>
    <t>Resistance0.1110</t>
  </si>
  <si>
    <t>Resistance1110</t>
  </si>
  <si>
    <t>Resistance0.01330</t>
  </si>
  <si>
    <t>Resistance0.1330</t>
  </si>
  <si>
    <t>Resistance1330</t>
  </si>
  <si>
    <t>Resistance10330</t>
  </si>
  <si>
    <t>Resistance0.011100</t>
  </si>
  <si>
    <t>Resistance0.11100</t>
  </si>
  <si>
    <t>Resistance11100</t>
  </si>
  <si>
    <t>Resistance101100</t>
  </si>
  <si>
    <t>Resistance0.13300</t>
  </si>
  <si>
    <t>Resistance13300</t>
  </si>
  <si>
    <t>Resistance103300</t>
  </si>
  <si>
    <t>Resistance1003300</t>
  </si>
  <si>
    <t>Resistance0.111000</t>
  </si>
  <si>
    <t>Resistance111000</t>
  </si>
  <si>
    <t>Resistance10011000</t>
  </si>
  <si>
    <t>Resistance133000</t>
  </si>
  <si>
    <t>Resistance1033000</t>
  </si>
  <si>
    <t>Resistance10033000</t>
  </si>
  <si>
    <t>Resistance100033000</t>
  </si>
  <si>
    <t>Resistance1110000</t>
  </si>
  <si>
    <t>Resistance10110000</t>
  </si>
  <si>
    <t>Resistance100110000</t>
  </si>
  <si>
    <t>Resistance1000110000</t>
  </si>
  <si>
    <t>Resistance10330000</t>
  </si>
  <si>
    <t>Resistance100330000</t>
  </si>
  <si>
    <t>Resistance1000330000</t>
  </si>
  <si>
    <t>Resistance10000330000</t>
  </si>
  <si>
    <t>ACV0.0000010.0010.01</t>
  </si>
  <si>
    <t>ACV0.000010.0010.01</t>
  </si>
  <si>
    <t>ACV0.00010.0010.01</t>
  </si>
  <si>
    <t>ACV0.0010.0010.01</t>
  </si>
  <si>
    <t>ACV0.010.0010.01</t>
  </si>
  <si>
    <t>ACV0.0000010.0010.045</t>
  </si>
  <si>
    <t>ACV0.000010.0010.045</t>
  </si>
  <si>
    <t>ACV0.00010.0010.045</t>
  </si>
  <si>
    <t>ACV0.0010.0010.045</t>
  </si>
  <si>
    <t>ACV0.010.0010.045</t>
  </si>
  <si>
    <t>ACV0.0000010.00110</t>
  </si>
  <si>
    <t>ACV0.000010.00110</t>
  </si>
  <si>
    <t>ACV0.00010.00110</t>
  </si>
  <si>
    <t>ACV0.0010.00110</t>
  </si>
  <si>
    <t>ACV0.010.00110</t>
  </si>
  <si>
    <t>ACV0.0000010.00120</t>
  </si>
  <si>
    <t>ACV0.000010.00120</t>
  </si>
  <si>
    <t>ACV0.00010.00120</t>
  </si>
  <si>
    <t>ACV0.0010.00120</t>
  </si>
  <si>
    <t>ACV0.010.00120</t>
  </si>
  <si>
    <t>ACV0.0000010.00150</t>
  </si>
  <si>
    <t>ACV0.000010.00150</t>
  </si>
  <si>
    <t>ACV0.00010.00150</t>
  </si>
  <si>
    <t>ACV0.0010.00150</t>
  </si>
  <si>
    <t>ACV0.010.00150</t>
  </si>
  <si>
    <t>ACV0.0000010.001100</t>
  </si>
  <si>
    <t>ACV0.000010.001100</t>
  </si>
  <si>
    <t>ACV0.00010.001100</t>
  </si>
  <si>
    <t>ACV0.0010.001100</t>
  </si>
  <si>
    <t>ACV0.010.001100</t>
  </si>
  <si>
    <t>ACV0.0000010.0330.01</t>
  </si>
  <si>
    <t>ACV0.000010.0330.01</t>
  </si>
  <si>
    <t>ACV0.00010.0330.01</t>
  </si>
  <si>
    <t>ACV0.0010.0330.01</t>
  </si>
  <si>
    <t>ACV0.010.0330.01</t>
  </si>
  <si>
    <t>ACV0.0000010.0330.045</t>
  </si>
  <si>
    <t>ACV0.000010.0330.045</t>
  </si>
  <si>
    <t>ACV0.00010.0330.045</t>
  </si>
  <si>
    <t>ACV0.0010.0330.045</t>
  </si>
  <si>
    <t>ACV0.010.0330.045</t>
  </si>
  <si>
    <t>ACV0.0000010.03310</t>
  </si>
  <si>
    <t>ACV0.000010.03310</t>
  </si>
  <si>
    <t>ACV0.00010.03310</t>
  </si>
  <si>
    <t>ACV0.0010.03310</t>
  </si>
  <si>
    <t>ACV0.010.03310</t>
  </si>
  <si>
    <t>ACV0.0000010.03320</t>
  </si>
  <si>
    <t>ACV0.000010.03320</t>
  </si>
  <si>
    <t>ACV0.00010.03320</t>
  </si>
  <si>
    <t>ACV0.0010.03320</t>
  </si>
  <si>
    <t>ACV0.010.03320</t>
  </si>
  <si>
    <t>ACV0.0000010.03350</t>
  </si>
  <si>
    <t>ACV0.000010.03350</t>
  </si>
  <si>
    <t>ACV0.00010.03350</t>
  </si>
  <si>
    <t>ACV0.0010.03350</t>
  </si>
  <si>
    <t>ACV0.010.03350</t>
  </si>
  <si>
    <t>ACV0.0000010.033100</t>
  </si>
  <si>
    <t>ACV0.000010.033100</t>
  </si>
  <si>
    <t>ACV0.00010.033100</t>
  </si>
  <si>
    <t>ACV0.0010.033100</t>
  </si>
  <si>
    <t>ACV0.010.033100</t>
  </si>
  <si>
    <t>ACV0.000010.330.01</t>
  </si>
  <si>
    <t>ACV0.00010.330.01</t>
  </si>
  <si>
    <t>ACV0.0010.330.01</t>
  </si>
  <si>
    <t>ACV0.010.330.01</t>
  </si>
  <si>
    <t>ACV0.10.330.01</t>
  </si>
  <si>
    <t>ACV0.000010.330.045</t>
  </si>
  <si>
    <t>ACV0.00010.330.045</t>
  </si>
  <si>
    <t>ACV0.0010.330.045</t>
  </si>
  <si>
    <t>ACV0.010.330.045</t>
  </si>
  <si>
    <t>ACV0.10.330.045</t>
  </si>
  <si>
    <t>ACV0.000010.3310</t>
  </si>
  <si>
    <t>ACV0.00010.3310</t>
  </si>
  <si>
    <t>ACV0.0010.3310</t>
  </si>
  <si>
    <t>ACV0.010.3310</t>
  </si>
  <si>
    <t>ACV0.10.3310</t>
  </si>
  <si>
    <t>ACV0.000010.3320</t>
  </si>
  <si>
    <t>ACV0.00010.3320</t>
  </si>
  <si>
    <t>ACV0.0010.3320</t>
  </si>
  <si>
    <t>ACV0.010.3320</t>
  </si>
  <si>
    <t>ACV0.10.3320</t>
  </si>
  <si>
    <t>ACV0.000010.3350</t>
  </si>
  <si>
    <t>ACV0.00010.3350</t>
  </si>
  <si>
    <t>ACV0.0010.3350</t>
  </si>
  <si>
    <t>ACV0.010.3350</t>
  </si>
  <si>
    <t>ACV0.10.3350</t>
  </si>
  <si>
    <t>ACV0.000010.33100</t>
  </si>
  <si>
    <t>ACV0.00010.33100</t>
  </si>
  <si>
    <t>ACV0.0010.33100</t>
  </si>
  <si>
    <t>ACV0.010.33100</t>
  </si>
  <si>
    <t>ACV0.10.33100</t>
  </si>
  <si>
    <t>ACV0.00013.30.01</t>
  </si>
  <si>
    <t>ACV0.0013.30.01</t>
  </si>
  <si>
    <t>ACV0.013.30.01</t>
  </si>
  <si>
    <t>ACV0.13.30.01</t>
  </si>
  <si>
    <t>ACV13.30.01</t>
  </si>
  <si>
    <t>ACV0.00013.30.045</t>
  </si>
  <si>
    <t>ACV0.0013.30.045</t>
  </si>
  <si>
    <t>ACV0.013.30.045</t>
  </si>
  <si>
    <t>ACV0.13.30.045</t>
  </si>
  <si>
    <t>ACV13.30.045</t>
  </si>
  <si>
    <t>ACV0.00013.310</t>
  </si>
  <si>
    <t>ACV0.0013.310</t>
  </si>
  <si>
    <t>ACV0.013.310</t>
  </si>
  <si>
    <t>ACV0.13.310</t>
  </si>
  <si>
    <t>ACV13.310</t>
  </si>
  <si>
    <t>ACV0.00013.320</t>
  </si>
  <si>
    <t>ACV0.0013.320</t>
  </si>
  <si>
    <t>ACV0.013.320</t>
  </si>
  <si>
    <t>ACV0.13.320</t>
  </si>
  <si>
    <t>ACV13.320</t>
  </si>
  <si>
    <t>ACV0.00013.350</t>
  </si>
  <si>
    <t>ACV0.0013.350</t>
  </si>
  <si>
    <t>ACV0.013.350</t>
  </si>
  <si>
    <t>ACV0.13.350</t>
  </si>
  <si>
    <t>ACV13.350</t>
  </si>
  <si>
    <t>ACV0.00013.3100</t>
  </si>
  <si>
    <t>ACV0.0013.3100</t>
  </si>
  <si>
    <t>ACV0.013.3100</t>
  </si>
  <si>
    <t>ACV0.13.3100</t>
  </si>
  <si>
    <t>ACV13.3100</t>
  </si>
  <si>
    <t>ACV0.0013310</t>
  </si>
  <si>
    <t>ACV0.013310</t>
  </si>
  <si>
    <t>ACV0.13310</t>
  </si>
  <si>
    <t>ACV13310</t>
  </si>
  <si>
    <t>ACV103310</t>
  </si>
  <si>
    <t>ACV0.001330.045</t>
  </si>
  <si>
    <t>ACV0.01330.045</t>
  </si>
  <si>
    <t>ACV0.1330.045</t>
  </si>
  <si>
    <t>ACV1330.045</t>
  </si>
  <si>
    <t>ACV10330.045</t>
  </si>
  <si>
    <t>ACV0.0013320</t>
  </si>
  <si>
    <t>ACV0.013320</t>
  </si>
  <si>
    <t>ACV0.13320</t>
  </si>
  <si>
    <t>ACV13320</t>
  </si>
  <si>
    <t>ACV103320</t>
  </si>
  <si>
    <t>ACV0.0013350</t>
  </si>
  <si>
    <t>ACV0.013350</t>
  </si>
  <si>
    <t>ACV0.13350</t>
  </si>
  <si>
    <t>ACV13350</t>
  </si>
  <si>
    <t>ACV103350</t>
  </si>
  <si>
    <t>ACV0.0013300.045</t>
  </si>
  <si>
    <t>ACV0.013300.045</t>
  </si>
  <si>
    <t>ACV0.13300.045</t>
  </si>
  <si>
    <t>ACV13300.045</t>
  </si>
  <si>
    <t>ACV103300.045</t>
  </si>
  <si>
    <t>ACV0.0013301</t>
  </si>
  <si>
    <t>ACV0.013301</t>
  </si>
  <si>
    <t>ACV0.13301</t>
  </si>
  <si>
    <t>ACV13301</t>
  </si>
  <si>
    <t>ACV103301</t>
  </si>
  <si>
    <t>ACV0.0013305</t>
  </si>
  <si>
    <t>ACV0.013305</t>
  </si>
  <si>
    <t>ACV0.13305</t>
  </si>
  <si>
    <t>ACV13305</t>
  </si>
  <si>
    <t>ACV103305</t>
  </si>
  <si>
    <t>ACA0.000000010.0000290.01</t>
  </si>
  <si>
    <t>ACA0.00000010.0000290.01</t>
  </si>
  <si>
    <t>ACA0.0000010.0000290.01</t>
  </si>
  <si>
    <t>ACA0.000010.0000290.01</t>
  </si>
  <si>
    <t>ACA0.00010.0000290.01</t>
  </si>
  <si>
    <t>ACA0.000000010.0000290.02</t>
  </si>
  <si>
    <t>ACA0.00000010.0000290.02</t>
  </si>
  <si>
    <t>ACA0.0000010.0000290.02</t>
  </si>
  <si>
    <t>ACA0.000010.0000290.02</t>
  </si>
  <si>
    <t>ACA0.00010.0000290.02</t>
  </si>
  <si>
    <t>ACA0.000000010.0000290.045</t>
  </si>
  <si>
    <t>ACA0.00000010.0000290.045</t>
  </si>
  <si>
    <t>ACA0.0000010.0000290.045</t>
  </si>
  <si>
    <t>ACA0.000010.0000290.045</t>
  </si>
  <si>
    <t>ACA0.00010.0000290.045</t>
  </si>
  <si>
    <t>ACA0.000000010.0000291</t>
  </si>
  <si>
    <t>ACA0.00000010.0000291</t>
  </si>
  <si>
    <t>ACA0.0000010.0000291</t>
  </si>
  <si>
    <t>ACA0.000010.0000291</t>
  </si>
  <si>
    <t>ACA0.00010.0000291</t>
  </si>
  <si>
    <t>ACA0.000000010.0000295</t>
  </si>
  <si>
    <t>ACA0.00000010.0000295</t>
  </si>
  <si>
    <t>ACA0.0000010.0000295</t>
  </si>
  <si>
    <t>ACA0.000010.0000295</t>
  </si>
  <si>
    <t>ACA0.00010.0000295</t>
  </si>
  <si>
    <t>ACA0.000000010.00002910</t>
  </si>
  <si>
    <t>ACA0.00000010.00002910</t>
  </si>
  <si>
    <t>ACA0.0000010.00002910</t>
  </si>
  <si>
    <t>ACA0.000010.00002910</t>
  </si>
  <si>
    <t>ACA0.00010.00002910</t>
  </si>
  <si>
    <t>ACA0.000000010.000330.01</t>
  </si>
  <si>
    <t>ACA0.00000010.000330.01</t>
  </si>
  <si>
    <t>ACA0.0000010.000330.01</t>
  </si>
  <si>
    <t>ACA0.000010.000330.01</t>
  </si>
  <si>
    <t>ACA0.00010.000330.01</t>
  </si>
  <si>
    <t>ACA0.000000010.000330.02</t>
  </si>
  <si>
    <t>ACA0.00000010.000330.02</t>
  </si>
  <si>
    <t>ACA0.0000010.000330.02</t>
  </si>
  <si>
    <t>ACA0.000010.000330.02</t>
  </si>
  <si>
    <t>ACA0.00010.000330.02</t>
  </si>
  <si>
    <t>ACA0.000000010.000330.045</t>
  </si>
  <si>
    <t>ACA0.00000010.000330.045</t>
  </si>
  <si>
    <t>ACA0.0000010.000330.045</t>
  </si>
  <si>
    <t>ACA0.00010.000330.045</t>
  </si>
  <si>
    <t>ACA0.000000010.000331</t>
  </si>
  <si>
    <t>ACA0.00000010.000331</t>
  </si>
  <si>
    <t>ACA0.0000010.000331</t>
  </si>
  <si>
    <t>ACA0.000010.000331</t>
  </si>
  <si>
    <t>ACA0.00010.000331</t>
  </si>
  <si>
    <t>ACA0.000000010.000335</t>
  </si>
  <si>
    <t>ACA0.00000010.000335</t>
  </si>
  <si>
    <t>ACA0.0000010.000335</t>
  </si>
  <si>
    <t>ACA0.000010.000335</t>
  </si>
  <si>
    <t>ACA0.00010.000335</t>
  </si>
  <si>
    <t>ACA0.000000010.0003310</t>
  </si>
  <si>
    <t>ACA0.00000010.0003310</t>
  </si>
  <si>
    <t>ACA0.0000010.0003310</t>
  </si>
  <si>
    <t>ACA0.000010.0003310</t>
  </si>
  <si>
    <t>ACA0.00010.0003310</t>
  </si>
  <si>
    <t>ACA0.000000010.00330.01</t>
  </si>
  <si>
    <t>ACA0.00000010.00330.01</t>
  </si>
  <si>
    <t>ACA0.0000010.00330.01</t>
  </si>
  <si>
    <t>ACA0.000010.00330.01</t>
  </si>
  <si>
    <t>ACA0.00010.00330.01</t>
  </si>
  <si>
    <t>ACA0.000000010.00330.02</t>
  </si>
  <si>
    <t>ACA0.00000010.00330.02</t>
  </si>
  <si>
    <t>ACA0.0000010.00330.02</t>
  </si>
  <si>
    <t>ACA0.000010.00330.02</t>
  </si>
  <si>
    <t>ACA0.00010.00330.02</t>
  </si>
  <si>
    <t>ACA0.000000010.00330.045</t>
  </si>
  <si>
    <t>ACA0.00000010.00330.045</t>
  </si>
  <si>
    <t>ACA0.0000010.00330.045</t>
  </si>
  <si>
    <t>ACA0.000010.00330.045</t>
  </si>
  <si>
    <t>ACA0.00010.00330.045</t>
  </si>
  <si>
    <t>ACA0.000000010.00331</t>
  </si>
  <si>
    <t>ACA0.00000010.00331</t>
  </si>
  <si>
    <t>ACA0.0000010.00331</t>
  </si>
  <si>
    <t>ACA0.000010.00331</t>
  </si>
  <si>
    <t>ACA0.00010.00331</t>
  </si>
  <si>
    <t>ACA0.000000010.00335</t>
  </si>
  <si>
    <t>ACA0.00000010.00335</t>
  </si>
  <si>
    <t>ACA0.0000010.00335</t>
  </si>
  <si>
    <t>ACA0.000010.00335</t>
  </si>
  <si>
    <t>ACA0.00010.00335</t>
  </si>
  <si>
    <t>ACA0.000000010.003310</t>
  </si>
  <si>
    <t>ACA0.00000010.003310</t>
  </si>
  <si>
    <t>ACA0.0000010.003310</t>
  </si>
  <si>
    <t>ACA0.000010.003310</t>
  </si>
  <si>
    <t>ACA0.00010.003310</t>
  </si>
  <si>
    <t>ACA0.0000010.0330.01</t>
  </si>
  <si>
    <t>ACA0.000010.0330.01</t>
  </si>
  <si>
    <t>ACA0.00010.0330.01</t>
  </si>
  <si>
    <t>ACA0.0010.0330.01</t>
  </si>
  <si>
    <t>ACA0.010.0330.01</t>
  </si>
  <si>
    <t>ACA0.0000010.0330.02</t>
  </si>
  <si>
    <t>ACA0.000010.0330.02</t>
  </si>
  <si>
    <t>ACA0.00010.0330.02</t>
  </si>
  <si>
    <t>ACA0.0010.0330.02</t>
  </si>
  <si>
    <t>ACA0.010.0330.02</t>
  </si>
  <si>
    <t>ACA0.0000010.0330.045</t>
  </si>
  <si>
    <t>ACA0.000010.0330.045</t>
  </si>
  <si>
    <t>ACA0.00010.0330.045</t>
  </si>
  <si>
    <t>ACA0.0010.0330.045</t>
  </si>
  <si>
    <t>ACA0.010.0330.045</t>
  </si>
  <si>
    <t>ACA0.0000010.0331</t>
  </si>
  <si>
    <t>ACA0.000010.0331</t>
  </si>
  <si>
    <t>ACA0.00010.0331</t>
  </si>
  <si>
    <t>ACA0.0010.0331</t>
  </si>
  <si>
    <t>ACA0.010.0331</t>
  </si>
  <si>
    <t>ACA0.0000010.0335</t>
  </si>
  <si>
    <t>ACA0.000010.0335</t>
  </si>
  <si>
    <t>ACA0.00010.0335</t>
  </si>
  <si>
    <t>ACA0.0010.0335</t>
  </si>
  <si>
    <t>ACA0.010.0335</t>
  </si>
  <si>
    <t>ACA0.0000010.03310</t>
  </si>
  <si>
    <t>ACA0.000010.03310</t>
  </si>
  <si>
    <t>ACA0.00010.03310</t>
  </si>
  <si>
    <t>ACA0.0010.03310</t>
  </si>
  <si>
    <t>ACA0.010.03310</t>
  </si>
  <si>
    <t>ACA0.000010.330.01</t>
  </si>
  <si>
    <t>ACA0.00010.330.01</t>
  </si>
  <si>
    <t>ACA0.0010.330.01</t>
  </si>
  <si>
    <t>ACA0.010.330.01</t>
  </si>
  <si>
    <t>ACA0.10.330.01</t>
  </si>
  <si>
    <t>ACA0.000010.330.045</t>
  </si>
  <si>
    <t>ACA0.00010.330.045</t>
  </si>
  <si>
    <t>ACA0.0010.330.045</t>
  </si>
  <si>
    <t>ACA0.010.330.045</t>
  </si>
  <si>
    <t>ACA0.10.330.045</t>
  </si>
  <si>
    <t>ACA0.000010.331</t>
  </si>
  <si>
    <t>ACA0.00010.331</t>
  </si>
  <si>
    <t>ACA0.0010.331</t>
  </si>
  <si>
    <t>ACA0.010.331</t>
  </si>
  <si>
    <t>ACA0.10.331</t>
  </si>
  <si>
    <t>ACA0.000010.335</t>
  </si>
  <si>
    <t>ACA0.00010.335</t>
  </si>
  <si>
    <t>ACA0.0010.335</t>
  </si>
  <si>
    <t>ACA0.010.335</t>
  </si>
  <si>
    <t>ACA0.10.335</t>
  </si>
  <si>
    <t>ACA0.000011.10.01</t>
  </si>
  <si>
    <t>ACA0.00011.10.01</t>
  </si>
  <si>
    <t>ACA0.0011.10.01</t>
  </si>
  <si>
    <t>ACA0.011.10.01</t>
  </si>
  <si>
    <t>ACA0.11.10.01</t>
  </si>
  <si>
    <t>ACA0.000011.10.045</t>
  </si>
  <si>
    <t>ACA0.00011.10.045</t>
  </si>
  <si>
    <t>ACA0.0011.10.045</t>
  </si>
  <si>
    <t>ACA0.011.10.045</t>
  </si>
  <si>
    <t>ACA0.11.10.045</t>
  </si>
  <si>
    <t>ACA0.000011.11</t>
  </si>
  <si>
    <t>ACA0.00011.11</t>
  </si>
  <si>
    <t>ACA0.0011.11</t>
  </si>
  <si>
    <t>ACA0.011.11</t>
  </si>
  <si>
    <t>ACA0.11.11</t>
  </si>
  <si>
    <t>ACA0.000011.15</t>
  </si>
  <si>
    <t>ACA0.00011.15</t>
  </si>
  <si>
    <t>ACA0.0011.15</t>
  </si>
  <si>
    <t>ACA0.011.15</t>
  </si>
  <si>
    <t>ACA0.11.15</t>
  </si>
  <si>
    <t>ACA0.000130.045</t>
  </si>
  <si>
    <t>ACA0.00130.045</t>
  </si>
  <si>
    <t>ACA0.0130.045</t>
  </si>
  <si>
    <t>ACA0.130.045</t>
  </si>
  <si>
    <t>ACA130.045</t>
  </si>
  <si>
    <t>ACA0.000130.1</t>
  </si>
  <si>
    <t>ACA0.00130.1</t>
  </si>
  <si>
    <t>ACA0.0130.1</t>
  </si>
  <si>
    <t>ACA0.130.1</t>
  </si>
  <si>
    <t>ACA130.1</t>
  </si>
  <si>
    <t>ACA0.000131</t>
  </si>
  <si>
    <t>ACA0.00131</t>
  </si>
  <si>
    <t>ACA0.0131</t>
  </si>
  <si>
    <t>ACA0.131</t>
  </si>
  <si>
    <t>ACA131</t>
  </si>
  <si>
    <t>ACA0.0001110.045</t>
  </si>
  <si>
    <t>ACA0.001110.045</t>
  </si>
  <si>
    <t>ACA0.01110.045</t>
  </si>
  <si>
    <t>ACA0.1110.045</t>
  </si>
  <si>
    <t>ACA1110.045</t>
  </si>
  <si>
    <t>ACA0.0001110.1</t>
  </si>
  <si>
    <t>ACA0.001110.1</t>
  </si>
  <si>
    <t>ACA0.01110.1</t>
  </si>
  <si>
    <t>ACA0.1110.1</t>
  </si>
  <si>
    <t>ACA1110.1</t>
  </si>
  <si>
    <t>ACA0.0001111</t>
  </si>
  <si>
    <t>ACA0.001111</t>
  </si>
  <si>
    <t>ACA0.01111</t>
  </si>
  <si>
    <t>ACA0.1111</t>
  </si>
  <si>
    <t>ACA1111</t>
  </si>
  <si>
    <t>ACA 10 turn0.000110.01</t>
  </si>
  <si>
    <t>ACA 10 turn0.00110.01</t>
  </si>
  <si>
    <t>ACA 10 turn0.0110.01</t>
  </si>
  <si>
    <t>ACA 10 turn0.110.01</t>
  </si>
  <si>
    <t>ACA 10 turn110.01</t>
  </si>
  <si>
    <t>ACA 10 turn1010.01</t>
  </si>
  <si>
    <t>ACA 10 turn0.00110.045</t>
  </si>
  <si>
    <t>ACA 10 turn0.0110.045</t>
  </si>
  <si>
    <t>ACA 10 turn0.110.045</t>
  </si>
  <si>
    <t>ACA 10 turn110.045</t>
  </si>
  <si>
    <t>ACA 10 turn1010.045</t>
  </si>
  <si>
    <t>ACA 10 turn0.00111</t>
  </si>
  <si>
    <t>ACA 10 turn0.0111</t>
  </si>
  <si>
    <t>ACA 10 turn0.111</t>
  </si>
  <si>
    <t>ACA 10 turn111</t>
  </si>
  <si>
    <t>ACA 10 turn1011</t>
  </si>
  <si>
    <t>ACA 10 turn0.00115</t>
  </si>
  <si>
    <t>ACA 10 turn0.0115</t>
  </si>
  <si>
    <t>ACA 10 turn0.115</t>
  </si>
  <si>
    <t>ACA 10 turn115</t>
  </si>
  <si>
    <t>ACA 10 turn1015</t>
  </si>
  <si>
    <t>ACA 10 turn0.001110.01</t>
  </si>
  <si>
    <t>ACA 10 turn0.01110.01</t>
  </si>
  <si>
    <t>ACA 10 turn0.1110.01</t>
  </si>
  <si>
    <t>ACA 10 turn1110.01</t>
  </si>
  <si>
    <t>ACA 10 turn10110.01</t>
  </si>
  <si>
    <t>ACA 10 turn0.0011145</t>
  </si>
  <si>
    <t>ACA 10 turn0.011145</t>
  </si>
  <si>
    <t>ACA 10 turn0.11145</t>
  </si>
  <si>
    <t>ACA 10 turn11145</t>
  </si>
  <si>
    <t>ACA 10 turn101145</t>
  </si>
  <si>
    <t>ACA 10 turn0.001111</t>
  </si>
  <si>
    <t>ACA 10 turn0.01111</t>
  </si>
  <si>
    <t>ACA 10 turn0.1111</t>
  </si>
  <si>
    <t>ACA 10 turn1111</t>
  </si>
  <si>
    <t>ACA 10 turn10111</t>
  </si>
  <si>
    <t>ACA 10 turn0.001115</t>
  </si>
  <si>
    <t>ACA 10 turn0.01115</t>
  </si>
  <si>
    <t>ACA 10 turn0.1115</t>
  </si>
  <si>
    <t>ACA 10 turn1115</t>
  </si>
  <si>
    <t>ACA 10 turn10115</t>
  </si>
  <si>
    <t>ACA 10 turn0.01300.045</t>
  </si>
  <si>
    <t>ACA 10 turn0.1300.045</t>
  </si>
  <si>
    <t>ACA 10 turn1300.045</t>
  </si>
  <si>
    <t>ACA 10 turn10300.045</t>
  </si>
  <si>
    <t>ACA 10 turn100300.045</t>
  </si>
  <si>
    <t>ACA 10 turn0.0130100</t>
  </si>
  <si>
    <t>ACA 10 turn0.130100</t>
  </si>
  <si>
    <t>ACA 10 turn130100</t>
  </si>
  <si>
    <t>ACA 10 turn1030100</t>
  </si>
  <si>
    <t>ACA 10 turn10030100</t>
  </si>
  <si>
    <t>ACA 10 turn0.01301</t>
  </si>
  <si>
    <t>ACA 10 turn0.1301</t>
  </si>
  <si>
    <t>ACA 10 turn1301</t>
  </si>
  <si>
    <t>ACA 10 turn10301</t>
  </si>
  <si>
    <t>ACA 10 turn100301</t>
  </si>
  <si>
    <t>ACA 10 turn0.011100.045</t>
  </si>
  <si>
    <t>ACA 10 turn0.11100.045</t>
  </si>
  <si>
    <t>ACA 10 turn11100.045</t>
  </si>
  <si>
    <t>ACA 10 turn101100.045</t>
  </si>
  <si>
    <t>ACA 10 turn1001100.045</t>
  </si>
  <si>
    <t>ACA 10 turn0.01110100</t>
  </si>
  <si>
    <t>ACA 10 turn0.1110100</t>
  </si>
  <si>
    <t>ACA 10 turn1110100</t>
  </si>
  <si>
    <t>ACA 10 turn10110100</t>
  </si>
  <si>
    <t>ACA 10 turn100110100</t>
  </si>
  <si>
    <t>ACA 10 turn0.011101</t>
  </si>
  <si>
    <t>ACA 10 turn0.11101</t>
  </si>
  <si>
    <t>ACA 10 turn11101</t>
  </si>
  <si>
    <t>ACA 10 turn101101</t>
  </si>
  <si>
    <t>ACA 10 turn1001101</t>
  </si>
  <si>
    <t>ACA 20 turn0.001220.01</t>
  </si>
  <si>
    <t>ACA 20 turn0.01220.01</t>
  </si>
  <si>
    <t>ACA 20 turn0.1220.01</t>
  </si>
  <si>
    <t>ACA 20 turn1220.01</t>
  </si>
  <si>
    <t>ACA 20 turn10220.01</t>
  </si>
  <si>
    <t>ACA 20 turn0.0012245</t>
  </si>
  <si>
    <t>ACA 20 turn0.012245</t>
  </si>
  <si>
    <t>ACA 20 turn0.12245</t>
  </si>
  <si>
    <t>ACA 20 turn12245</t>
  </si>
  <si>
    <t>ACA 20 turn102245</t>
  </si>
  <si>
    <t>ACA 20 turn0.001221</t>
  </si>
  <si>
    <t>ACA 20 turn0.01221</t>
  </si>
  <si>
    <t>ACA 20 turn0.1221</t>
  </si>
  <si>
    <t>ACA 20 turn1221</t>
  </si>
  <si>
    <t>ACA 20 turn10221</t>
  </si>
  <si>
    <t>ACA 20 turn0.001225</t>
  </si>
  <si>
    <t>ACA 20 turn0.01225</t>
  </si>
  <si>
    <t>ACA 20 turn0.1225</t>
  </si>
  <si>
    <t>ACA 20 turn1225</t>
  </si>
  <si>
    <t>ACA 20 turn10225</t>
  </si>
  <si>
    <t>ACA 20 turn0.01600.045</t>
  </si>
  <si>
    <t>ACA 20 turn0.1600.045</t>
  </si>
  <si>
    <t>ACA 20 turn1600.045</t>
  </si>
  <si>
    <t>ACA 20 turn10600.045</t>
  </si>
  <si>
    <t>ACA 20 turn100600.045</t>
  </si>
  <si>
    <t>ACA 20 turn0.0160100</t>
  </si>
  <si>
    <t>ACA 20 turn0.160100</t>
  </si>
  <si>
    <t>ACA 20 turn160100</t>
  </si>
  <si>
    <t>ACA 20 turn1060100</t>
  </si>
  <si>
    <t>ACA 20 turn10060100</t>
  </si>
  <si>
    <t>ACA 20 turn0.01601</t>
  </si>
  <si>
    <t>ACA 20 turn0.1601</t>
  </si>
  <si>
    <t>ACA 20 turn1601</t>
  </si>
  <si>
    <t>ACA 20 turn10601</t>
  </si>
  <si>
    <t>ACA 20 turn100601</t>
  </si>
  <si>
    <t>ACA 20 turn0.0122045</t>
  </si>
  <si>
    <t>ACA 20 turn0.122045</t>
  </si>
  <si>
    <t>ACA 20 turn122045</t>
  </si>
  <si>
    <t>ACA 20 turn1022045</t>
  </si>
  <si>
    <t>ACA 20 turn10022045</t>
  </si>
  <si>
    <t>ACA 20 turn0.01220100</t>
  </si>
  <si>
    <t>ACA 20 turn0.1220100</t>
  </si>
  <si>
    <t>ACA 20 turn1220100</t>
  </si>
  <si>
    <t>ACA 20 turn10220100</t>
  </si>
  <si>
    <t>ACA 20 turn100220100</t>
  </si>
  <si>
    <t>ACA 20 turn0.012201</t>
  </si>
  <si>
    <t>ACA 20 turn0.12201</t>
  </si>
  <si>
    <t>ACA 20 turn12201</t>
  </si>
  <si>
    <t>ACA 20 turn102201</t>
  </si>
  <si>
    <t>ACA 20 turn1002201</t>
  </si>
  <si>
    <t>ACA 50 turn0.001550.01</t>
  </si>
  <si>
    <t>ACA 50 turn0.01550.01</t>
  </si>
  <si>
    <t>ACA 50 turn0.1550.01</t>
  </si>
  <si>
    <t>ACA 50 turn1550.01</t>
  </si>
  <si>
    <t>ACA 50 turn10550.01</t>
  </si>
  <si>
    <t>ACA 50 turn100550.01</t>
  </si>
  <si>
    <t>ACA 50 turn0.0015545</t>
  </si>
  <si>
    <t>ACA 50 turn0.015545</t>
  </si>
  <si>
    <t>ACA 50 turn0.15545</t>
  </si>
  <si>
    <t>ACA 50 turn15545</t>
  </si>
  <si>
    <t>ACA 50 turn105545</t>
  </si>
  <si>
    <t>ACA 50 turn1005545</t>
  </si>
  <si>
    <t>ACA 50 turn0.00155100</t>
  </si>
  <si>
    <t>ACA 50 turn0.0155100</t>
  </si>
  <si>
    <t>ACA 50 turn0.155100</t>
  </si>
  <si>
    <t>ACA 50 turn155100</t>
  </si>
  <si>
    <t>ACA 50 turn1055100</t>
  </si>
  <si>
    <t>ACA 50 turn10055100</t>
  </si>
  <si>
    <t>ACA 50 turn0.001551</t>
  </si>
  <si>
    <t>ACA 50 turn0.01551</t>
  </si>
  <si>
    <t>ACA 50 turn0.1551</t>
  </si>
  <si>
    <t>ACA 50 turn1551</t>
  </si>
  <si>
    <t>ACA 50 turn10551</t>
  </si>
  <si>
    <t>ACA 50 turn100551</t>
  </si>
  <si>
    <t>ACA 50 turn0.001555</t>
  </si>
  <si>
    <t>ACA 50 turn0.01555</t>
  </si>
  <si>
    <t>ACA 50 turn0.1555</t>
  </si>
  <si>
    <t>ACA 50 turn1555</t>
  </si>
  <si>
    <t>ACA 50 turn10555</t>
  </si>
  <si>
    <t>ACA 50 turn100555</t>
  </si>
  <si>
    <t>ACA 50 turn0.0115045</t>
  </si>
  <si>
    <t>ACA 50 turn0.115045</t>
  </si>
  <si>
    <t>ACA 50 turn115045</t>
  </si>
  <si>
    <t>ACA 50 turn1015045</t>
  </si>
  <si>
    <t>ACA 50 turn10015045</t>
  </si>
  <si>
    <t>ACA 50 turn0.01150100</t>
  </si>
  <si>
    <t>ACA 50 turn0.1150100</t>
  </si>
  <si>
    <t>ACA 50 turn1150100</t>
  </si>
  <si>
    <t>ACA 50 turn10150100</t>
  </si>
  <si>
    <t>ACA 50 turn100150100</t>
  </si>
  <si>
    <t>ACA 50 turn0.011501</t>
  </si>
  <si>
    <t>ACA 50 turn0.11501</t>
  </si>
  <si>
    <t>ACA 50 turn11501</t>
  </si>
  <si>
    <t>ACA 50 turn101501</t>
  </si>
  <si>
    <t>ACA 50 turn1001501</t>
  </si>
  <si>
    <t>ACA 50 turn0.0155045</t>
  </si>
  <si>
    <t>ACA 50 turn0.155045</t>
  </si>
  <si>
    <t>ACA 50 turn155045</t>
  </si>
  <si>
    <t>ACA 50 turn1055045</t>
  </si>
  <si>
    <t>ACA 50 turn10055045</t>
  </si>
  <si>
    <t>ACA 50 turn0.01550100</t>
  </si>
  <si>
    <t>ACA 50 turn0.1550100</t>
  </si>
  <si>
    <t>ACA 50 turn1550100</t>
  </si>
  <si>
    <t>ACA 50 turn10550100</t>
  </si>
  <si>
    <t>ACA 50 turn100550100</t>
  </si>
  <si>
    <t>ACA 50 turn0.015501</t>
  </si>
  <si>
    <t>ACA 50 turn0.15501</t>
  </si>
  <si>
    <t>ACA 50 turn15501</t>
  </si>
  <si>
    <t>ACA 50 turn105501</t>
  </si>
  <si>
    <t>ACA 50 turn1005501</t>
  </si>
  <si>
    <t>Capacitance0.00000000010.00000022</t>
  </si>
  <si>
    <t>Capacitance0.0000000010.00000022</t>
  </si>
  <si>
    <t>Capacitance0.000000010.00000022</t>
  </si>
  <si>
    <t>Capacitance0.00000010.00000022</t>
  </si>
  <si>
    <t>Capacitance0.0000010.00000022</t>
  </si>
  <si>
    <t>Capacitance0.0000000010.0000033</t>
  </si>
  <si>
    <t>Capacitance0.000000010.0000033</t>
  </si>
  <si>
    <t>Capacitance0.00000010.0000033</t>
  </si>
  <si>
    <t>Capacitance0.0000010.0000033</t>
  </si>
  <si>
    <t>Capacitance0.0000000010.000011</t>
  </si>
  <si>
    <t>Capacitance0.000000010.000011</t>
  </si>
  <si>
    <t>Capacitance0.00000010.000011</t>
  </si>
  <si>
    <t>Capacitance0.0000010.000011</t>
  </si>
  <si>
    <t>Capacitance0.000010.000011</t>
  </si>
  <si>
    <t>Capacitance0.000000010.000033</t>
  </si>
  <si>
    <t>Capacitance0.00000010.000033</t>
  </si>
  <si>
    <t>Capacitance0.0000010.000033</t>
  </si>
  <si>
    <t>Capacitance0.000010.000033</t>
  </si>
  <si>
    <t>Capacitance0.000000010.00011</t>
  </si>
  <si>
    <t>Capacitance0.00000010.00011</t>
  </si>
  <si>
    <t>Capacitance0.0000010.00011</t>
  </si>
  <si>
    <t>Capacitance0.000010.00011</t>
  </si>
  <si>
    <t>Capacitance0.00000010.00033</t>
  </si>
  <si>
    <t>Capacitance0.0000010.00033</t>
  </si>
  <si>
    <t>Capacitance0.000010.00033</t>
  </si>
  <si>
    <t>Capacitance0.00010.00033</t>
  </si>
  <si>
    <t>Capacitance0.00000010.0011</t>
  </si>
  <si>
    <t>Capacitance0.0000010.0011</t>
  </si>
  <si>
    <t>Capacitance0.000010.0011</t>
  </si>
  <si>
    <t>Capacitance0.00010.0011</t>
  </si>
  <si>
    <t>Capacitance0.0000010.0033</t>
  </si>
  <si>
    <t>Capacitance0.000010.0033</t>
  </si>
  <si>
    <t>Capacitance0.00010.0033</t>
  </si>
  <si>
    <t>Capacitance0.0010.0033</t>
  </si>
  <si>
    <t>Capacitance0.0000010.011</t>
  </si>
  <si>
    <t>Capacitance0.000010.011</t>
  </si>
  <si>
    <t>Capacitance0.00010.011</t>
  </si>
  <si>
    <t>Capacitance0.0010.011</t>
  </si>
  <si>
    <t>Capacitance0.000010.033</t>
  </si>
  <si>
    <t>Capacitance0.00010.033</t>
  </si>
  <si>
    <t>Capacitance0.0010.033</t>
  </si>
  <si>
    <t>Capacitance0.010.033</t>
  </si>
  <si>
    <t>Capacitance0.000010.11</t>
  </si>
  <si>
    <t>Capacitance0.00010.11</t>
  </si>
  <si>
    <t>Capacitance0.0010.11</t>
  </si>
  <si>
    <t>Capacitance0.010.11</t>
  </si>
  <si>
    <t>Capacitance0.00010.33</t>
  </si>
  <si>
    <t>Capacitance0.0010.33</t>
  </si>
  <si>
    <t>Capacitance0.010.33</t>
  </si>
  <si>
    <t>Capacitance0.10.33</t>
  </si>
  <si>
    <t>Capacitance0.00011.1</t>
  </si>
  <si>
    <t>Capacitance0.0011.1</t>
  </si>
  <si>
    <t>Capacitance0.011.1</t>
  </si>
  <si>
    <t>Capacitance0.11.1</t>
  </si>
  <si>
    <t>Capacitance0.0013.3</t>
  </si>
  <si>
    <t>Capacitance0.013.3</t>
  </si>
  <si>
    <t>Capacitance0.13.3</t>
  </si>
  <si>
    <t>Capacitance13.3</t>
  </si>
  <si>
    <t>Capacitance0.00111</t>
  </si>
  <si>
    <t>Capacitance0.0111</t>
  </si>
  <si>
    <t>Capacitance0.111</t>
  </si>
  <si>
    <t>Capacitance111</t>
  </si>
  <si>
    <t>Capacitance0.0133</t>
  </si>
  <si>
    <t>Capacitance0.133</t>
  </si>
  <si>
    <t>Capacitance133</t>
  </si>
  <si>
    <t>Capacitance1033</t>
  </si>
  <si>
    <t>Frequency0.000010.001</t>
  </si>
  <si>
    <t>Frequency0.00010.001</t>
  </si>
  <si>
    <t>Frequency0.0010.001</t>
  </si>
  <si>
    <t>Frequency0.010.001</t>
  </si>
  <si>
    <t>Frequency0.00010.12</t>
  </si>
  <si>
    <t>Frequency0.0010.12</t>
  </si>
  <si>
    <t>Frequency0.010.12</t>
  </si>
  <si>
    <t>Frequency0.10.12</t>
  </si>
  <si>
    <t>Frequency0.0011.2</t>
  </si>
  <si>
    <t>Frequency0.011.2</t>
  </si>
  <si>
    <t>Frequency0.11.2</t>
  </si>
  <si>
    <t>Frequency11.2</t>
  </si>
  <si>
    <t>Frequency0.0112</t>
  </si>
  <si>
    <t>Frequency0.112</t>
  </si>
  <si>
    <t>Frequency112</t>
  </si>
  <si>
    <t>Frequency1012</t>
  </si>
  <si>
    <t>Frequency0.1120</t>
  </si>
  <si>
    <t>Frequency1120</t>
  </si>
  <si>
    <t>Frequency10120</t>
  </si>
  <si>
    <t>Frequency100120</t>
  </si>
  <si>
    <t>Frequency11200</t>
  </si>
  <si>
    <t>Frequency101200</t>
  </si>
  <si>
    <t>Frequency1001200</t>
  </si>
  <si>
    <t>Frequency10001200</t>
  </si>
  <si>
    <t>Unc units</t>
  </si>
  <si>
    <t>Input Unit</t>
  </si>
  <si>
    <t>V11</t>
  </si>
  <si>
    <t>CN11</t>
  </si>
  <si>
    <t>Multiplier</t>
  </si>
  <si>
    <t>Uncert.</t>
  </si>
  <si>
    <t>Repeat Multiplier Ratio</t>
  </si>
  <si>
    <t>DCA0.000010</t>
  </si>
  <si>
    <t>DCA0.0000000010</t>
  </si>
  <si>
    <t>DCA0.000000010</t>
  </si>
  <si>
    <t>DCA0.00000010</t>
  </si>
  <si>
    <t>DCA0.0000010</t>
  </si>
  <si>
    <t>DCA0.00010</t>
  </si>
  <si>
    <t>DCA0.000000010.00033</t>
  </si>
  <si>
    <t>DCA0.00000010.00033</t>
  </si>
  <si>
    <t>DCA0.0000010.00033</t>
  </si>
  <si>
    <t>DCA0.000010.00033</t>
  </si>
  <si>
    <t>DCA0.00010.00033</t>
  </si>
  <si>
    <t>DCA0.00000010.0033</t>
  </si>
  <si>
    <t>DCA0.0000010.0033</t>
  </si>
  <si>
    <t>DCA0.000010.0033</t>
  </si>
  <si>
    <t>DCA0.00010.0033</t>
  </si>
  <si>
    <t>DCA0.0010.0033</t>
  </si>
  <si>
    <t>DCA0.0000010.033</t>
  </si>
  <si>
    <t>DCA0.000010.033</t>
  </si>
  <si>
    <t>DCA0.00010.033</t>
  </si>
  <si>
    <t>DCA0.0010.033</t>
  </si>
  <si>
    <t>DCA0.010.033</t>
  </si>
  <si>
    <t>Note: You can now use "O" instead of Ω, "DGC" instead</t>
  </si>
  <si>
    <t>of "°C", and "DGF" instead of "°F" if you want to.</t>
  </si>
  <si>
    <t>Action</t>
  </si>
  <si>
    <t xml:space="preserve">Validated all functions and calculations, repeat readings, uncertainty derivations from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</si>
</sst>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0.0000000"/>
    <numFmt numFmtId="166" formatCode="0.00000"/>
  </numFmts>
  <fonts count="28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0"/>
      <color indexed="55"/>
      <name val="Arial"/>
      <family val="2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B050"/>
      <name val="Segoe U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0" borderId="0" xfId="0" applyAlignment="1">
      <alignment horizontal="left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3" borderId="9" xfId="0" applyFont="1" applyFill="1" applyBorder="1"/>
    <xf numFmtId="0" fontId="8" fillId="3" borderId="0" xfId="0" applyFont="1" applyFill="1" applyBorder="1" applyAlignment="1"/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/>
    <xf numFmtId="0" fontId="0" fillId="4" borderId="0" xfId="0" applyFill="1"/>
    <xf numFmtId="0" fontId="4" fillId="4" borderId="0" xfId="0" applyFont="1" applyFill="1" applyAlignment="1">
      <alignment horizontal="right"/>
    </xf>
    <xf numFmtId="0" fontId="0" fillId="4" borderId="0" xfId="0" applyFill="1" applyAlignment="1"/>
    <xf numFmtId="0" fontId="0" fillId="4" borderId="0" xfId="0" applyFill="1" applyBorder="1"/>
    <xf numFmtId="0" fontId="9" fillId="4" borderId="0" xfId="0" applyFont="1" applyFill="1"/>
    <xf numFmtId="0" fontId="10" fillId="0" borderId="0" xfId="0" applyFont="1"/>
    <xf numFmtId="0" fontId="0" fillId="3" borderId="0" xfId="0" applyFill="1"/>
    <xf numFmtId="0" fontId="0" fillId="2" borderId="0" xfId="0" applyFill="1" applyAlignment="1">
      <alignment horizontal="left"/>
    </xf>
    <xf numFmtId="0" fontId="12" fillId="2" borderId="12" xfId="0" applyNumberFormat="1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/>
    <xf numFmtId="0" fontId="13" fillId="3" borderId="0" xfId="0" applyFont="1" applyFill="1" applyBorder="1" applyAlignment="1"/>
    <xf numFmtId="49" fontId="0" fillId="4" borderId="0" xfId="0" applyNumberFormat="1" applyFill="1"/>
    <xf numFmtId="0" fontId="14" fillId="2" borderId="0" xfId="0" applyFont="1" applyFill="1" applyBorder="1"/>
    <xf numFmtId="0" fontId="0" fillId="2" borderId="0" xfId="0" applyFont="1" applyFill="1"/>
    <xf numFmtId="0" fontId="10" fillId="2" borderId="0" xfId="0" applyFont="1" applyFill="1" applyAlignment="1">
      <alignment horizontal="right"/>
    </xf>
    <xf numFmtId="164" fontId="9" fillId="2" borderId="13" xfId="0" applyNumberFormat="1" applyFont="1" applyFill="1" applyBorder="1" applyAlignment="1" applyProtection="1">
      <alignment horizontal="left"/>
      <protection locked="0"/>
    </xf>
    <xf numFmtId="164" fontId="9" fillId="2" borderId="0" xfId="0" applyNumberFormat="1" applyFont="1" applyFill="1" applyBorder="1" applyAlignment="1"/>
    <xf numFmtId="0" fontId="15" fillId="3" borderId="9" xfId="0" applyFont="1" applyFill="1" applyBorder="1" applyAlignment="1"/>
    <xf numFmtId="0" fontId="0" fillId="2" borderId="0" xfId="0" applyFill="1"/>
    <xf numFmtId="0" fontId="0" fillId="0" borderId="0" xfId="0" applyFont="1"/>
    <xf numFmtId="0" fontId="15" fillId="3" borderId="9" xfId="0" applyFont="1" applyFill="1" applyBorder="1" applyAlignment="1">
      <alignment horizontal="left"/>
    </xf>
    <xf numFmtId="0" fontId="16" fillId="4" borderId="0" xfId="0" applyFont="1" applyFill="1" applyAlignment="1">
      <alignment wrapText="1"/>
    </xf>
    <xf numFmtId="0" fontId="16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right" wrapText="1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9" xfId="0" applyFill="1" applyBorder="1" applyAlignment="1">
      <alignment horizontal="left"/>
    </xf>
    <xf numFmtId="0" fontId="0" fillId="2" borderId="14" xfId="0" applyFill="1" applyBorder="1" applyAlignment="1">
      <alignment horizontal="right"/>
    </xf>
    <xf numFmtId="0" fontId="18" fillId="2" borderId="3" xfId="0" applyFont="1" applyFill="1" applyBorder="1" applyAlignment="1">
      <alignment horizontal="center"/>
    </xf>
    <xf numFmtId="49" fontId="19" fillId="2" borderId="14" xfId="0" applyNumberFormat="1" applyFont="1" applyFill="1" applyBorder="1" applyAlignment="1" applyProtection="1">
      <alignment horizontal="center"/>
      <protection locked="0"/>
    </xf>
    <xf numFmtId="0" fontId="0" fillId="2" borderId="3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5" borderId="15" xfId="0" applyFill="1" applyBorder="1" applyProtection="1">
      <protection locked="0"/>
    </xf>
    <xf numFmtId="49" fontId="0" fillId="5" borderId="16" xfId="0" applyNumberFormat="1" applyFill="1" applyBorder="1" applyAlignment="1" applyProtection="1">
      <alignment horizontal="center"/>
      <protection locked="0"/>
    </xf>
    <xf numFmtId="49" fontId="0" fillId="5" borderId="17" xfId="0" applyNumberFormat="1" applyFill="1" applyBorder="1" applyAlignment="1" applyProtection="1">
      <alignment horizontal="center"/>
      <protection locked="0"/>
    </xf>
    <xf numFmtId="49" fontId="0" fillId="5" borderId="18" xfId="0" applyNumberFormat="1" applyFill="1" applyBorder="1" applyAlignment="1" applyProtection="1">
      <alignment horizontal="center"/>
      <protection locked="0"/>
    </xf>
    <xf numFmtId="49" fontId="9" fillId="4" borderId="9" xfId="0" applyNumberFormat="1" applyFont="1" applyFill="1" applyBorder="1" applyAlignment="1"/>
    <xf numFmtId="49" fontId="16" fillId="4" borderId="7" xfId="0" applyNumberFormat="1" applyFont="1" applyFill="1" applyBorder="1"/>
    <xf numFmtId="0" fontId="16" fillId="4" borderId="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left"/>
    </xf>
    <xf numFmtId="49" fontId="16" fillId="4" borderId="2" xfId="0" applyNumberFormat="1" applyFont="1" applyFill="1" applyBorder="1"/>
    <xf numFmtId="0" fontId="16" fillId="4" borderId="0" xfId="0" applyFont="1" applyFill="1" applyBorder="1"/>
    <xf numFmtId="0" fontId="20" fillId="6" borderId="0" xfId="0" applyNumberFormat="1" applyFont="1" applyFill="1"/>
    <xf numFmtId="0" fontId="0" fillId="6" borderId="0" xfId="0" applyFill="1"/>
    <xf numFmtId="0" fontId="16" fillId="4" borderId="2" xfId="0" applyNumberFormat="1" applyFont="1" applyFill="1" applyBorder="1" applyAlignment="1">
      <alignment horizontal="right"/>
    </xf>
    <xf numFmtId="0" fontId="16" fillId="4" borderId="7" xfId="0" applyNumberFormat="1" applyFont="1" applyFill="1" applyBorder="1" applyAlignment="1">
      <alignment horizontal="left"/>
    </xf>
    <xf numFmtId="0" fontId="20" fillId="6" borderId="9" xfId="0" applyFont="1" applyFill="1" applyBorder="1"/>
    <xf numFmtId="0" fontId="9" fillId="3" borderId="9" xfId="0" applyNumberFormat="1" applyFont="1" applyFill="1" applyBorder="1"/>
    <xf numFmtId="0" fontId="0" fillId="2" borderId="19" xfId="0" applyFill="1" applyBorder="1" applyAlignment="1">
      <alignment horizontal="right"/>
    </xf>
    <xf numFmtId="49" fontId="19" fillId="2" borderId="19" xfId="0" applyNumberFormat="1" applyFont="1" applyFill="1" applyBorder="1" applyAlignment="1" applyProtection="1">
      <alignment horizontal="center"/>
      <protection locked="0"/>
    </xf>
    <xf numFmtId="0" fontId="0" fillId="5" borderId="20" xfId="0" applyFill="1" applyBorder="1" applyProtection="1">
      <protection locked="0"/>
    </xf>
    <xf numFmtId="49" fontId="0" fillId="5" borderId="21" xfId="0" applyNumberFormat="1" applyFill="1" applyBorder="1" applyAlignment="1" applyProtection="1">
      <alignment horizontal="center"/>
      <protection locked="0"/>
    </xf>
    <xf numFmtId="49" fontId="0" fillId="5" borderId="22" xfId="0" applyNumberFormat="1" applyFill="1" applyBorder="1" applyAlignment="1" applyProtection="1">
      <alignment horizontal="center"/>
      <protection locked="0"/>
    </xf>
    <xf numFmtId="49" fontId="0" fillId="5" borderId="23" xfId="0" applyNumberFormat="1" applyFill="1" applyBorder="1" applyAlignment="1" applyProtection="1">
      <alignment horizontal="center"/>
      <protection locked="0"/>
    </xf>
    <xf numFmtId="0" fontId="0" fillId="2" borderId="9" xfId="0" applyFill="1" applyBorder="1" applyAlignment="1">
      <alignment horizontal="left" wrapText="1"/>
    </xf>
    <xf numFmtId="49" fontId="21" fillId="2" borderId="19" xfId="0" applyNumberFormat="1" applyFont="1" applyFill="1" applyBorder="1" applyAlignment="1" applyProtection="1">
      <alignment horizontal="center"/>
      <protection locked="0"/>
    </xf>
    <xf numFmtId="0" fontId="16" fillId="4" borderId="7" xfId="0" applyFont="1" applyFill="1" applyBorder="1"/>
    <xf numFmtId="0" fontId="16" fillId="4" borderId="2" xfId="0" applyNumberFormat="1" applyFont="1" applyFill="1" applyBorder="1" applyAlignment="1"/>
    <xf numFmtId="0" fontId="16" fillId="4" borderId="7" xfId="0" applyNumberFormat="1" applyFont="1" applyFill="1" applyBorder="1" applyAlignment="1"/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right"/>
    </xf>
    <xf numFmtId="0" fontId="18" fillId="2" borderId="26" xfId="0" applyFont="1" applyFill="1" applyBorder="1" applyAlignment="1">
      <alignment horizontal="center"/>
    </xf>
    <xf numFmtId="49" fontId="19" fillId="2" borderId="25" xfId="0" applyNumberFormat="1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18" fillId="2" borderId="10" xfId="0" applyFon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49" fontId="9" fillId="4" borderId="7" xfId="0" applyNumberFormat="1" applyFont="1" applyFill="1" applyBorder="1" applyAlignment="1"/>
    <xf numFmtId="0" fontId="0" fillId="2" borderId="30" xfId="0" applyFill="1" applyBorder="1" applyAlignment="1">
      <alignment horizontal="left"/>
    </xf>
    <xf numFmtId="0" fontId="0" fillId="2" borderId="30" xfId="0" applyFill="1" applyBorder="1" applyAlignment="1">
      <alignment horizontal="right"/>
    </xf>
    <xf numFmtId="0" fontId="18" fillId="2" borderId="31" xfId="0" applyFont="1" applyFill="1" applyBorder="1" applyAlignment="1">
      <alignment horizontal="center"/>
    </xf>
    <xf numFmtId="49" fontId="19" fillId="2" borderId="30" xfId="0" applyNumberFormat="1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>
      <alignment horizontal="left"/>
    </xf>
    <xf numFmtId="0" fontId="9" fillId="4" borderId="9" xfId="0" applyFont="1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0" fillId="0" borderId="0" xfId="0" applyNumberFormat="1" applyFill="1"/>
    <xf numFmtId="0" fontId="2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2" fillId="0" borderId="2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6" fillId="8" borderId="1" xfId="0" applyFont="1" applyFill="1" applyBorder="1" applyAlignment="1">
      <alignment horizontal="center" wrapText="1"/>
    </xf>
    <xf numFmtId="0" fontId="0" fillId="8" borderId="9" xfId="0" quotePrefix="1" applyFill="1" applyBorder="1" applyAlignment="1">
      <alignment horizontal="center"/>
    </xf>
    <xf numFmtId="0" fontId="0" fillId="8" borderId="0" xfId="0" applyFill="1"/>
    <xf numFmtId="0" fontId="0" fillId="3" borderId="0" xfId="0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6" fillId="9" borderId="1" xfId="0" applyFont="1" applyFill="1" applyBorder="1" applyAlignment="1">
      <alignment horizontal="center" wrapText="1"/>
    </xf>
    <xf numFmtId="0" fontId="0" fillId="9" borderId="14" xfId="0" quotePrefix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8" borderId="24" xfId="0" quotePrefix="1" applyFill="1" applyBorder="1" applyAlignment="1">
      <alignment horizontal="center"/>
    </xf>
    <xf numFmtId="0" fontId="0" fillId="5" borderId="33" xfId="0" applyFill="1" applyBorder="1" applyProtection="1">
      <protection locked="0"/>
    </xf>
    <xf numFmtId="49" fontId="0" fillId="5" borderId="34" xfId="0" applyNumberFormat="1" applyFill="1" applyBorder="1" applyAlignment="1" applyProtection="1">
      <alignment horizontal="center"/>
      <protection locked="0"/>
    </xf>
    <xf numFmtId="49" fontId="0" fillId="5" borderId="35" xfId="0" applyNumberFormat="1" applyFill="1" applyBorder="1" applyAlignment="1" applyProtection="1">
      <alignment horizontal="center"/>
      <protection locked="0"/>
    </xf>
    <xf numFmtId="49" fontId="0" fillId="5" borderId="36" xfId="0" applyNumberFormat="1" applyFill="1" applyBorder="1" applyAlignment="1" applyProtection="1">
      <alignment horizontal="center"/>
      <protection locked="0"/>
    </xf>
    <xf numFmtId="0" fontId="0" fillId="4" borderId="27" xfId="0" applyFill="1" applyBorder="1" applyAlignment="1"/>
    <xf numFmtId="49" fontId="9" fillId="4" borderId="24" xfId="0" applyNumberFormat="1" applyFont="1" applyFill="1" applyBorder="1" applyAlignment="1"/>
    <xf numFmtId="49" fontId="16" fillId="4" borderId="27" xfId="0" applyNumberFormat="1" applyFont="1" applyFill="1" applyBorder="1"/>
    <xf numFmtId="0" fontId="16" fillId="4" borderId="24" xfId="0" applyFont="1" applyFill="1" applyBorder="1" applyAlignment="1">
      <alignment horizontal="right"/>
    </xf>
    <xf numFmtId="0" fontId="16" fillId="4" borderId="24" xfId="0" applyFont="1" applyFill="1" applyBorder="1" applyAlignment="1">
      <alignment horizontal="left"/>
    </xf>
    <xf numFmtId="49" fontId="16" fillId="4" borderId="26" xfId="0" applyNumberFormat="1" applyFont="1" applyFill="1" applyBorder="1"/>
    <xf numFmtId="0" fontId="16" fillId="4" borderId="27" xfId="0" applyFont="1" applyFill="1" applyBorder="1"/>
    <xf numFmtId="0" fontId="20" fillId="6" borderId="13" xfId="0" applyNumberFormat="1" applyFont="1" applyFill="1" applyBorder="1"/>
    <xf numFmtId="0" fontId="0" fillId="6" borderId="13" xfId="0" applyFill="1" applyBorder="1"/>
    <xf numFmtId="0" fontId="16" fillId="4" borderId="26" xfId="0" applyNumberFormat="1" applyFont="1" applyFill="1" applyBorder="1" applyAlignment="1"/>
    <xf numFmtId="0" fontId="16" fillId="4" borderId="27" xfId="0" applyNumberFormat="1" applyFont="1" applyFill="1" applyBorder="1" applyAlignment="1"/>
    <xf numFmtId="0" fontId="20" fillId="6" borderId="24" xfId="0" applyFont="1" applyFill="1" applyBorder="1"/>
    <xf numFmtId="0" fontId="9" fillId="3" borderId="24" xfId="0" applyNumberFormat="1" applyFont="1" applyFill="1" applyBorder="1"/>
    <xf numFmtId="0" fontId="0" fillId="10" borderId="13" xfId="0" applyFill="1" applyBorder="1"/>
    <xf numFmtId="0" fontId="0" fillId="0" borderId="13" xfId="0" applyBorder="1"/>
    <xf numFmtId="49" fontId="9" fillId="4" borderId="27" xfId="0" applyNumberFormat="1" applyFont="1" applyFill="1" applyBorder="1" applyAlignment="1"/>
    <xf numFmtId="0" fontId="4" fillId="4" borderId="13" xfId="0" applyFont="1" applyFill="1" applyBorder="1" applyAlignment="1">
      <alignment horizontal="right"/>
    </xf>
    <xf numFmtId="0" fontId="0" fillId="8" borderId="30" xfId="0" quotePrefix="1" applyFill="1" applyBorder="1" applyAlignment="1">
      <alignment horizontal="center"/>
    </xf>
    <xf numFmtId="0" fontId="0" fillId="5" borderId="30" xfId="0" applyFill="1" applyBorder="1" applyProtection="1">
      <protection locked="0"/>
    </xf>
    <xf numFmtId="49" fontId="0" fillId="5" borderId="37" xfId="0" applyNumberFormat="1" applyFill="1" applyBorder="1" applyAlignment="1" applyProtection="1">
      <alignment horizontal="center"/>
      <protection locked="0"/>
    </xf>
    <xf numFmtId="49" fontId="0" fillId="5" borderId="38" xfId="0" applyNumberFormat="1" applyFill="1" applyBorder="1" applyAlignment="1" applyProtection="1">
      <alignment horizontal="center"/>
      <protection locked="0"/>
    </xf>
    <xf numFmtId="49" fontId="0" fillId="5" borderId="39" xfId="0" applyNumberFormat="1" applyFill="1" applyBorder="1" applyAlignment="1" applyProtection="1">
      <alignment horizontal="center"/>
      <protection locked="0"/>
    </xf>
    <xf numFmtId="0" fontId="0" fillId="4" borderId="32" xfId="0" applyFill="1" applyBorder="1" applyAlignment="1"/>
    <xf numFmtId="49" fontId="9" fillId="4" borderId="32" xfId="0" applyNumberFormat="1" applyFont="1" applyFill="1" applyBorder="1" applyAlignment="1"/>
    <xf numFmtId="49" fontId="16" fillId="4" borderId="32" xfId="0" applyNumberFormat="1" applyFont="1" applyFill="1" applyBorder="1"/>
    <xf numFmtId="0" fontId="4" fillId="4" borderId="40" xfId="0" applyFont="1" applyFill="1" applyBorder="1" applyAlignment="1">
      <alignment horizontal="right"/>
    </xf>
    <xf numFmtId="0" fontId="16" fillId="4" borderId="30" xfId="0" applyFont="1" applyFill="1" applyBorder="1" applyAlignment="1">
      <alignment horizontal="left"/>
    </xf>
    <xf numFmtId="49" fontId="16" fillId="4" borderId="31" xfId="0" applyNumberFormat="1" applyFont="1" applyFill="1" applyBorder="1"/>
    <xf numFmtId="0" fontId="16" fillId="4" borderId="32" xfId="0" applyFont="1" applyFill="1" applyBorder="1"/>
    <xf numFmtId="0" fontId="20" fillId="6" borderId="40" xfId="0" applyNumberFormat="1" applyFont="1" applyFill="1" applyBorder="1"/>
    <xf numFmtId="0" fontId="0" fillId="6" borderId="40" xfId="0" applyFill="1" applyBorder="1"/>
    <xf numFmtId="0" fontId="16" fillId="4" borderId="31" xfId="0" applyNumberFormat="1" applyFont="1" applyFill="1" applyBorder="1" applyAlignment="1"/>
    <xf numFmtId="0" fontId="16" fillId="4" borderId="32" xfId="0" applyNumberFormat="1" applyFont="1" applyFill="1" applyBorder="1" applyAlignment="1"/>
    <xf numFmtId="0" fontId="20" fillId="6" borderId="30" xfId="0" applyFont="1" applyFill="1" applyBorder="1"/>
    <xf numFmtId="0" fontId="9" fillId="3" borderId="30" xfId="0" applyNumberFormat="1" applyFont="1" applyFill="1" applyBorder="1"/>
    <xf numFmtId="0" fontId="0" fillId="10" borderId="40" xfId="0" applyFill="1" applyBorder="1"/>
    <xf numFmtId="0" fontId="0" fillId="0" borderId="40" xfId="0" applyBorder="1"/>
    <xf numFmtId="0" fontId="24" fillId="0" borderId="0" xfId="0" applyFont="1" applyFill="1" applyAlignment="1">
      <alignment horizontal="center"/>
    </xf>
    <xf numFmtId="49" fontId="3" fillId="0" borderId="0" xfId="0" applyNumberFormat="1" applyFont="1" applyFill="1"/>
    <xf numFmtId="0" fontId="24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0" fillId="0" borderId="2" xfId="0" applyFill="1" applyBorder="1" applyAlignment="1"/>
    <xf numFmtId="0" fontId="0" fillId="0" borderId="0" xfId="0" applyFill="1" applyBorder="1" applyAlignment="1"/>
    <xf numFmtId="0" fontId="24" fillId="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right"/>
    </xf>
    <xf numFmtId="0" fontId="24" fillId="0" borderId="0" xfId="0" applyFont="1" applyFill="1" applyBorder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13" fillId="0" borderId="7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24" fillId="0" borderId="0" xfId="0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26" fillId="0" borderId="0" xfId="0" quotePrefix="1" applyFont="1" applyFill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Font="1" applyFill="1" applyBorder="1" applyAlignment="1">
      <alignment horizontal="left"/>
    </xf>
    <xf numFmtId="0" fontId="0" fillId="0" borderId="43" xfId="0" applyFill="1" applyBorder="1" applyAlignment="1">
      <alignment horizontal="center"/>
    </xf>
    <xf numFmtId="0" fontId="0" fillId="0" borderId="44" xfId="0" applyFont="1" applyFill="1" applyBorder="1" applyAlignment="1">
      <alignment horizontal="left"/>
    </xf>
    <xf numFmtId="0" fontId="9" fillId="0" borderId="44" xfId="0" applyFont="1" applyFill="1" applyBorder="1" applyAlignment="1">
      <alignment horizontal="left"/>
    </xf>
    <xf numFmtId="0" fontId="13" fillId="0" borderId="43" xfId="0" applyFont="1" applyFill="1" applyBorder="1" applyAlignment="1">
      <alignment horizontal="center"/>
    </xf>
    <xf numFmtId="0" fontId="0" fillId="0" borderId="44" xfId="0" quotePrefix="1" applyFont="1" applyFill="1" applyBorder="1" applyAlignment="1">
      <alignment horizontal="left"/>
    </xf>
    <xf numFmtId="0" fontId="0" fillId="0" borderId="45" xfId="0" applyFill="1" applyBorder="1" applyAlignment="1">
      <alignment horizontal="center"/>
    </xf>
    <xf numFmtId="0" fontId="0" fillId="0" borderId="46" xfId="0" applyFont="1" applyFill="1" applyBorder="1" applyAlignment="1">
      <alignment horizontal="left"/>
    </xf>
    <xf numFmtId="14" fontId="0" fillId="0" borderId="0" xfId="0" applyNumberFormat="1"/>
    <xf numFmtId="0" fontId="1" fillId="0" borderId="0" xfId="0" applyFont="1"/>
    <xf numFmtId="0" fontId="13" fillId="7" borderId="0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27" fillId="7" borderId="0" xfId="0" applyFont="1" applyFill="1"/>
    <xf numFmtId="0" fontId="27" fillId="7" borderId="0" xfId="0" applyFont="1" applyFill="1" applyAlignment="1">
      <alignment horizontal="center"/>
    </xf>
    <xf numFmtId="0" fontId="27" fillId="7" borderId="0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0" fillId="2" borderId="28" xfId="0" applyNumberFormat="1" applyFill="1" applyBorder="1" applyAlignment="1">
      <alignment horizontal="center"/>
    </xf>
    <xf numFmtId="0" fontId="0" fillId="2" borderId="29" xfId="0" applyNumberFormat="1" applyFill="1" applyBorder="1" applyAlignment="1">
      <alignment horizontal="center"/>
    </xf>
    <xf numFmtId="0" fontId="0" fillId="10" borderId="0" xfId="0" applyFill="1" applyAlignment="1">
      <alignment horizontal="center" wrapText="1"/>
    </xf>
    <xf numFmtId="0" fontId="11" fillId="2" borderId="1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9" fillId="4" borderId="9" xfId="0" applyFont="1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0" fillId="2" borderId="10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</cellXfs>
  <cellStyles count="1">
    <cellStyle name="Normal" xfId="0" builtinId="0"/>
  </cellStyles>
  <dxfs count="9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0</xdr:row>
      <xdr:rowOff>190500</xdr:rowOff>
    </xdr:from>
    <xdr:to>
      <xdr:col>20</xdr:col>
      <xdr:colOff>333375</xdr:colOff>
      <xdr:row>1</xdr:row>
      <xdr:rowOff>0</xdr:rowOff>
    </xdr:to>
    <xdr:grpSp>
      <xdr:nvGrpSpPr>
        <xdr:cNvPr id="2" name="Group 7"/>
        <xdr:cNvGrpSpPr>
          <a:grpSpLocks/>
        </xdr:cNvGrpSpPr>
      </xdr:nvGrpSpPr>
      <xdr:grpSpPr bwMode="auto">
        <a:xfrm>
          <a:off x="17040225" y="190500"/>
          <a:ext cx="228600" cy="47625"/>
          <a:chOff x="708" y="11"/>
          <a:chExt cx="24" cy="5"/>
        </a:xfrm>
      </xdr:grpSpPr>
      <xdr:sp macro="" textlink="">
        <xdr:nvSpPr>
          <xdr:cNvPr id="3" name="Line 3"/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4"/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5"/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6"/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304800</xdr:colOff>
      <xdr:row>0</xdr:row>
      <xdr:rowOff>209550</xdr:rowOff>
    </xdr:from>
    <xdr:to>
      <xdr:col>22</xdr:col>
      <xdr:colOff>533400</xdr:colOff>
      <xdr:row>0</xdr:row>
      <xdr:rowOff>209550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>
          <a:off x="18888075" y="20955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304800</xdr:colOff>
      <xdr:row>0</xdr:row>
      <xdr:rowOff>104775</xdr:rowOff>
    </xdr:from>
    <xdr:to>
      <xdr:col>22</xdr:col>
      <xdr:colOff>533400</xdr:colOff>
      <xdr:row>0</xdr:row>
      <xdr:rowOff>152400</xdr:rowOff>
    </xdr:to>
    <xdr:grpSp>
      <xdr:nvGrpSpPr>
        <xdr:cNvPr id="9" name="Group 7"/>
        <xdr:cNvGrpSpPr>
          <a:grpSpLocks/>
        </xdr:cNvGrpSpPr>
      </xdr:nvGrpSpPr>
      <xdr:grpSpPr bwMode="auto">
        <a:xfrm>
          <a:off x="18535650" y="104775"/>
          <a:ext cx="228600" cy="47625"/>
          <a:chOff x="708" y="11"/>
          <a:chExt cx="24" cy="5"/>
        </a:xfrm>
      </xdr:grpSpPr>
      <xdr:sp macro="" textlink="">
        <xdr:nvSpPr>
          <xdr:cNvPr id="10" name="Line 3"/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Line 4"/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Line 5"/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"/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95250</xdr:colOff>
      <xdr:row>1</xdr:row>
      <xdr:rowOff>57150</xdr:rowOff>
    </xdr:from>
    <xdr:to>
      <xdr:col>20</xdr:col>
      <xdr:colOff>323850</xdr:colOff>
      <xdr:row>1</xdr:row>
      <xdr:rowOff>57150</xdr:rowOff>
    </xdr:to>
    <xdr:sp macro="" textlink="">
      <xdr:nvSpPr>
        <xdr:cNvPr id="14" name="Line 10"/>
        <xdr:cNvSpPr>
          <a:spLocks noChangeShapeType="1"/>
        </xdr:cNvSpPr>
      </xdr:nvSpPr>
      <xdr:spPr bwMode="auto">
        <a:xfrm>
          <a:off x="17030700" y="2952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zoomScaleNormal="100" workbookViewId="0">
      <selection activeCell="H6" sqref="H6"/>
    </sheetView>
  </sheetViews>
  <sheetFormatPr defaultRowHeight="15" x14ac:dyDescent="0.25"/>
  <cols>
    <col min="1" max="1" width="15.5703125" customWidth="1"/>
    <col min="2" max="2" width="10" customWidth="1"/>
    <col min="3" max="3" width="26.85546875" customWidth="1"/>
    <col min="4" max="4" width="19" customWidth="1"/>
    <col min="5" max="5" width="18" customWidth="1"/>
    <col min="6" max="6" width="15.28515625" customWidth="1"/>
    <col min="7" max="7" width="18.140625" style="149" customWidth="1"/>
    <col min="8" max="8" width="6" style="143" customWidth="1"/>
    <col min="9" max="9" width="7.5703125" style="143" customWidth="1"/>
    <col min="10" max="10" width="25.85546875" customWidth="1"/>
    <col min="11" max="11" width="8" customWidth="1"/>
    <col min="12" max="12" width="7.85546875" customWidth="1"/>
    <col min="13" max="13" width="7.5703125" customWidth="1"/>
    <col min="14" max="14" width="7.28515625" customWidth="1"/>
    <col min="15" max="15" width="8.28515625" customWidth="1"/>
    <col min="16" max="16" width="12.7109375" customWidth="1"/>
    <col min="17" max="17" width="13.7109375" customWidth="1"/>
    <col min="18" max="18" width="8" customWidth="1"/>
    <col min="21" max="21" width="9.28515625" bestFit="1" customWidth="1"/>
    <col min="22" max="22" width="10.140625" bestFit="1" customWidth="1"/>
    <col min="23" max="23" width="11.140625" bestFit="1" customWidth="1"/>
    <col min="24" max="24" width="10.85546875" customWidth="1"/>
    <col min="26" max="26" width="10.42578125" customWidth="1"/>
    <col min="27" max="27" width="5.5703125" customWidth="1"/>
    <col min="28" max="28" width="10.28515625" customWidth="1"/>
    <col min="29" max="29" width="8.5703125" customWidth="1"/>
    <col min="30" max="30" width="9.140625" style="150"/>
  </cols>
  <sheetData>
    <row r="1" spans="1:30" ht="18.75" x14ac:dyDescent="0.3">
      <c r="A1" s="1"/>
      <c r="B1" s="2"/>
      <c r="C1" s="3" t="s">
        <v>63</v>
      </c>
      <c r="D1" s="2"/>
      <c r="E1" s="2"/>
      <c r="F1" s="2"/>
      <c r="G1" s="145"/>
      <c r="H1" s="139"/>
      <c r="I1" s="139"/>
      <c r="J1" s="4"/>
      <c r="K1" s="5"/>
      <c r="L1" s="6"/>
      <c r="M1" s="6"/>
      <c r="N1" s="6"/>
      <c r="O1" s="7"/>
      <c r="P1" s="8"/>
      <c r="Q1" s="8"/>
      <c r="R1" s="9"/>
      <c r="S1" s="10" t="s">
        <v>64</v>
      </c>
      <c r="T1" s="11"/>
      <c r="U1" s="12"/>
      <c r="V1" s="11"/>
      <c r="W1" s="11"/>
      <c r="X1" s="11"/>
      <c r="Y1" s="11"/>
      <c r="Z1" s="13" t="s">
        <v>27</v>
      </c>
      <c r="AA1" s="13" t="s">
        <v>65</v>
      </c>
      <c r="AB1" s="14" t="s">
        <v>66</v>
      </c>
      <c r="AC1" s="15"/>
    </row>
    <row r="2" spans="1:30" ht="18" x14ac:dyDescent="0.25">
      <c r="A2" s="16"/>
      <c r="B2" s="253" t="s">
        <v>67</v>
      </c>
      <c r="C2" s="254"/>
      <c r="D2" s="254"/>
      <c r="E2" s="17"/>
      <c r="F2" s="18"/>
      <c r="G2" s="146"/>
      <c r="H2" s="140"/>
      <c r="I2" s="140"/>
      <c r="J2" s="4"/>
      <c r="K2" s="19"/>
      <c r="L2" s="6"/>
      <c r="M2" s="6"/>
      <c r="N2" s="6"/>
      <c r="O2" s="7"/>
      <c r="P2" s="8"/>
      <c r="Q2" s="8"/>
      <c r="R2" s="9"/>
      <c r="S2" s="10" t="s">
        <v>68</v>
      </c>
      <c r="T2" s="9"/>
      <c r="U2" s="12"/>
      <c r="V2" s="9"/>
      <c r="W2" s="9"/>
      <c r="X2" s="9"/>
      <c r="Y2" s="9"/>
      <c r="Z2" s="9" t="s">
        <v>15</v>
      </c>
      <c r="AA2" s="20" t="s">
        <v>69</v>
      </c>
      <c r="AB2" s="13" t="s">
        <v>70</v>
      </c>
      <c r="AC2" s="15"/>
    </row>
    <row r="3" spans="1:30" ht="16.5" customHeight="1" thickBot="1" x14ac:dyDescent="0.3">
      <c r="A3" s="16"/>
      <c r="B3" s="21" t="s">
        <v>71</v>
      </c>
      <c r="C3" s="22"/>
      <c r="D3" s="23" t="s">
        <v>72</v>
      </c>
      <c r="E3" s="24"/>
      <c r="F3" s="25"/>
      <c r="G3" s="146"/>
      <c r="H3" s="140"/>
      <c r="I3" s="140"/>
      <c r="J3" s="26"/>
      <c r="K3" s="6"/>
      <c r="L3" s="6"/>
      <c r="M3" s="6"/>
      <c r="N3" s="6"/>
      <c r="O3" s="7"/>
      <c r="P3" s="255" t="s">
        <v>73</v>
      </c>
      <c r="Q3" s="92"/>
      <c r="R3" s="9"/>
      <c r="S3" s="10"/>
      <c r="T3" s="9"/>
      <c r="U3" s="12" t="s">
        <v>993</v>
      </c>
      <c r="V3" s="9"/>
      <c r="W3" s="9"/>
      <c r="X3" s="9"/>
      <c r="Y3" s="9"/>
      <c r="Z3" s="9" t="s">
        <v>22</v>
      </c>
      <c r="AA3" s="9"/>
      <c r="AB3" s="9"/>
      <c r="AC3" s="15" t="s">
        <v>75</v>
      </c>
      <c r="AD3" s="252" t="s">
        <v>147</v>
      </c>
    </row>
    <row r="4" spans="1:30" ht="15.75" x14ac:dyDescent="0.25">
      <c r="A4" s="1"/>
      <c r="B4" s="27"/>
      <c r="C4" s="28"/>
      <c r="D4" s="27"/>
      <c r="E4" s="27"/>
      <c r="F4" s="27"/>
      <c r="G4" s="146"/>
      <c r="H4" s="140"/>
      <c r="I4" s="140"/>
      <c r="J4" s="29"/>
      <c r="K4" s="144" t="s">
        <v>145</v>
      </c>
      <c r="L4" s="6"/>
      <c r="M4" s="6"/>
      <c r="N4" s="6"/>
      <c r="O4" s="7"/>
      <c r="P4" s="256"/>
      <c r="Q4" s="92"/>
      <c r="R4" s="9"/>
      <c r="S4" s="10"/>
      <c r="T4" s="9"/>
      <c r="U4" s="12" t="s">
        <v>994</v>
      </c>
      <c r="V4" s="9"/>
      <c r="W4" s="9"/>
      <c r="X4" s="9"/>
      <c r="Y4" s="9"/>
      <c r="Z4" s="30"/>
      <c r="AA4" s="30"/>
      <c r="AB4" s="9"/>
      <c r="AC4" s="15" t="s">
        <v>76</v>
      </c>
      <c r="AD4" s="252"/>
    </row>
    <row r="5" spans="1:30" ht="39" customHeight="1" x14ac:dyDescent="0.25">
      <c r="A5" s="31" t="s">
        <v>77</v>
      </c>
      <c r="B5" s="32" t="s">
        <v>31</v>
      </c>
      <c r="C5" s="33" t="s">
        <v>78</v>
      </c>
      <c r="D5" s="32" t="s">
        <v>79</v>
      </c>
      <c r="E5" s="32" t="s">
        <v>80</v>
      </c>
      <c r="F5" s="32" t="s">
        <v>81</v>
      </c>
      <c r="G5" s="147" t="s">
        <v>82</v>
      </c>
      <c r="H5" s="141" t="s">
        <v>144</v>
      </c>
      <c r="I5" s="141" t="s">
        <v>146</v>
      </c>
      <c r="J5" s="34" t="s">
        <v>83</v>
      </c>
      <c r="K5" s="35">
        <v>1</v>
      </c>
      <c r="L5" s="35">
        <v>2</v>
      </c>
      <c r="M5" s="35">
        <v>3</v>
      </c>
      <c r="N5" s="35">
        <v>4</v>
      </c>
      <c r="O5" s="36">
        <v>5</v>
      </c>
      <c r="P5" s="257"/>
      <c r="Q5" s="91" t="s">
        <v>74</v>
      </c>
      <c r="R5" s="37" t="s">
        <v>31</v>
      </c>
      <c r="S5" s="38" t="s">
        <v>84</v>
      </c>
      <c r="T5" s="39" t="s">
        <v>85</v>
      </c>
      <c r="U5" s="39" t="s">
        <v>86</v>
      </c>
      <c r="V5" s="39" t="s">
        <v>87</v>
      </c>
      <c r="W5" s="39" t="s">
        <v>88</v>
      </c>
      <c r="X5" s="39" t="s">
        <v>89</v>
      </c>
      <c r="Y5" s="40" t="s">
        <v>90</v>
      </c>
      <c r="Z5" s="41" t="s">
        <v>91</v>
      </c>
      <c r="AA5" s="258" t="s">
        <v>92</v>
      </c>
      <c r="AB5" s="258"/>
      <c r="AC5" s="42" t="s">
        <v>93</v>
      </c>
      <c r="AD5" s="252"/>
    </row>
    <row r="6" spans="1:30" x14ac:dyDescent="0.25">
      <c r="A6" s="43" t="s">
        <v>94</v>
      </c>
      <c r="B6" s="44" t="str">
        <f>IF(P6="",CONCATENATE(R6,Y6,S6),CONCATENATE(R6,Y6,P6))</f>
        <v>600 mV</v>
      </c>
      <c r="C6" s="45" t="str">
        <f>IF(ISERROR(SEARCH("Hz",AD6)),CONCATENATE(U6," ",AD6,T6," ",AB6),CONCATENATE(AB6," ","@"," ",U6,AD6))</f>
        <v>300 mVAC @ 45Hz</v>
      </c>
      <c r="D6" s="46"/>
      <c r="E6" s="247" t="str">
        <f t="shared" ref="E6:E27" si="0">CONCATENATE(X6,AD6,T6)</f>
        <v>296.7mVAC</v>
      </c>
      <c r="F6" s="248" t="str">
        <f t="shared" ref="F6:F27" si="1">CONCATENATE(W6,AD6,T6)</f>
        <v>303.3mVAC</v>
      </c>
      <c r="G6" s="148" t="str">
        <f>IF(D6&lt;&gt;"",'Unc. Calculator'!S11,"")</f>
        <v/>
      </c>
      <c r="H6" s="142"/>
      <c r="I6" s="142"/>
      <c r="J6" s="49"/>
      <c r="K6" s="50"/>
      <c r="L6" s="51"/>
      <c r="M6" s="51"/>
      <c r="N6" s="51"/>
      <c r="O6" s="52"/>
      <c r="P6" s="8"/>
      <c r="Q6" s="53" t="s">
        <v>96</v>
      </c>
      <c r="R6" s="54">
        <v>600</v>
      </c>
      <c r="S6" s="55" t="s">
        <v>14</v>
      </c>
      <c r="T6" s="56" t="s">
        <v>97</v>
      </c>
      <c r="U6" s="57">
        <v>300</v>
      </c>
      <c r="V6" s="58">
        <v>3.3</v>
      </c>
      <c r="W6" s="59" t="str">
        <f>IF(Q6&lt;&gt;"",TEXT(U6+V6,Q6),U6+V6)</f>
        <v>303.3</v>
      </c>
      <c r="X6" s="59" t="str">
        <f>IF(Q6&lt;&gt;"",TEXT(U6-V6,Q6),U6-V6)</f>
        <v>296.7</v>
      </c>
      <c r="Y6" s="60" t="s">
        <v>98</v>
      </c>
      <c r="Z6" s="61">
        <v>45</v>
      </c>
      <c r="AA6" s="62" t="s">
        <v>20</v>
      </c>
      <c r="AB6" s="63" t="str">
        <f>IF(ISERROR(SEARCH("Hz",AA6)),CONCATENATE(Z6,AA6),CONCATENATE($AA$2,Z6,AA6))</f>
        <v>@ 45Hz</v>
      </c>
      <c r="AC6" s="64">
        <f t="shared" ref="AC6:AC37" si="2">VALUE(D6)</f>
        <v>0</v>
      </c>
      <c r="AD6" s="150" t="str">
        <f>IF(RIGHT(S6,1)="O",CONCATENATE(LEFT(S6,1),"Ω"),IF(S6="DGF","°F",IF(S6="DGC","°C",S6)))</f>
        <v>mV</v>
      </c>
    </row>
    <row r="7" spans="1:30" x14ac:dyDescent="0.25">
      <c r="A7" s="43"/>
      <c r="B7" s="65" t="str">
        <f t="shared" ref="B7:B55" si="3">IF(P7="",CONCATENATE(R7,Y7,S7),CONCATENATE(R7,Y7,P7))</f>
        <v>6 V</v>
      </c>
      <c r="C7" s="45" t="str">
        <f>IF(ISERROR(SEARCH("Hz",AD7)),CONCATENATE(U7," ",AD7,T7," ",AB7),CONCATENATE(AB7," ","@"," ",U7,AD7))</f>
        <v>5 VAC @ 500Hz</v>
      </c>
      <c r="D7" s="66"/>
      <c r="E7" s="247" t="str">
        <f t="shared" si="0"/>
        <v>4.947VAC</v>
      </c>
      <c r="F7" s="248" t="str">
        <f t="shared" si="1"/>
        <v>5.053VAC</v>
      </c>
      <c r="G7" s="148" t="str">
        <f>IF(D7&lt;&gt;"",'Unc. Calculator'!S12,"")</f>
        <v/>
      </c>
      <c r="H7" s="142"/>
      <c r="I7" s="142"/>
      <c r="J7" s="67"/>
      <c r="K7" s="68"/>
      <c r="L7" s="69"/>
      <c r="M7" s="69"/>
      <c r="N7" s="69"/>
      <c r="O7" s="70"/>
      <c r="P7" s="8"/>
      <c r="Q7" s="53" t="s">
        <v>99</v>
      </c>
      <c r="R7" s="54">
        <v>6</v>
      </c>
      <c r="S7" s="55" t="s">
        <v>16</v>
      </c>
      <c r="T7" s="56" t="s">
        <v>97</v>
      </c>
      <c r="U7" s="57">
        <v>5</v>
      </c>
      <c r="V7" s="58">
        <v>5.2999999999999999E-2</v>
      </c>
      <c r="W7" s="59" t="str">
        <f t="shared" ref="W7:W55" si="4">IF(Q7&lt;&gt;"",TEXT(U7+V7,Q7),U7+V7)</f>
        <v>5.053</v>
      </c>
      <c r="X7" s="59" t="str">
        <f t="shared" ref="X7:X55" si="5">IF(Q7&lt;&gt;"",TEXT(U7-V7,Q7),U7-V7)</f>
        <v>4.947</v>
      </c>
      <c r="Y7" s="60" t="s">
        <v>98</v>
      </c>
      <c r="Z7" s="61">
        <v>500</v>
      </c>
      <c r="AA7" s="62" t="s">
        <v>20</v>
      </c>
      <c r="AB7" s="63" t="str">
        <f t="shared" ref="AB7:AB55" si="6">IF(ISERROR(SEARCH("Hz",AA7)),CONCATENATE(Z7,AA7),CONCATENATE($AA$2,Z7,AA7))</f>
        <v>@ 500Hz</v>
      </c>
      <c r="AC7" s="64">
        <f t="shared" si="2"/>
        <v>0</v>
      </c>
      <c r="AD7" s="150" t="str">
        <f t="shared" ref="AD7:AD44" si="7">IF(RIGHT(S7,1)="O",CONCATENATE(LEFT(S7,1),"Ω"),IF(S7="DGF","°F",IF(S7="DGC","°C",S7)))</f>
        <v>V</v>
      </c>
    </row>
    <row r="8" spans="1:30" x14ac:dyDescent="0.25">
      <c r="A8" s="71"/>
      <c r="B8" s="65" t="str">
        <f t="shared" si="3"/>
        <v>6 V</v>
      </c>
      <c r="C8" s="45" t="str">
        <f>IF(ISERROR(SEARCH("Hz",AD8)),CONCATENATE(U8," ",AD8,T8," ",AB8),CONCATENATE(AB8," ","@"," ",U8,AD8))</f>
        <v>5 VAC @ 1kHz</v>
      </c>
      <c r="D8" s="66"/>
      <c r="E8" s="247" t="str">
        <f t="shared" si="0"/>
        <v>4.897VAC</v>
      </c>
      <c r="F8" s="248" t="str">
        <f t="shared" si="1"/>
        <v>5.103VAC</v>
      </c>
      <c r="G8" s="148" t="str">
        <f>IF(D8&lt;&gt;"",'Unc. Calculator'!S13,"")</f>
        <v/>
      </c>
      <c r="H8" s="142"/>
      <c r="I8" s="142"/>
      <c r="J8" s="67"/>
      <c r="K8" s="68"/>
      <c r="L8" s="69"/>
      <c r="M8" s="69"/>
      <c r="N8" s="69"/>
      <c r="O8" s="70"/>
      <c r="P8" s="8"/>
      <c r="Q8" s="53" t="s">
        <v>99</v>
      </c>
      <c r="R8" s="54">
        <v>6</v>
      </c>
      <c r="S8" s="55" t="s">
        <v>16</v>
      </c>
      <c r="T8" s="56" t="s">
        <v>97</v>
      </c>
      <c r="U8" s="57">
        <v>5</v>
      </c>
      <c r="V8" s="58">
        <v>0.10299999999999999</v>
      </c>
      <c r="W8" s="59" t="str">
        <f t="shared" si="4"/>
        <v>5.103</v>
      </c>
      <c r="X8" s="59" t="str">
        <f t="shared" si="5"/>
        <v>4.897</v>
      </c>
      <c r="Y8" s="60" t="s">
        <v>98</v>
      </c>
      <c r="Z8" s="61">
        <v>1</v>
      </c>
      <c r="AA8" s="62" t="s">
        <v>21</v>
      </c>
      <c r="AB8" s="63" t="str">
        <f t="shared" si="6"/>
        <v>@ 1kHz</v>
      </c>
      <c r="AC8" s="64">
        <f t="shared" si="2"/>
        <v>0</v>
      </c>
      <c r="AD8" s="150" t="str">
        <f t="shared" si="7"/>
        <v>V</v>
      </c>
    </row>
    <row r="9" spans="1:30" x14ac:dyDescent="0.25">
      <c r="A9" s="71"/>
      <c r="B9" s="65" t="str">
        <f t="shared" si="3"/>
        <v>60 V</v>
      </c>
      <c r="C9" s="45" t="str">
        <f>IF(ISERROR(SEARCH("Hz",AD9)),CONCATENATE(U9," ",AD9,T9," ",AB9),CONCATENATE(AB9," ","@"," ",U9,AD9))</f>
        <v>50 VAC @ 45Hz</v>
      </c>
      <c r="D9" s="66"/>
      <c r="E9" s="247" t="str">
        <f t="shared" si="0"/>
        <v>49.47VAC</v>
      </c>
      <c r="F9" s="248" t="str">
        <f t="shared" si="1"/>
        <v>50.53VAC</v>
      </c>
      <c r="G9" s="148" t="str">
        <f>IF(D9&lt;&gt;"",'Unc. Calculator'!S14,"")</f>
        <v/>
      </c>
      <c r="H9" s="142"/>
      <c r="I9" s="142"/>
      <c r="J9" s="67"/>
      <c r="K9" s="68"/>
      <c r="L9" s="69"/>
      <c r="M9" s="69"/>
      <c r="N9" s="69"/>
      <c r="O9" s="70"/>
      <c r="P9" s="8"/>
      <c r="Q9" s="53" t="s">
        <v>100</v>
      </c>
      <c r="R9" s="54">
        <v>60</v>
      </c>
      <c r="S9" s="55" t="s">
        <v>16</v>
      </c>
      <c r="T9" s="56" t="s">
        <v>97</v>
      </c>
      <c r="U9" s="57">
        <v>50</v>
      </c>
      <c r="V9" s="58">
        <v>0.53</v>
      </c>
      <c r="W9" s="59" t="str">
        <f t="shared" si="4"/>
        <v>50.53</v>
      </c>
      <c r="X9" s="59" t="str">
        <f t="shared" si="5"/>
        <v>49.47</v>
      </c>
      <c r="Y9" s="60" t="s">
        <v>98</v>
      </c>
      <c r="Z9" s="61">
        <v>45</v>
      </c>
      <c r="AA9" s="62" t="s">
        <v>20</v>
      </c>
      <c r="AB9" s="63" t="str">
        <f t="shared" si="6"/>
        <v>@ 45Hz</v>
      </c>
      <c r="AC9" s="64">
        <f t="shared" si="2"/>
        <v>0</v>
      </c>
      <c r="AD9" s="150" t="str">
        <f t="shared" si="7"/>
        <v>V</v>
      </c>
    </row>
    <row r="10" spans="1:30" x14ac:dyDescent="0.25">
      <c r="A10" s="71"/>
      <c r="B10" s="65" t="str">
        <f t="shared" si="3"/>
        <v>60 V</v>
      </c>
      <c r="C10" s="45" t="str">
        <f>IF(ISERROR(SEARCH("Hz",AD10)),CONCATENATE(U10," ",AD10,T10," ",AB10),CONCATENATE(AB10," ","@"," ",U10,AD10))</f>
        <v>50 VAC @ 1kHz</v>
      </c>
      <c r="D10" s="66"/>
      <c r="E10" s="247" t="str">
        <f t="shared" si="0"/>
        <v>48.97VAC</v>
      </c>
      <c r="F10" s="248" t="str">
        <f t="shared" si="1"/>
        <v>51.03VAC</v>
      </c>
      <c r="G10" s="148" t="str">
        <f>IF(D10&lt;&gt;"",'Unc. Calculator'!S15,"")</f>
        <v/>
      </c>
      <c r="H10" s="142"/>
      <c r="I10" s="142"/>
      <c r="J10" s="67"/>
      <c r="K10" s="68"/>
      <c r="L10" s="69"/>
      <c r="M10" s="69"/>
      <c r="N10" s="69"/>
      <c r="O10" s="70"/>
      <c r="P10" s="8"/>
      <c r="Q10" s="53" t="s">
        <v>100</v>
      </c>
      <c r="R10" s="54">
        <v>60</v>
      </c>
      <c r="S10" s="55" t="s">
        <v>16</v>
      </c>
      <c r="T10" s="56" t="s">
        <v>97</v>
      </c>
      <c r="U10" s="57">
        <v>50</v>
      </c>
      <c r="V10" s="58">
        <v>1.03</v>
      </c>
      <c r="W10" s="59" t="str">
        <f t="shared" si="4"/>
        <v>51.03</v>
      </c>
      <c r="X10" s="59" t="str">
        <f t="shared" si="5"/>
        <v>48.97</v>
      </c>
      <c r="Y10" s="60" t="s">
        <v>98</v>
      </c>
      <c r="Z10" s="61">
        <v>1</v>
      </c>
      <c r="AA10" s="62" t="s">
        <v>21</v>
      </c>
      <c r="AB10" s="63" t="str">
        <f t="shared" si="6"/>
        <v>@ 1kHz</v>
      </c>
      <c r="AC10" s="64">
        <f t="shared" si="2"/>
        <v>0</v>
      </c>
      <c r="AD10" s="150" t="str">
        <f t="shared" si="7"/>
        <v>V</v>
      </c>
    </row>
    <row r="11" spans="1:30" x14ac:dyDescent="0.25">
      <c r="A11" s="71"/>
      <c r="B11" s="65" t="str">
        <f t="shared" si="3"/>
        <v>600 V</v>
      </c>
      <c r="C11" s="45" t="str">
        <f t="shared" ref="C11:C14" si="8">IF(ISERROR(SEARCH("Hz",AD11)),CONCATENATE(U11," ",AD11,T11," ",AB11),CONCATENATE(AB11," ","@"," ",U11,AD11))</f>
        <v>300 VAC @ 45Hz</v>
      </c>
      <c r="D11" s="66"/>
      <c r="E11" s="247" t="str">
        <f t="shared" si="0"/>
        <v>296.7VAC</v>
      </c>
      <c r="F11" s="248" t="str">
        <f t="shared" si="1"/>
        <v>303.3VAC</v>
      </c>
      <c r="G11" s="148" t="str">
        <f>IF(D11&lt;&gt;"",'Unc. Calculator'!S16,"")</f>
        <v/>
      </c>
      <c r="H11" s="142"/>
      <c r="I11" s="142"/>
      <c r="J11" s="67"/>
      <c r="K11" s="68"/>
      <c r="L11" s="69"/>
      <c r="M11" s="69"/>
      <c r="N11" s="69"/>
      <c r="O11" s="70"/>
      <c r="P11" s="8"/>
      <c r="Q11" s="53" t="s">
        <v>96</v>
      </c>
      <c r="R11" s="54">
        <v>600</v>
      </c>
      <c r="S11" s="55" t="s">
        <v>16</v>
      </c>
      <c r="T11" s="56" t="s">
        <v>97</v>
      </c>
      <c r="U11" s="57">
        <v>300</v>
      </c>
      <c r="V11" s="58">
        <v>3.3</v>
      </c>
      <c r="W11" s="59" t="str">
        <f t="shared" si="4"/>
        <v>303.3</v>
      </c>
      <c r="X11" s="59" t="str">
        <f t="shared" si="5"/>
        <v>296.7</v>
      </c>
      <c r="Y11" s="60" t="s">
        <v>98</v>
      </c>
      <c r="Z11" s="61">
        <v>45</v>
      </c>
      <c r="AA11" s="62" t="s">
        <v>20</v>
      </c>
      <c r="AB11" s="63" t="str">
        <f t="shared" si="6"/>
        <v>@ 45Hz</v>
      </c>
      <c r="AC11" s="64">
        <f t="shared" si="2"/>
        <v>0</v>
      </c>
      <c r="AD11" s="150" t="str">
        <f t="shared" si="7"/>
        <v>V</v>
      </c>
    </row>
    <row r="12" spans="1:30" x14ac:dyDescent="0.25">
      <c r="A12" s="71"/>
      <c r="B12" s="65" t="str">
        <f t="shared" si="3"/>
        <v>600 V</v>
      </c>
      <c r="C12" s="45" t="str">
        <f t="shared" si="8"/>
        <v>500 VAC @ 500Hz</v>
      </c>
      <c r="D12" s="72"/>
      <c r="E12" s="247" t="str">
        <f t="shared" si="0"/>
        <v>494.7VAC</v>
      </c>
      <c r="F12" s="248" t="str">
        <f t="shared" si="1"/>
        <v>505.3VAC</v>
      </c>
      <c r="G12" s="148" t="str">
        <f>IF(D12&lt;&gt;"",'Unc. Calculator'!S17,"")</f>
        <v/>
      </c>
      <c r="H12" s="142"/>
      <c r="I12" s="142"/>
      <c r="J12" s="67"/>
      <c r="K12" s="68"/>
      <c r="L12" s="69"/>
      <c r="M12" s="69"/>
      <c r="N12" s="69"/>
      <c r="O12" s="70"/>
      <c r="P12" s="8"/>
      <c r="Q12" s="53" t="s">
        <v>96</v>
      </c>
      <c r="R12" s="54">
        <v>600</v>
      </c>
      <c r="S12" s="55" t="s">
        <v>16</v>
      </c>
      <c r="T12" s="56" t="s">
        <v>97</v>
      </c>
      <c r="U12" s="57">
        <v>500</v>
      </c>
      <c r="V12" s="58">
        <v>5.3</v>
      </c>
      <c r="W12" s="59" t="str">
        <f t="shared" si="4"/>
        <v>505.3</v>
      </c>
      <c r="X12" s="59" t="str">
        <f t="shared" si="5"/>
        <v>494.7</v>
      </c>
      <c r="Y12" s="60" t="s">
        <v>98</v>
      </c>
      <c r="Z12" s="61">
        <v>500</v>
      </c>
      <c r="AA12" s="62" t="s">
        <v>20</v>
      </c>
      <c r="AB12" s="63" t="str">
        <f t="shared" si="6"/>
        <v>@ 500Hz</v>
      </c>
      <c r="AC12" s="64">
        <f t="shared" si="2"/>
        <v>0</v>
      </c>
      <c r="AD12" s="150" t="str">
        <f t="shared" si="7"/>
        <v>V</v>
      </c>
    </row>
    <row r="13" spans="1:30" x14ac:dyDescent="0.25">
      <c r="A13" s="71"/>
      <c r="B13" s="65" t="str">
        <f t="shared" si="3"/>
        <v>600 V</v>
      </c>
      <c r="C13" s="45" t="str">
        <f t="shared" si="8"/>
        <v>500 VAC @ 1kHz</v>
      </c>
      <c r="D13" s="46"/>
      <c r="E13" s="247" t="str">
        <f t="shared" si="0"/>
        <v>489.7VAC</v>
      </c>
      <c r="F13" s="248" t="str">
        <f t="shared" si="1"/>
        <v>510.3VAC</v>
      </c>
      <c r="G13" s="148" t="str">
        <f>IF(D13&lt;&gt;"",'Unc. Calculator'!S18,"")</f>
        <v/>
      </c>
      <c r="H13" s="142"/>
      <c r="I13" s="142"/>
      <c r="J13" s="67"/>
      <c r="K13" s="68"/>
      <c r="L13" s="69"/>
      <c r="M13" s="69"/>
      <c r="N13" s="69"/>
      <c r="O13" s="70"/>
      <c r="P13" s="8"/>
      <c r="Q13" s="53" t="s">
        <v>96</v>
      </c>
      <c r="R13" s="54">
        <v>600</v>
      </c>
      <c r="S13" s="55" t="s">
        <v>16</v>
      </c>
      <c r="T13" s="56" t="s">
        <v>97</v>
      </c>
      <c r="U13" s="57">
        <v>500</v>
      </c>
      <c r="V13" s="73">
        <v>10.3</v>
      </c>
      <c r="W13" s="59" t="str">
        <f t="shared" si="4"/>
        <v>510.3</v>
      </c>
      <c r="X13" s="59" t="str">
        <f t="shared" si="5"/>
        <v>489.7</v>
      </c>
      <c r="Y13" s="60" t="s">
        <v>98</v>
      </c>
      <c r="Z13" s="74">
        <v>1</v>
      </c>
      <c r="AA13" s="75" t="s">
        <v>21</v>
      </c>
      <c r="AB13" s="63" t="str">
        <f t="shared" si="6"/>
        <v>@ 1kHz</v>
      </c>
      <c r="AC13" s="64">
        <f t="shared" si="2"/>
        <v>0</v>
      </c>
      <c r="AD13" s="150" t="str">
        <f t="shared" si="7"/>
        <v>V</v>
      </c>
    </row>
    <row r="14" spans="1:30" s="170" customFormat="1" ht="15.75" thickBot="1" x14ac:dyDescent="0.3">
      <c r="A14" s="76"/>
      <c r="B14" s="77" t="str">
        <f t="shared" si="3"/>
        <v>1000 V</v>
      </c>
      <c r="C14" s="78" t="str">
        <f t="shared" si="8"/>
        <v>1000 VAC @ 45Hz</v>
      </c>
      <c r="D14" s="79"/>
      <c r="E14" s="247" t="str">
        <f t="shared" si="0"/>
        <v>987VAC</v>
      </c>
      <c r="F14" s="248" t="str">
        <f t="shared" si="1"/>
        <v>1013VAC</v>
      </c>
      <c r="G14" s="148" t="str">
        <f>IF(D14&lt;&gt;"",'Unc. Calculator'!S19,"")</f>
        <v/>
      </c>
      <c r="H14" s="151"/>
      <c r="I14" s="151"/>
      <c r="J14" s="152"/>
      <c r="K14" s="153"/>
      <c r="L14" s="154"/>
      <c r="M14" s="154"/>
      <c r="N14" s="154"/>
      <c r="O14" s="155"/>
      <c r="P14" s="156"/>
      <c r="Q14" s="157" t="s">
        <v>95</v>
      </c>
      <c r="R14" s="158">
        <v>1000</v>
      </c>
      <c r="S14" s="159" t="s">
        <v>16</v>
      </c>
      <c r="T14" s="160" t="s">
        <v>97</v>
      </c>
      <c r="U14" s="161">
        <v>1000</v>
      </c>
      <c r="V14" s="162">
        <v>13</v>
      </c>
      <c r="W14" s="163" t="str">
        <f t="shared" si="4"/>
        <v>1013</v>
      </c>
      <c r="X14" s="163" t="str">
        <f t="shared" si="5"/>
        <v>987</v>
      </c>
      <c r="Y14" s="164" t="s">
        <v>98</v>
      </c>
      <c r="Z14" s="165">
        <v>45</v>
      </c>
      <c r="AA14" s="166" t="s">
        <v>20</v>
      </c>
      <c r="AB14" s="167" t="str">
        <f t="shared" si="6"/>
        <v>@ 45Hz</v>
      </c>
      <c r="AC14" s="168">
        <f t="shared" si="2"/>
        <v>0</v>
      </c>
      <c r="AD14" s="169" t="str">
        <f t="shared" si="7"/>
        <v>V</v>
      </c>
    </row>
    <row r="15" spans="1:30" ht="30" customHeight="1" x14ac:dyDescent="0.25">
      <c r="A15" s="71" t="s">
        <v>101</v>
      </c>
      <c r="B15" s="44" t="str">
        <f t="shared" si="3"/>
        <v>99.99 Hz</v>
      </c>
      <c r="C15" s="45" t="str">
        <f>IF(ISERROR(SEARCH("Hz",AD15)),CONCATENATE(U15," ",AD15,T15," ",AB15),CONCATENATE(AB15," ","@"," ",U15,AD15))</f>
        <v>1V @ 45Hz</v>
      </c>
      <c r="D15" s="46"/>
      <c r="E15" s="247" t="str">
        <f t="shared" si="0"/>
        <v>44.94Hz</v>
      </c>
      <c r="F15" s="248" t="str">
        <f t="shared" si="1"/>
        <v>45.06Hz</v>
      </c>
      <c r="G15" s="148" t="str">
        <f>IF(D15&lt;&gt;"",'Unc. Calculator'!S20,"")</f>
        <v/>
      </c>
      <c r="H15" s="142"/>
      <c r="I15" s="142"/>
      <c r="J15" s="49"/>
      <c r="K15" s="50"/>
      <c r="L15" s="51"/>
      <c r="M15" s="51"/>
      <c r="N15" s="51"/>
      <c r="O15" s="52"/>
      <c r="P15" s="8"/>
      <c r="Q15" s="53" t="s">
        <v>100</v>
      </c>
      <c r="R15" s="54">
        <v>99.99</v>
      </c>
      <c r="S15" s="55" t="s">
        <v>20</v>
      </c>
      <c r="T15" s="56"/>
      <c r="U15" s="57">
        <v>45</v>
      </c>
      <c r="V15" s="73">
        <v>0.06</v>
      </c>
      <c r="W15" s="59" t="str">
        <f t="shared" si="4"/>
        <v>45.06</v>
      </c>
      <c r="X15" s="59" t="str">
        <f t="shared" si="5"/>
        <v>44.94</v>
      </c>
      <c r="Y15" s="60" t="s">
        <v>98</v>
      </c>
      <c r="Z15" s="74">
        <v>1</v>
      </c>
      <c r="AA15" s="75" t="s">
        <v>16</v>
      </c>
      <c r="AB15" s="63" t="str">
        <f t="shared" si="6"/>
        <v>1V</v>
      </c>
      <c r="AC15" s="64">
        <f t="shared" si="2"/>
        <v>0</v>
      </c>
      <c r="AD15" s="150" t="str">
        <f t="shared" si="7"/>
        <v>Hz</v>
      </c>
    </row>
    <row r="16" spans="1:30" s="170" customFormat="1" ht="15.75" thickBot="1" x14ac:dyDescent="0.3">
      <c r="A16" s="80" t="s">
        <v>102</v>
      </c>
      <c r="B16" s="77" t="str">
        <f t="shared" si="3"/>
        <v>99.99 kHz</v>
      </c>
      <c r="C16" s="78" t="str">
        <f>IF(ISERROR(SEARCH("Hz",AD16)),CONCATENATE(U16," ",AD16,T16," ",AB16),CONCATENATE(AB16," ","@"," ",U16,AD16))</f>
        <v>5V @ 50kHz</v>
      </c>
      <c r="D16" s="79"/>
      <c r="E16" s="247" t="str">
        <f t="shared" si="0"/>
        <v>49.94kHz</v>
      </c>
      <c r="F16" s="248" t="str">
        <f t="shared" si="1"/>
        <v>50.06kHz</v>
      </c>
      <c r="G16" s="148" t="str">
        <f>IF(D16&lt;&gt;"",'Unc. Calculator'!S21,"")</f>
        <v/>
      </c>
      <c r="H16" s="151"/>
      <c r="I16" s="151"/>
      <c r="J16" s="152"/>
      <c r="K16" s="153"/>
      <c r="L16" s="154"/>
      <c r="M16" s="154"/>
      <c r="N16" s="154"/>
      <c r="O16" s="155"/>
      <c r="P16" s="156"/>
      <c r="Q16" s="157" t="s">
        <v>100</v>
      </c>
      <c r="R16" s="158">
        <v>99.99</v>
      </c>
      <c r="S16" s="159" t="s">
        <v>21</v>
      </c>
      <c r="T16" s="160"/>
      <c r="U16" s="161">
        <v>50</v>
      </c>
      <c r="V16" s="162">
        <v>0.06</v>
      </c>
      <c r="W16" s="163" t="str">
        <f t="shared" si="4"/>
        <v>50.06</v>
      </c>
      <c r="X16" s="163" t="str">
        <f t="shared" si="5"/>
        <v>49.94</v>
      </c>
      <c r="Y16" s="164" t="s">
        <v>98</v>
      </c>
      <c r="Z16" s="165">
        <v>5</v>
      </c>
      <c r="AA16" s="166" t="s">
        <v>16</v>
      </c>
      <c r="AB16" s="167" t="str">
        <f t="shared" si="6"/>
        <v>5V</v>
      </c>
      <c r="AC16" s="168">
        <f t="shared" si="2"/>
        <v>0</v>
      </c>
      <c r="AD16" s="169" t="str">
        <f t="shared" si="7"/>
        <v>kHz</v>
      </c>
    </row>
    <row r="17" spans="1:30" x14ac:dyDescent="0.25">
      <c r="A17" s="43" t="s">
        <v>103</v>
      </c>
      <c r="B17" s="44" t="str">
        <f t="shared" si="3"/>
        <v>6 V</v>
      </c>
      <c r="C17" s="45" t="str">
        <f t="shared" ref="C17:C44" si="9">IF(ISERROR(SEARCH("Hz",AD17)),CONCATENATE(U17," ",AD17,T17," ",AB17),CONCATENATE(AB17," ","@"," ",U17,AD17))</f>
        <v xml:space="preserve">5 VDC </v>
      </c>
      <c r="D17" s="46"/>
      <c r="E17" s="247" t="str">
        <f t="shared" si="0"/>
        <v>4.993VDC</v>
      </c>
      <c r="F17" s="248" t="str">
        <f t="shared" si="1"/>
        <v>5.007VDC</v>
      </c>
      <c r="G17" s="148" t="str">
        <f>IF(D17&lt;&gt;"",'Unc. Calculator'!S22,"")</f>
        <v/>
      </c>
      <c r="H17" s="142"/>
      <c r="I17" s="142"/>
      <c r="J17" s="49"/>
      <c r="K17" s="50"/>
      <c r="L17" s="51"/>
      <c r="M17" s="51"/>
      <c r="N17" s="51"/>
      <c r="O17" s="52"/>
      <c r="P17" s="8"/>
      <c r="Q17" s="53" t="s">
        <v>99</v>
      </c>
      <c r="R17" s="54">
        <v>6</v>
      </c>
      <c r="S17" s="55" t="s">
        <v>16</v>
      </c>
      <c r="T17" s="56" t="s">
        <v>104</v>
      </c>
      <c r="U17" s="57">
        <v>5</v>
      </c>
      <c r="V17" s="73">
        <v>7.0000000000000001E-3</v>
      </c>
      <c r="W17" s="59" t="str">
        <f t="shared" si="4"/>
        <v>5.007</v>
      </c>
      <c r="X17" s="59" t="str">
        <f t="shared" si="5"/>
        <v>4.993</v>
      </c>
      <c r="Y17" s="60" t="s">
        <v>98</v>
      </c>
      <c r="Z17" s="74"/>
      <c r="AA17" s="75"/>
      <c r="AB17" s="63" t="str">
        <f t="shared" si="6"/>
        <v/>
      </c>
      <c r="AC17" s="64">
        <f t="shared" si="2"/>
        <v>0</v>
      </c>
      <c r="AD17" s="150" t="str">
        <f t="shared" si="7"/>
        <v>V</v>
      </c>
    </row>
    <row r="18" spans="1:30" x14ac:dyDescent="0.25">
      <c r="A18" s="43"/>
      <c r="B18" s="65" t="str">
        <f t="shared" si="3"/>
        <v>600 V</v>
      </c>
      <c r="C18" s="45" t="str">
        <f t="shared" si="9"/>
        <v xml:space="preserve">300 VDC </v>
      </c>
      <c r="D18" s="66"/>
      <c r="E18" s="247" t="str">
        <f t="shared" si="0"/>
        <v>299.5VDC</v>
      </c>
      <c r="F18" s="248" t="str">
        <f t="shared" si="1"/>
        <v>300.5VDC</v>
      </c>
      <c r="G18" s="148" t="str">
        <f>IF(D18&lt;&gt;"",'Unc. Calculator'!S23,"")</f>
        <v/>
      </c>
      <c r="H18" s="142"/>
      <c r="I18" s="142"/>
      <c r="J18" s="67"/>
      <c r="K18" s="68"/>
      <c r="L18" s="69"/>
      <c r="M18" s="69"/>
      <c r="N18" s="69"/>
      <c r="O18" s="70"/>
      <c r="P18" s="8"/>
      <c r="Q18" s="53" t="s">
        <v>96</v>
      </c>
      <c r="R18" s="54">
        <v>600</v>
      </c>
      <c r="S18" s="55" t="s">
        <v>16</v>
      </c>
      <c r="T18" s="56" t="s">
        <v>104</v>
      </c>
      <c r="U18" s="57">
        <v>300</v>
      </c>
      <c r="V18" s="73">
        <v>0.5</v>
      </c>
      <c r="W18" s="59" t="str">
        <f t="shared" si="4"/>
        <v>300.5</v>
      </c>
      <c r="X18" s="59" t="str">
        <f t="shared" si="5"/>
        <v>299.5</v>
      </c>
      <c r="Y18" s="60" t="s">
        <v>98</v>
      </c>
      <c r="Z18" s="74"/>
      <c r="AA18" s="75"/>
      <c r="AB18" s="63" t="str">
        <f t="shared" si="6"/>
        <v/>
      </c>
      <c r="AC18" s="64">
        <f t="shared" si="2"/>
        <v>0</v>
      </c>
      <c r="AD18" s="150" t="str">
        <f t="shared" si="7"/>
        <v>V</v>
      </c>
    </row>
    <row r="19" spans="1:30" x14ac:dyDescent="0.25">
      <c r="A19" s="43"/>
      <c r="B19" s="65" t="str">
        <f t="shared" si="3"/>
        <v>1000 V</v>
      </c>
      <c r="C19" s="45" t="str">
        <f t="shared" si="9"/>
        <v xml:space="preserve">1000 VDC </v>
      </c>
      <c r="D19" s="66"/>
      <c r="E19" s="247" t="str">
        <f t="shared" si="0"/>
        <v>997VDC</v>
      </c>
      <c r="F19" s="248" t="str">
        <f t="shared" si="1"/>
        <v>1003VDC</v>
      </c>
      <c r="G19" s="148" t="str">
        <f>IF(D19&lt;&gt;"",'Unc. Calculator'!S24,"")</f>
        <v/>
      </c>
      <c r="H19" s="142"/>
      <c r="I19" s="142"/>
      <c r="J19" s="67"/>
      <c r="K19" s="68"/>
      <c r="L19" s="69"/>
      <c r="M19" s="69"/>
      <c r="N19" s="69"/>
      <c r="O19" s="70"/>
      <c r="P19" s="8"/>
      <c r="Q19" s="53" t="s">
        <v>95</v>
      </c>
      <c r="R19" s="54">
        <v>1000</v>
      </c>
      <c r="S19" s="55" t="s">
        <v>16</v>
      </c>
      <c r="T19" s="56" t="s">
        <v>104</v>
      </c>
      <c r="U19" s="57">
        <v>1000</v>
      </c>
      <c r="V19" s="73">
        <v>3</v>
      </c>
      <c r="W19" s="59" t="str">
        <f t="shared" si="4"/>
        <v>1003</v>
      </c>
      <c r="X19" s="59" t="str">
        <f t="shared" si="5"/>
        <v>997</v>
      </c>
      <c r="Y19" s="60" t="s">
        <v>98</v>
      </c>
      <c r="Z19" s="74"/>
      <c r="AA19" s="75"/>
      <c r="AB19" s="63" t="str">
        <f t="shared" si="6"/>
        <v/>
      </c>
      <c r="AC19" s="64">
        <f t="shared" si="2"/>
        <v>0</v>
      </c>
      <c r="AD19" s="150" t="str">
        <f t="shared" si="7"/>
        <v>V</v>
      </c>
    </row>
    <row r="20" spans="1:30" s="170" customFormat="1" ht="15.75" thickBot="1" x14ac:dyDescent="0.3">
      <c r="A20" s="80"/>
      <c r="B20" s="77" t="str">
        <f t="shared" si="3"/>
        <v>1000 V</v>
      </c>
      <c r="C20" s="78" t="str">
        <f t="shared" si="9"/>
        <v xml:space="preserve">-1000 VDC </v>
      </c>
      <c r="D20" s="79"/>
      <c r="E20" s="247" t="str">
        <f t="shared" si="0"/>
        <v>-1003VDC</v>
      </c>
      <c r="F20" s="248" t="str">
        <f t="shared" si="1"/>
        <v>-997VDC</v>
      </c>
      <c r="G20" s="148" t="str">
        <f>IF(D20&lt;&gt;"",'Unc. Calculator'!S25,"")</f>
        <v/>
      </c>
      <c r="H20" s="151"/>
      <c r="I20" s="151"/>
      <c r="J20" s="152"/>
      <c r="K20" s="153"/>
      <c r="L20" s="154"/>
      <c r="M20" s="154"/>
      <c r="N20" s="154"/>
      <c r="O20" s="155"/>
      <c r="P20" s="156"/>
      <c r="Q20" s="157" t="s">
        <v>95</v>
      </c>
      <c r="R20" s="158">
        <v>1000</v>
      </c>
      <c r="S20" s="159" t="s">
        <v>16</v>
      </c>
      <c r="T20" s="160" t="s">
        <v>104</v>
      </c>
      <c r="U20" s="161">
        <v>-1000</v>
      </c>
      <c r="V20" s="162">
        <v>3</v>
      </c>
      <c r="W20" s="163" t="str">
        <f t="shared" si="4"/>
        <v>-997</v>
      </c>
      <c r="X20" s="163" t="str">
        <f t="shared" si="5"/>
        <v>-1003</v>
      </c>
      <c r="Y20" s="164" t="s">
        <v>98</v>
      </c>
      <c r="Z20" s="165"/>
      <c r="AA20" s="166"/>
      <c r="AB20" s="167" t="str">
        <f t="shared" si="6"/>
        <v/>
      </c>
      <c r="AC20" s="168">
        <f t="shared" si="2"/>
        <v>0</v>
      </c>
      <c r="AD20" s="169" t="str">
        <f t="shared" si="7"/>
        <v>V</v>
      </c>
    </row>
    <row r="21" spans="1:30" x14ac:dyDescent="0.25">
      <c r="A21" s="43" t="s">
        <v>103</v>
      </c>
      <c r="B21" s="44" t="str">
        <f t="shared" si="3"/>
        <v>99.99 Hz</v>
      </c>
      <c r="C21" s="45" t="str">
        <f t="shared" si="9"/>
        <v>3V @ 45Hz</v>
      </c>
      <c r="D21" s="46"/>
      <c r="E21" s="247" t="str">
        <f t="shared" si="0"/>
        <v>44.94Hz</v>
      </c>
      <c r="F21" s="248" t="str">
        <f t="shared" si="1"/>
        <v>45.06Hz</v>
      </c>
      <c r="G21" s="148" t="str">
        <f>IF(D21&lt;&gt;"",'Unc. Calculator'!S26,"")</f>
        <v/>
      </c>
      <c r="H21" s="142"/>
      <c r="I21" s="142"/>
      <c r="J21" s="49"/>
      <c r="K21" s="50"/>
      <c r="L21" s="51"/>
      <c r="M21" s="51"/>
      <c r="N21" s="51"/>
      <c r="O21" s="52"/>
      <c r="P21" s="8"/>
      <c r="Q21" s="53" t="s">
        <v>100</v>
      </c>
      <c r="R21" s="54">
        <v>99.99</v>
      </c>
      <c r="S21" s="55" t="s">
        <v>20</v>
      </c>
      <c r="T21" s="56"/>
      <c r="U21" s="57">
        <v>45</v>
      </c>
      <c r="V21" s="73">
        <v>0.06</v>
      </c>
      <c r="W21" s="59" t="str">
        <f t="shared" si="4"/>
        <v>45.06</v>
      </c>
      <c r="X21" s="59" t="str">
        <f t="shared" si="5"/>
        <v>44.94</v>
      </c>
      <c r="Y21" s="60" t="s">
        <v>98</v>
      </c>
      <c r="Z21" s="74">
        <v>3</v>
      </c>
      <c r="AA21" s="75" t="s">
        <v>16</v>
      </c>
      <c r="AB21" s="63" t="str">
        <f t="shared" si="6"/>
        <v>3V</v>
      </c>
      <c r="AC21" s="64">
        <f t="shared" si="2"/>
        <v>0</v>
      </c>
      <c r="AD21" s="150" t="str">
        <f t="shared" si="7"/>
        <v>Hz</v>
      </c>
    </row>
    <row r="22" spans="1:30" s="170" customFormat="1" ht="15.75" thickBot="1" x14ac:dyDescent="0.3">
      <c r="A22" s="80" t="s">
        <v>102</v>
      </c>
      <c r="B22" s="77" t="str">
        <f t="shared" si="3"/>
        <v>99.99 kHz</v>
      </c>
      <c r="C22" s="78" t="str">
        <f t="shared" si="9"/>
        <v>30V @ 50kHz</v>
      </c>
      <c r="D22" s="79"/>
      <c r="E22" s="247" t="str">
        <f t="shared" si="0"/>
        <v>49.94kHz</v>
      </c>
      <c r="F22" s="248" t="str">
        <f t="shared" si="1"/>
        <v>50.06kHz</v>
      </c>
      <c r="G22" s="148" t="str">
        <f>IF(D22&lt;&gt;"",'Unc. Calculator'!S27,"")</f>
        <v/>
      </c>
      <c r="H22" s="151"/>
      <c r="I22" s="151"/>
      <c r="J22" s="152"/>
      <c r="K22" s="153"/>
      <c r="L22" s="154"/>
      <c r="M22" s="154"/>
      <c r="N22" s="154"/>
      <c r="O22" s="155"/>
      <c r="P22" s="156"/>
      <c r="Q22" s="157" t="s">
        <v>100</v>
      </c>
      <c r="R22" s="158">
        <v>99.99</v>
      </c>
      <c r="S22" s="159" t="s">
        <v>21</v>
      </c>
      <c r="T22" s="160"/>
      <c r="U22" s="161">
        <v>50</v>
      </c>
      <c r="V22" s="162">
        <v>0.06</v>
      </c>
      <c r="W22" s="163" t="str">
        <f t="shared" si="4"/>
        <v>50.06</v>
      </c>
      <c r="X22" s="163" t="str">
        <f t="shared" si="5"/>
        <v>49.94</v>
      </c>
      <c r="Y22" s="164" t="s">
        <v>98</v>
      </c>
      <c r="Z22" s="165">
        <v>30</v>
      </c>
      <c r="AA22" s="166" t="s">
        <v>16</v>
      </c>
      <c r="AB22" s="167" t="str">
        <f t="shared" si="6"/>
        <v>30V</v>
      </c>
      <c r="AC22" s="168">
        <f t="shared" si="2"/>
        <v>0</v>
      </c>
      <c r="AD22" s="169" t="str">
        <f t="shared" si="7"/>
        <v>kHz</v>
      </c>
    </row>
    <row r="23" spans="1:30" x14ac:dyDescent="0.25">
      <c r="A23" s="81" t="s">
        <v>105</v>
      </c>
      <c r="B23" s="44" t="str">
        <f t="shared" si="3"/>
        <v>600 mV</v>
      </c>
      <c r="C23" s="45" t="str">
        <f t="shared" si="9"/>
        <v xml:space="preserve">30 mVDC </v>
      </c>
      <c r="D23" s="46"/>
      <c r="E23" s="247" t="str">
        <f t="shared" si="0"/>
        <v>29.8mVDC</v>
      </c>
      <c r="F23" s="248" t="str">
        <f t="shared" si="1"/>
        <v>30.2mVDC</v>
      </c>
      <c r="G23" s="148" t="str">
        <f>IF(D23&lt;&gt;"",'Unc. Calculator'!S28,"")</f>
        <v/>
      </c>
      <c r="H23" s="142"/>
      <c r="I23" s="142"/>
      <c r="J23" s="49"/>
      <c r="K23" s="50"/>
      <c r="L23" s="51"/>
      <c r="M23" s="51"/>
      <c r="N23" s="51"/>
      <c r="O23" s="52"/>
      <c r="P23" s="8"/>
      <c r="Q23" s="53" t="s">
        <v>96</v>
      </c>
      <c r="R23" s="54">
        <v>600</v>
      </c>
      <c r="S23" s="55" t="s">
        <v>14</v>
      </c>
      <c r="T23" s="56" t="s">
        <v>104</v>
      </c>
      <c r="U23" s="57">
        <v>30</v>
      </c>
      <c r="V23" s="73">
        <v>0.2</v>
      </c>
      <c r="W23" s="59" t="str">
        <f>IF(Q23&lt;&gt;"",TEXT(U23+V23,Q23),U23+V23)</f>
        <v>30.2</v>
      </c>
      <c r="X23" s="59" t="str">
        <f>IF(Q23&lt;&gt;"",TEXT(U23-V23,Q23),U23-V23)</f>
        <v>29.8</v>
      </c>
      <c r="Y23" s="60" t="s">
        <v>98</v>
      </c>
      <c r="Z23" s="74"/>
      <c r="AA23" s="75"/>
      <c r="AB23" s="63" t="str">
        <f t="shared" si="6"/>
        <v/>
      </c>
      <c r="AC23" s="64">
        <f t="shared" si="2"/>
        <v>0</v>
      </c>
      <c r="AD23" s="150" t="str">
        <f t="shared" si="7"/>
        <v>mV</v>
      </c>
    </row>
    <row r="24" spans="1:30" x14ac:dyDescent="0.25">
      <c r="A24" s="43"/>
      <c r="B24" s="65" t="str">
        <f t="shared" si="3"/>
        <v>600 mV</v>
      </c>
      <c r="C24" s="45" t="str">
        <f t="shared" si="9"/>
        <v xml:space="preserve">-300 mVDC </v>
      </c>
      <c r="D24" s="66"/>
      <c r="E24" s="247" t="str">
        <f t="shared" si="0"/>
        <v>-300.5mVDC</v>
      </c>
      <c r="F24" s="248" t="str">
        <f t="shared" si="1"/>
        <v>-299.5mVDC</v>
      </c>
      <c r="G24" s="148" t="str">
        <f>IF(D24&lt;&gt;"",'Unc. Calculator'!S29,"")</f>
        <v/>
      </c>
      <c r="H24" s="142"/>
      <c r="I24" s="142"/>
      <c r="J24" s="67"/>
      <c r="K24" s="68"/>
      <c r="L24" s="69"/>
      <c r="M24" s="69"/>
      <c r="N24" s="69"/>
      <c r="O24" s="70"/>
      <c r="P24" s="8"/>
      <c r="Q24" s="53" t="s">
        <v>96</v>
      </c>
      <c r="R24" s="54">
        <v>600</v>
      </c>
      <c r="S24" s="55" t="s">
        <v>14</v>
      </c>
      <c r="T24" s="56" t="s">
        <v>104</v>
      </c>
      <c r="U24" s="57">
        <v>-300</v>
      </c>
      <c r="V24" s="73">
        <v>0.5</v>
      </c>
      <c r="W24" s="59" t="str">
        <f t="shared" si="4"/>
        <v>-299.5</v>
      </c>
      <c r="X24" s="59" t="str">
        <f t="shared" si="5"/>
        <v>-300.5</v>
      </c>
      <c r="Y24" s="60" t="s">
        <v>98</v>
      </c>
      <c r="Z24" s="74"/>
      <c r="AA24" s="75"/>
      <c r="AB24" s="63" t="str">
        <f t="shared" si="6"/>
        <v/>
      </c>
      <c r="AC24" s="64">
        <f t="shared" si="2"/>
        <v>0</v>
      </c>
      <c r="AD24" s="150" t="str">
        <f t="shared" si="7"/>
        <v>mV</v>
      </c>
    </row>
    <row r="25" spans="1:30" s="170" customFormat="1" ht="15.75" thickBot="1" x14ac:dyDescent="0.3">
      <c r="A25" s="80"/>
      <c r="B25" s="77" t="str">
        <f t="shared" si="3"/>
        <v>600 mV</v>
      </c>
      <c r="C25" s="78" t="str">
        <f t="shared" si="9"/>
        <v xml:space="preserve">600 mVDC </v>
      </c>
      <c r="D25" s="79"/>
      <c r="E25" s="247" t="str">
        <f t="shared" si="0"/>
        <v>599.3mVDC</v>
      </c>
      <c r="F25" s="248" t="str">
        <f t="shared" si="1"/>
        <v>600.7mVDC</v>
      </c>
      <c r="G25" s="148" t="str">
        <f>IF(D25&lt;&gt;"",'Unc. Calculator'!S30,"")</f>
        <v/>
      </c>
      <c r="H25" s="151"/>
      <c r="I25" s="151"/>
      <c r="J25" s="152"/>
      <c r="K25" s="153"/>
      <c r="L25" s="154"/>
      <c r="M25" s="154"/>
      <c r="N25" s="154"/>
      <c r="O25" s="155"/>
      <c r="P25" s="156"/>
      <c r="Q25" s="171" t="s">
        <v>96</v>
      </c>
      <c r="R25" s="158">
        <v>600</v>
      </c>
      <c r="S25" s="172" t="s">
        <v>14</v>
      </c>
      <c r="T25" s="160" t="s">
        <v>104</v>
      </c>
      <c r="U25" s="161">
        <v>600</v>
      </c>
      <c r="V25" s="162">
        <v>0.7</v>
      </c>
      <c r="W25" s="163" t="str">
        <f t="shared" si="4"/>
        <v>600.7</v>
      </c>
      <c r="X25" s="163" t="str">
        <f t="shared" si="5"/>
        <v>599.3</v>
      </c>
      <c r="Y25" s="164" t="s">
        <v>98</v>
      </c>
      <c r="Z25" s="165"/>
      <c r="AA25" s="166"/>
      <c r="AB25" s="167" t="str">
        <f t="shared" si="6"/>
        <v/>
      </c>
      <c r="AC25" s="168">
        <f t="shared" si="2"/>
        <v>0</v>
      </c>
      <c r="AD25" s="169" t="str">
        <f t="shared" si="7"/>
        <v>mV</v>
      </c>
    </row>
    <row r="26" spans="1:30" x14ac:dyDescent="0.25">
      <c r="A26" s="43" t="s">
        <v>106</v>
      </c>
      <c r="B26" s="44" t="str">
        <f t="shared" si="3"/>
        <v>600 Ω</v>
      </c>
      <c r="C26" s="45" t="str">
        <f t="shared" si="9"/>
        <v xml:space="preserve">500 Ω </v>
      </c>
      <c r="D26" s="46"/>
      <c r="E26" s="247" t="str">
        <f t="shared" si="0"/>
        <v>495.3Ω</v>
      </c>
      <c r="F26" s="248" t="str">
        <f t="shared" si="1"/>
        <v>504.7Ω</v>
      </c>
      <c r="G26" s="148" t="str">
        <f>IF(D26&lt;&gt;"",'Unc. Calculator'!S31,"")</f>
        <v/>
      </c>
      <c r="H26" s="142"/>
      <c r="I26" s="142"/>
      <c r="J26" s="49"/>
      <c r="K26" s="50"/>
      <c r="L26" s="51"/>
      <c r="M26" s="51"/>
      <c r="N26" s="51"/>
      <c r="O26" s="52"/>
      <c r="P26" s="8"/>
      <c r="Q26" s="85" t="s">
        <v>96</v>
      </c>
      <c r="R26" s="54">
        <v>600</v>
      </c>
      <c r="S26" s="10" t="s">
        <v>107</v>
      </c>
      <c r="T26" s="56"/>
      <c r="U26" s="57">
        <v>500</v>
      </c>
      <c r="V26" s="73">
        <v>4.7</v>
      </c>
      <c r="W26" s="59" t="str">
        <f t="shared" si="4"/>
        <v>504.7</v>
      </c>
      <c r="X26" s="59" t="str">
        <f t="shared" si="5"/>
        <v>495.3</v>
      </c>
      <c r="Y26" s="60" t="s">
        <v>98</v>
      </c>
      <c r="Z26" s="74"/>
      <c r="AA26" s="75"/>
      <c r="AB26" s="63" t="str">
        <f t="shared" si="6"/>
        <v/>
      </c>
      <c r="AC26" s="64">
        <f t="shared" si="2"/>
        <v>0</v>
      </c>
      <c r="AD26" s="150" t="str">
        <f t="shared" si="7"/>
        <v>Ω</v>
      </c>
    </row>
    <row r="27" spans="1:30" s="170" customFormat="1" ht="15.75" thickBot="1" x14ac:dyDescent="0.3">
      <c r="A27" s="80"/>
      <c r="B27" s="77" t="str">
        <f t="shared" si="3"/>
        <v>50 MΩ</v>
      </c>
      <c r="C27" s="78" t="str">
        <f t="shared" si="9"/>
        <v xml:space="preserve">19 MΩ </v>
      </c>
      <c r="D27" s="79"/>
      <c r="E27" s="247" t="str">
        <f t="shared" si="0"/>
        <v>18.68MΩ</v>
      </c>
      <c r="F27" s="248" t="str">
        <f t="shared" si="1"/>
        <v>19.32MΩ</v>
      </c>
      <c r="G27" s="148" t="str">
        <f>IF(D27&lt;&gt;"",'Unc. Calculator'!S32,"")</f>
        <v/>
      </c>
      <c r="H27" s="151"/>
      <c r="I27" s="151"/>
      <c r="J27" s="152"/>
      <c r="K27" s="153"/>
      <c r="L27" s="154"/>
      <c r="M27" s="154"/>
      <c r="N27" s="154"/>
      <c r="O27" s="155"/>
      <c r="P27" s="156"/>
      <c r="Q27" s="171" t="s">
        <v>100</v>
      </c>
      <c r="R27" s="158">
        <v>50</v>
      </c>
      <c r="S27" s="172" t="s">
        <v>108</v>
      </c>
      <c r="T27" s="160"/>
      <c r="U27" s="161">
        <v>19</v>
      </c>
      <c r="V27" s="162">
        <v>0.32</v>
      </c>
      <c r="W27" s="163" t="str">
        <f t="shared" si="4"/>
        <v>19.32</v>
      </c>
      <c r="X27" s="163" t="str">
        <f t="shared" si="5"/>
        <v>18.68</v>
      </c>
      <c r="Y27" s="164" t="s">
        <v>98</v>
      </c>
      <c r="Z27" s="165"/>
      <c r="AA27" s="166"/>
      <c r="AB27" s="167" t="str">
        <f t="shared" si="6"/>
        <v/>
      </c>
      <c r="AC27" s="168">
        <f t="shared" si="2"/>
        <v>0</v>
      </c>
      <c r="AD27" s="169" t="str">
        <f t="shared" si="7"/>
        <v>MΩ</v>
      </c>
    </row>
    <row r="28" spans="1:30" s="192" customFormat="1" ht="15.75" thickBot="1" x14ac:dyDescent="0.3">
      <c r="A28" s="86" t="s">
        <v>109</v>
      </c>
      <c r="B28" s="87" t="str">
        <f t="shared" si="3"/>
        <v>1000 nF</v>
      </c>
      <c r="C28" s="88" t="str">
        <f t="shared" si="9"/>
        <v xml:space="preserve">900 nF </v>
      </c>
      <c r="D28" s="89"/>
      <c r="E28" s="247" t="str">
        <f t="shared" ref="E28" si="10">CONCATENATE(X28,AD28,T28)</f>
        <v>887nF</v>
      </c>
      <c r="F28" s="248" t="str">
        <f t="shared" ref="F28" si="11">CONCATENATE(W28,AD28,T28)</f>
        <v>913nF</v>
      </c>
      <c r="G28" s="148" t="str">
        <f>IF(D28&lt;&gt;"",'Unc. Calculator'!S33,"")</f>
        <v/>
      </c>
      <c r="H28" s="173"/>
      <c r="I28" s="173"/>
      <c r="J28" s="174"/>
      <c r="K28" s="175"/>
      <c r="L28" s="176"/>
      <c r="M28" s="176"/>
      <c r="N28" s="176"/>
      <c r="O28" s="177"/>
      <c r="P28" s="178"/>
      <c r="Q28" s="179" t="s">
        <v>95</v>
      </c>
      <c r="R28" s="180">
        <v>1000</v>
      </c>
      <c r="S28" s="181" t="s">
        <v>26</v>
      </c>
      <c r="T28" s="182"/>
      <c r="U28" s="183">
        <v>900</v>
      </c>
      <c r="V28" s="184">
        <v>13</v>
      </c>
      <c r="W28" s="185" t="str">
        <f t="shared" si="4"/>
        <v>913</v>
      </c>
      <c r="X28" s="185" t="str">
        <f t="shared" si="5"/>
        <v>887</v>
      </c>
      <c r="Y28" s="186" t="s">
        <v>98</v>
      </c>
      <c r="Z28" s="187"/>
      <c r="AA28" s="188"/>
      <c r="AB28" s="189" t="str">
        <f t="shared" si="6"/>
        <v/>
      </c>
      <c r="AC28" s="190">
        <f t="shared" si="2"/>
        <v>0</v>
      </c>
      <c r="AD28" s="191" t="str">
        <f t="shared" si="7"/>
        <v>nF</v>
      </c>
    </row>
    <row r="29" spans="1:30" x14ac:dyDescent="0.25">
      <c r="A29" s="43" t="s">
        <v>110</v>
      </c>
      <c r="B29" s="44" t="str">
        <f t="shared" si="3"/>
        <v>600 Ω</v>
      </c>
      <c r="C29" s="45" t="str">
        <f t="shared" si="9"/>
        <v xml:space="preserve">25 Ω </v>
      </c>
      <c r="D29" s="46"/>
      <c r="E29" s="259" t="s">
        <v>111</v>
      </c>
      <c r="F29" s="260"/>
      <c r="G29" s="148" t="str">
        <f>IF(D29&lt;&gt;"",'Unc. Calculator'!S34,"")</f>
        <v/>
      </c>
      <c r="H29" s="142"/>
      <c r="I29" s="142"/>
      <c r="J29" s="49"/>
      <c r="K29" s="50"/>
      <c r="L29" s="51"/>
      <c r="M29" s="51"/>
      <c r="N29" s="51"/>
      <c r="O29" s="52"/>
      <c r="P29" s="8"/>
      <c r="Q29" s="85" t="s">
        <v>96</v>
      </c>
      <c r="R29" s="54">
        <v>600</v>
      </c>
      <c r="S29" s="10" t="s">
        <v>107</v>
      </c>
      <c r="T29" s="56"/>
      <c r="U29" s="57">
        <v>25</v>
      </c>
      <c r="V29" s="73"/>
      <c r="W29" s="59" t="str">
        <f t="shared" si="4"/>
        <v>25.0</v>
      </c>
      <c r="X29" s="59" t="str">
        <f t="shared" si="5"/>
        <v>25.0</v>
      </c>
      <c r="Y29" s="60" t="s">
        <v>98</v>
      </c>
      <c r="Z29" s="74"/>
      <c r="AA29" s="75"/>
      <c r="AB29" s="63" t="str">
        <f t="shared" si="6"/>
        <v/>
      </c>
      <c r="AC29" s="64">
        <f t="shared" si="2"/>
        <v>0</v>
      </c>
      <c r="AD29" s="150" t="str">
        <f t="shared" si="7"/>
        <v>Ω</v>
      </c>
    </row>
    <row r="30" spans="1:30" s="170" customFormat="1" ht="15.75" thickBot="1" x14ac:dyDescent="0.3">
      <c r="A30" s="80"/>
      <c r="B30" s="77" t="str">
        <f t="shared" si="3"/>
        <v>600 Ω</v>
      </c>
      <c r="C30" s="78" t="str">
        <f t="shared" si="9"/>
        <v xml:space="preserve">250 Ω </v>
      </c>
      <c r="D30" s="79"/>
      <c r="E30" s="250" t="s">
        <v>112</v>
      </c>
      <c r="F30" s="251"/>
      <c r="G30" s="148" t="str">
        <f>IF(D30&lt;&gt;"",'Unc. Calculator'!S35,"")</f>
        <v/>
      </c>
      <c r="H30" s="151"/>
      <c r="I30" s="151"/>
      <c r="J30" s="152"/>
      <c r="K30" s="153"/>
      <c r="L30" s="154"/>
      <c r="M30" s="154"/>
      <c r="N30" s="154"/>
      <c r="O30" s="155"/>
      <c r="P30" s="156"/>
      <c r="Q30" s="171" t="s">
        <v>96</v>
      </c>
      <c r="R30" s="158">
        <v>600</v>
      </c>
      <c r="S30" s="172" t="s">
        <v>107</v>
      </c>
      <c r="T30" s="160"/>
      <c r="U30" s="161">
        <v>250</v>
      </c>
      <c r="V30" s="162"/>
      <c r="W30" s="163" t="str">
        <f t="shared" si="4"/>
        <v>250.0</v>
      </c>
      <c r="X30" s="163" t="str">
        <f t="shared" si="5"/>
        <v>250.0</v>
      </c>
      <c r="Y30" s="164" t="s">
        <v>98</v>
      </c>
      <c r="Z30" s="165"/>
      <c r="AA30" s="166"/>
      <c r="AB30" s="167" t="str">
        <f t="shared" si="6"/>
        <v/>
      </c>
      <c r="AC30" s="168">
        <f t="shared" si="2"/>
        <v>0</v>
      </c>
      <c r="AD30" s="169" t="str">
        <f t="shared" si="7"/>
        <v>Ω</v>
      </c>
    </row>
    <row r="31" spans="1:30" s="192" customFormat="1" ht="15.75" thickBot="1" x14ac:dyDescent="0.3">
      <c r="A31" s="86" t="s">
        <v>113</v>
      </c>
      <c r="B31" s="87" t="str">
        <f t="shared" si="3"/>
        <v>2.400 V</v>
      </c>
      <c r="C31" s="88" t="str">
        <f t="shared" si="9"/>
        <v xml:space="preserve">2.0 VDC </v>
      </c>
      <c r="D31" s="89"/>
      <c r="E31" s="247" t="str">
        <f t="shared" ref="E31:E43" si="12">CONCATENATE(X31,AD31,T31)</f>
        <v>1.978VDC</v>
      </c>
      <c r="F31" s="248" t="str">
        <f t="shared" ref="F31:F43" si="13">CONCATENATE(W31,AD31,T31)</f>
        <v>2.022VDC</v>
      </c>
      <c r="G31" s="148" t="str">
        <f>IF(D31&lt;&gt;"",'Unc. Calculator'!S36,"")</f>
        <v/>
      </c>
      <c r="H31" s="173"/>
      <c r="I31" s="173"/>
      <c r="J31" s="174"/>
      <c r="K31" s="175"/>
      <c r="L31" s="176"/>
      <c r="M31" s="176"/>
      <c r="N31" s="176"/>
      <c r="O31" s="177"/>
      <c r="P31" s="178"/>
      <c r="Q31" s="179" t="s">
        <v>99</v>
      </c>
      <c r="R31" s="180" t="s">
        <v>114</v>
      </c>
      <c r="S31" s="181" t="s">
        <v>16</v>
      </c>
      <c r="T31" s="182" t="s">
        <v>104</v>
      </c>
      <c r="U31" s="183" t="s">
        <v>115</v>
      </c>
      <c r="V31" s="184">
        <v>2.1999999999999999E-2</v>
      </c>
      <c r="W31" s="185" t="str">
        <f t="shared" si="4"/>
        <v>2.022</v>
      </c>
      <c r="X31" s="185" t="str">
        <f t="shared" si="5"/>
        <v>1.978</v>
      </c>
      <c r="Y31" s="186" t="s">
        <v>98</v>
      </c>
      <c r="Z31" s="187"/>
      <c r="AA31" s="188"/>
      <c r="AB31" s="189" t="str">
        <f t="shared" si="6"/>
        <v/>
      </c>
      <c r="AC31" s="190">
        <f t="shared" si="2"/>
        <v>0</v>
      </c>
      <c r="AD31" s="191" t="str">
        <f t="shared" si="7"/>
        <v>V</v>
      </c>
    </row>
    <row r="32" spans="1:30" x14ac:dyDescent="0.25">
      <c r="A32" s="43" t="s">
        <v>116</v>
      </c>
      <c r="B32" s="44" t="str">
        <f t="shared" si="3"/>
        <v>60 mA</v>
      </c>
      <c r="C32" s="45" t="str">
        <f t="shared" si="9"/>
        <v>3 mAAC @ 45Hz</v>
      </c>
      <c r="D32" s="46"/>
      <c r="E32" s="247" t="str">
        <f t="shared" si="12"/>
        <v>2.92mAAC</v>
      </c>
      <c r="F32" s="248" t="str">
        <f t="shared" si="13"/>
        <v>3.08mAAC</v>
      </c>
      <c r="G32" s="148" t="str">
        <f>IF(D32&lt;&gt;"",'Unc. Calculator'!S37,"")</f>
        <v/>
      </c>
      <c r="H32" s="142"/>
      <c r="I32" s="142"/>
      <c r="J32" s="49"/>
      <c r="K32" s="50"/>
      <c r="L32" s="51"/>
      <c r="M32" s="51"/>
      <c r="N32" s="51"/>
      <c r="O32" s="52"/>
      <c r="P32" s="8"/>
      <c r="Q32" s="85" t="s">
        <v>100</v>
      </c>
      <c r="R32" s="54">
        <v>60</v>
      </c>
      <c r="S32" s="10" t="s">
        <v>23</v>
      </c>
      <c r="T32" s="56" t="s">
        <v>97</v>
      </c>
      <c r="U32" s="57">
        <v>3</v>
      </c>
      <c r="V32" s="73">
        <v>0.08</v>
      </c>
      <c r="W32" s="59" t="str">
        <f t="shared" si="4"/>
        <v>3.08</v>
      </c>
      <c r="X32" s="59" t="str">
        <f t="shared" si="5"/>
        <v>2.92</v>
      </c>
      <c r="Y32" s="60" t="s">
        <v>98</v>
      </c>
      <c r="Z32" s="74">
        <v>45</v>
      </c>
      <c r="AA32" s="75" t="s">
        <v>20</v>
      </c>
      <c r="AB32" s="63" t="str">
        <f t="shared" si="6"/>
        <v>@ 45Hz</v>
      </c>
      <c r="AC32" s="64">
        <f t="shared" si="2"/>
        <v>0</v>
      </c>
      <c r="AD32" s="150" t="str">
        <f t="shared" si="7"/>
        <v>mA</v>
      </c>
    </row>
    <row r="33" spans="1:30" x14ac:dyDescent="0.25">
      <c r="A33" s="43"/>
      <c r="B33" s="65" t="str">
        <f t="shared" si="3"/>
        <v>60 mA</v>
      </c>
      <c r="C33" s="45" t="str">
        <f t="shared" si="9"/>
        <v>50 mAAC @ 1kHz</v>
      </c>
      <c r="D33" s="66"/>
      <c r="E33" s="247" t="str">
        <f t="shared" si="12"/>
        <v>49.22mAAC</v>
      </c>
      <c r="F33" s="248" t="str">
        <f t="shared" si="13"/>
        <v>50.78mAAC</v>
      </c>
      <c r="G33" s="148" t="str">
        <f>IF(D33&lt;&gt;"",'Unc. Calculator'!S38,"")</f>
        <v/>
      </c>
      <c r="H33" s="142"/>
      <c r="I33" s="142"/>
      <c r="J33" s="67"/>
      <c r="K33" s="68"/>
      <c r="L33" s="69"/>
      <c r="M33" s="69"/>
      <c r="N33" s="69"/>
      <c r="O33" s="70"/>
      <c r="P33" s="8"/>
      <c r="Q33" s="85" t="s">
        <v>100</v>
      </c>
      <c r="R33" s="54">
        <v>60</v>
      </c>
      <c r="S33" s="10" t="s">
        <v>23</v>
      </c>
      <c r="T33" s="56" t="s">
        <v>97</v>
      </c>
      <c r="U33" s="57">
        <v>50</v>
      </c>
      <c r="V33" s="73">
        <v>0.78</v>
      </c>
      <c r="W33" s="59" t="str">
        <f t="shared" si="4"/>
        <v>50.78</v>
      </c>
      <c r="X33" s="59" t="str">
        <f t="shared" si="5"/>
        <v>49.22</v>
      </c>
      <c r="Y33" s="60" t="s">
        <v>98</v>
      </c>
      <c r="Z33" s="74">
        <v>1</v>
      </c>
      <c r="AA33" s="75" t="s">
        <v>21</v>
      </c>
      <c r="AB33" s="63" t="str">
        <f t="shared" si="6"/>
        <v>@ 1kHz</v>
      </c>
      <c r="AC33" s="64">
        <f t="shared" si="2"/>
        <v>0</v>
      </c>
      <c r="AD33" s="150" t="str">
        <f t="shared" si="7"/>
        <v>mA</v>
      </c>
    </row>
    <row r="34" spans="1:30" s="170" customFormat="1" ht="15.75" thickBot="1" x14ac:dyDescent="0.3">
      <c r="A34" s="80"/>
      <c r="B34" s="77" t="str">
        <f t="shared" si="3"/>
        <v>400 mA</v>
      </c>
      <c r="C34" s="78" t="str">
        <f t="shared" si="9"/>
        <v>400 mAAC @ 1kHz</v>
      </c>
      <c r="D34" s="79"/>
      <c r="E34" s="247" t="str">
        <f t="shared" si="12"/>
        <v>393.7mAAC</v>
      </c>
      <c r="F34" s="248" t="str">
        <f t="shared" si="13"/>
        <v>406.3mAAC</v>
      </c>
      <c r="G34" s="148" t="str">
        <f>IF(D34&lt;&gt;"",'Unc. Calculator'!S39,"")</f>
        <v/>
      </c>
      <c r="H34" s="151"/>
      <c r="I34" s="151"/>
      <c r="J34" s="152"/>
      <c r="K34" s="153"/>
      <c r="L34" s="154"/>
      <c r="M34" s="154"/>
      <c r="N34" s="154"/>
      <c r="O34" s="155"/>
      <c r="P34" s="156"/>
      <c r="Q34" s="171" t="s">
        <v>96</v>
      </c>
      <c r="R34" s="158">
        <v>400</v>
      </c>
      <c r="S34" s="172" t="s">
        <v>23</v>
      </c>
      <c r="T34" s="160" t="s">
        <v>97</v>
      </c>
      <c r="U34" s="161">
        <v>400</v>
      </c>
      <c r="V34" s="162">
        <v>6.3</v>
      </c>
      <c r="W34" s="163" t="str">
        <f t="shared" si="4"/>
        <v>406.3</v>
      </c>
      <c r="X34" s="163" t="str">
        <f t="shared" si="5"/>
        <v>393.7</v>
      </c>
      <c r="Y34" s="164" t="s">
        <v>98</v>
      </c>
      <c r="Z34" s="165">
        <v>1</v>
      </c>
      <c r="AA34" s="166" t="s">
        <v>21</v>
      </c>
      <c r="AB34" s="167" t="str">
        <f t="shared" si="6"/>
        <v>@ 1kHz</v>
      </c>
      <c r="AC34" s="168">
        <f t="shared" si="2"/>
        <v>0</v>
      </c>
      <c r="AD34" s="169" t="str">
        <f t="shared" si="7"/>
        <v>mA</v>
      </c>
    </row>
    <row r="35" spans="1:30" x14ac:dyDescent="0.25">
      <c r="A35" s="43" t="s">
        <v>117</v>
      </c>
      <c r="B35" s="44" t="str">
        <f t="shared" si="3"/>
        <v>6 A</v>
      </c>
      <c r="C35" s="45" t="str">
        <f t="shared" si="9"/>
        <v>4 AAC @ 45Hz</v>
      </c>
      <c r="D35" s="46"/>
      <c r="E35" s="247" t="str">
        <f t="shared" si="12"/>
        <v>3.937AAC</v>
      </c>
      <c r="F35" s="248" t="str">
        <f t="shared" si="13"/>
        <v>4.063AAC</v>
      </c>
      <c r="G35" s="148" t="str">
        <f>IF(D35&lt;&gt;"",'Unc. Calculator'!S40,"")</f>
        <v/>
      </c>
      <c r="H35" s="142"/>
      <c r="I35" s="142"/>
      <c r="J35" s="49"/>
      <c r="K35" s="50"/>
      <c r="L35" s="51"/>
      <c r="M35" s="51"/>
      <c r="N35" s="51"/>
      <c r="O35" s="52"/>
      <c r="P35" s="8"/>
      <c r="Q35" s="85" t="s">
        <v>99</v>
      </c>
      <c r="R35" s="54">
        <v>6</v>
      </c>
      <c r="S35" s="10" t="s">
        <v>24</v>
      </c>
      <c r="T35" s="56" t="s">
        <v>97</v>
      </c>
      <c r="U35" s="57">
        <v>4</v>
      </c>
      <c r="V35" s="73">
        <v>6.3E-2</v>
      </c>
      <c r="W35" s="59" t="str">
        <f t="shared" si="4"/>
        <v>4.063</v>
      </c>
      <c r="X35" s="59" t="str">
        <f t="shared" si="5"/>
        <v>3.937</v>
      </c>
      <c r="Y35" s="60" t="s">
        <v>98</v>
      </c>
      <c r="Z35" s="74">
        <v>45</v>
      </c>
      <c r="AA35" s="75" t="s">
        <v>20</v>
      </c>
      <c r="AB35" s="63" t="str">
        <f t="shared" si="6"/>
        <v>@ 45Hz</v>
      </c>
      <c r="AC35" s="64">
        <f t="shared" si="2"/>
        <v>0</v>
      </c>
      <c r="AD35" s="150" t="str">
        <f t="shared" si="7"/>
        <v>A</v>
      </c>
    </row>
    <row r="36" spans="1:30" s="170" customFormat="1" ht="15.75" thickBot="1" x14ac:dyDescent="0.3">
      <c r="A36" s="80"/>
      <c r="B36" s="77" t="str">
        <f t="shared" si="3"/>
        <v>10 A</v>
      </c>
      <c r="C36" s="78" t="str">
        <f t="shared" si="9"/>
        <v>9 AAC @ 1kHz</v>
      </c>
      <c r="D36" s="79"/>
      <c r="E36" s="247" t="str">
        <f t="shared" si="12"/>
        <v>8.83AAC</v>
      </c>
      <c r="F36" s="248" t="str">
        <f t="shared" si="13"/>
        <v>9.17AAC</v>
      </c>
      <c r="G36" s="148" t="str">
        <f>IF(D36&lt;&gt;"",'Unc. Calculator'!S41,"")</f>
        <v/>
      </c>
      <c r="H36" s="151"/>
      <c r="I36" s="151"/>
      <c r="J36" s="152"/>
      <c r="K36" s="153"/>
      <c r="L36" s="154"/>
      <c r="M36" s="154"/>
      <c r="N36" s="154"/>
      <c r="O36" s="155"/>
      <c r="P36" s="156"/>
      <c r="Q36" s="171" t="s">
        <v>100</v>
      </c>
      <c r="R36" s="158">
        <v>10</v>
      </c>
      <c r="S36" s="172" t="s">
        <v>24</v>
      </c>
      <c r="T36" s="160" t="s">
        <v>97</v>
      </c>
      <c r="U36" s="161">
        <v>9</v>
      </c>
      <c r="V36" s="162">
        <v>0.17</v>
      </c>
      <c r="W36" s="163" t="str">
        <f t="shared" si="4"/>
        <v>9.17</v>
      </c>
      <c r="X36" s="163" t="str">
        <f t="shared" si="5"/>
        <v>8.83</v>
      </c>
      <c r="Y36" s="164" t="s">
        <v>98</v>
      </c>
      <c r="Z36" s="165">
        <v>1</v>
      </c>
      <c r="AA36" s="166" t="s">
        <v>21</v>
      </c>
      <c r="AB36" s="167" t="str">
        <f t="shared" si="6"/>
        <v>@ 1kHz</v>
      </c>
      <c r="AC36" s="168">
        <f t="shared" si="2"/>
        <v>0</v>
      </c>
      <c r="AD36" s="169" t="str">
        <f t="shared" si="7"/>
        <v>A</v>
      </c>
    </row>
    <row r="37" spans="1:30" x14ac:dyDescent="0.25">
      <c r="A37" s="43" t="s">
        <v>118</v>
      </c>
      <c r="B37" s="44" t="str">
        <f t="shared" si="3"/>
        <v>60 mA</v>
      </c>
      <c r="C37" s="45" t="str">
        <f t="shared" si="9"/>
        <v xml:space="preserve">3 mADC </v>
      </c>
      <c r="D37" s="46"/>
      <c r="E37" s="247" t="str">
        <f t="shared" si="12"/>
        <v>2.94mADC</v>
      </c>
      <c r="F37" s="248" t="str">
        <f t="shared" si="13"/>
        <v>3.06mADC</v>
      </c>
      <c r="G37" s="148" t="str">
        <f>IF(D37&lt;&gt;"",'Unc. Calculator'!S42,"")</f>
        <v/>
      </c>
      <c r="H37" s="142"/>
      <c r="I37" s="142"/>
      <c r="J37" s="49"/>
      <c r="K37" s="50"/>
      <c r="L37" s="51"/>
      <c r="M37" s="51"/>
      <c r="N37" s="51"/>
      <c r="O37" s="52"/>
      <c r="P37" s="8"/>
      <c r="Q37" s="85" t="s">
        <v>100</v>
      </c>
      <c r="R37" s="54">
        <v>60</v>
      </c>
      <c r="S37" s="10" t="s">
        <v>23</v>
      </c>
      <c r="T37" s="56" t="s">
        <v>104</v>
      </c>
      <c r="U37" s="57">
        <v>3</v>
      </c>
      <c r="V37" s="73">
        <v>0.06</v>
      </c>
      <c r="W37" s="59" t="str">
        <f t="shared" si="4"/>
        <v>3.06</v>
      </c>
      <c r="X37" s="59" t="str">
        <f t="shared" si="5"/>
        <v>2.94</v>
      </c>
      <c r="Y37" s="60" t="s">
        <v>98</v>
      </c>
      <c r="Z37" s="74"/>
      <c r="AA37" s="75"/>
      <c r="AB37" s="63" t="str">
        <f t="shared" si="6"/>
        <v/>
      </c>
      <c r="AC37" s="64">
        <f t="shared" si="2"/>
        <v>0</v>
      </c>
      <c r="AD37" s="150" t="str">
        <f t="shared" si="7"/>
        <v>mA</v>
      </c>
    </row>
    <row r="38" spans="1:30" x14ac:dyDescent="0.25">
      <c r="A38" s="43"/>
      <c r="B38" s="65" t="str">
        <f t="shared" si="3"/>
        <v>60 mA</v>
      </c>
      <c r="C38" s="45" t="str">
        <f t="shared" si="9"/>
        <v xml:space="preserve">50 mADC </v>
      </c>
      <c r="D38" s="66"/>
      <c r="E38" s="247" t="str">
        <f t="shared" si="12"/>
        <v>49.47mADC</v>
      </c>
      <c r="F38" s="248" t="str">
        <f t="shared" si="13"/>
        <v>50.53mADC</v>
      </c>
      <c r="G38" s="148" t="str">
        <f>IF(D38&lt;&gt;"",'Unc. Calculator'!S43,"")</f>
        <v/>
      </c>
      <c r="H38" s="142"/>
      <c r="I38" s="142"/>
      <c r="J38" s="67"/>
      <c r="K38" s="68"/>
      <c r="L38" s="69"/>
      <c r="M38" s="69"/>
      <c r="N38" s="69"/>
      <c r="O38" s="70"/>
      <c r="P38" s="8"/>
      <c r="Q38" s="85" t="s">
        <v>100</v>
      </c>
      <c r="R38" s="54">
        <v>60</v>
      </c>
      <c r="S38" s="10" t="s">
        <v>23</v>
      </c>
      <c r="T38" s="56" t="s">
        <v>104</v>
      </c>
      <c r="U38" s="57">
        <v>50</v>
      </c>
      <c r="V38" s="73">
        <v>0.53</v>
      </c>
      <c r="W38" s="59" t="str">
        <f t="shared" si="4"/>
        <v>50.53</v>
      </c>
      <c r="X38" s="59" t="str">
        <f t="shared" si="5"/>
        <v>49.47</v>
      </c>
      <c r="Y38" s="60" t="s">
        <v>98</v>
      </c>
      <c r="Z38" s="74"/>
      <c r="AA38" s="75"/>
      <c r="AB38" s="63" t="str">
        <f t="shared" si="6"/>
        <v/>
      </c>
      <c r="AC38" s="64">
        <f t="shared" ref="AC38:AC55" si="14">VALUE(D38)</f>
        <v>0</v>
      </c>
      <c r="AD38" s="150" t="str">
        <f t="shared" si="7"/>
        <v>mA</v>
      </c>
    </row>
    <row r="39" spans="1:30" s="170" customFormat="1" ht="15.75" thickBot="1" x14ac:dyDescent="0.3">
      <c r="A39" s="80"/>
      <c r="B39" s="77" t="str">
        <f t="shared" si="3"/>
        <v>400 mA</v>
      </c>
      <c r="C39" s="78" t="str">
        <f t="shared" si="9"/>
        <v xml:space="preserve">-400 mADC </v>
      </c>
      <c r="D39" s="79"/>
      <c r="E39" s="247" t="str">
        <f t="shared" si="12"/>
        <v>-404.3mADC</v>
      </c>
      <c r="F39" s="248" t="str">
        <f t="shared" si="13"/>
        <v>-395.7mADC</v>
      </c>
      <c r="G39" s="148" t="str">
        <f>IF(D39&lt;&gt;"",'Unc. Calculator'!S44,"")</f>
        <v/>
      </c>
      <c r="H39" s="151"/>
      <c r="I39" s="151"/>
      <c r="J39" s="152"/>
      <c r="K39" s="153"/>
      <c r="L39" s="154"/>
      <c r="M39" s="154"/>
      <c r="N39" s="154"/>
      <c r="O39" s="155"/>
      <c r="P39" s="156"/>
      <c r="Q39" s="171" t="s">
        <v>96</v>
      </c>
      <c r="R39" s="158">
        <v>400</v>
      </c>
      <c r="S39" s="172" t="s">
        <v>23</v>
      </c>
      <c r="T39" s="160" t="s">
        <v>104</v>
      </c>
      <c r="U39" s="161">
        <v>-400</v>
      </c>
      <c r="V39" s="162">
        <v>4.3</v>
      </c>
      <c r="W39" s="163" t="str">
        <f t="shared" si="4"/>
        <v>-395.7</v>
      </c>
      <c r="X39" s="163" t="str">
        <f t="shared" si="5"/>
        <v>-404.3</v>
      </c>
      <c r="Y39" s="164" t="s">
        <v>98</v>
      </c>
      <c r="Z39" s="165"/>
      <c r="AA39" s="166"/>
      <c r="AB39" s="167" t="str">
        <f t="shared" si="6"/>
        <v/>
      </c>
      <c r="AC39" s="168">
        <f t="shared" si="14"/>
        <v>0</v>
      </c>
      <c r="AD39" s="169" t="str">
        <f t="shared" si="7"/>
        <v>mA</v>
      </c>
    </row>
    <row r="40" spans="1:30" x14ac:dyDescent="0.25">
      <c r="A40" s="43" t="s">
        <v>119</v>
      </c>
      <c r="B40" s="44" t="str">
        <f t="shared" si="3"/>
        <v>6 A</v>
      </c>
      <c r="C40" s="45" t="str">
        <f t="shared" si="9"/>
        <v xml:space="preserve">4 ADC </v>
      </c>
      <c r="D40" s="46"/>
      <c r="E40" s="247" t="str">
        <f t="shared" si="12"/>
        <v>3.957ADC</v>
      </c>
      <c r="F40" s="248" t="str">
        <f t="shared" si="13"/>
        <v>4.043ADC</v>
      </c>
      <c r="G40" s="148" t="str">
        <f>IF(D40&lt;&gt;"",'Unc. Calculator'!S45,"")</f>
        <v/>
      </c>
      <c r="H40" s="142"/>
      <c r="I40" s="142"/>
      <c r="J40" s="49"/>
      <c r="K40" s="50"/>
      <c r="L40" s="51"/>
      <c r="M40" s="51"/>
      <c r="N40" s="51"/>
      <c r="O40" s="52"/>
      <c r="P40" s="8"/>
      <c r="Q40" s="85" t="s">
        <v>99</v>
      </c>
      <c r="R40" s="54">
        <v>6</v>
      </c>
      <c r="S40" s="10" t="s">
        <v>24</v>
      </c>
      <c r="T40" s="56" t="s">
        <v>104</v>
      </c>
      <c r="U40" s="57">
        <v>4</v>
      </c>
      <c r="V40" s="73">
        <v>4.2999999999999997E-2</v>
      </c>
      <c r="W40" s="59" t="str">
        <f t="shared" si="4"/>
        <v>4.043</v>
      </c>
      <c r="X40" s="59" t="str">
        <f t="shared" si="5"/>
        <v>3.957</v>
      </c>
      <c r="Y40" s="60" t="s">
        <v>98</v>
      </c>
      <c r="Z40" s="74"/>
      <c r="AA40" s="75"/>
      <c r="AB40" s="63" t="str">
        <f t="shared" si="6"/>
        <v/>
      </c>
      <c r="AC40" s="64">
        <f t="shared" si="14"/>
        <v>0</v>
      </c>
      <c r="AD40" s="150" t="str">
        <f t="shared" si="7"/>
        <v>A</v>
      </c>
    </row>
    <row r="41" spans="1:30" s="170" customFormat="1" ht="15.75" thickBot="1" x14ac:dyDescent="0.3">
      <c r="A41" s="80"/>
      <c r="B41" s="77" t="str">
        <f t="shared" si="3"/>
        <v>10 A</v>
      </c>
      <c r="C41" s="78" t="str">
        <f t="shared" si="9"/>
        <v xml:space="preserve">-9 ADC </v>
      </c>
      <c r="D41" s="79"/>
      <c r="E41" s="247" t="str">
        <f t="shared" si="12"/>
        <v>-9.12ADC</v>
      </c>
      <c r="F41" s="248" t="str">
        <f t="shared" si="13"/>
        <v>-8.88ADC</v>
      </c>
      <c r="G41" s="148" t="str">
        <f>IF(D41&lt;&gt;"",'Unc. Calculator'!S46,"")</f>
        <v/>
      </c>
      <c r="H41" s="151"/>
      <c r="I41" s="151"/>
      <c r="J41" s="152"/>
      <c r="K41" s="153"/>
      <c r="L41" s="154"/>
      <c r="M41" s="154"/>
      <c r="N41" s="154"/>
      <c r="O41" s="155"/>
      <c r="P41" s="156"/>
      <c r="Q41" s="171" t="s">
        <v>100</v>
      </c>
      <c r="R41" s="158">
        <v>10</v>
      </c>
      <c r="S41" s="172" t="s">
        <v>24</v>
      </c>
      <c r="T41" s="160" t="s">
        <v>104</v>
      </c>
      <c r="U41" s="161">
        <v>-9</v>
      </c>
      <c r="V41" s="162">
        <v>0.12</v>
      </c>
      <c r="W41" s="163" t="str">
        <f t="shared" si="4"/>
        <v>-8.88</v>
      </c>
      <c r="X41" s="163" t="str">
        <f t="shared" si="5"/>
        <v>-9.12</v>
      </c>
      <c r="Y41" s="164" t="s">
        <v>98</v>
      </c>
      <c r="Z41" s="165"/>
      <c r="AA41" s="166"/>
      <c r="AB41" s="167" t="str">
        <f t="shared" si="6"/>
        <v/>
      </c>
      <c r="AC41" s="168">
        <f t="shared" si="14"/>
        <v>0</v>
      </c>
      <c r="AD41" s="169" t="str">
        <f t="shared" si="7"/>
        <v>A</v>
      </c>
    </row>
    <row r="42" spans="1:30" x14ac:dyDescent="0.25">
      <c r="A42" s="43" t="s">
        <v>120</v>
      </c>
      <c r="B42" s="44" t="str">
        <f t="shared" si="3"/>
        <v>400 °C</v>
      </c>
      <c r="C42" s="45" t="str">
        <f t="shared" si="9"/>
        <v xml:space="preserve">0 °C </v>
      </c>
      <c r="D42" s="46"/>
      <c r="E42" s="247" t="str">
        <f t="shared" si="12"/>
        <v>-1°C</v>
      </c>
      <c r="F42" s="248" t="str">
        <f t="shared" si="13"/>
        <v>1°C</v>
      </c>
      <c r="G42" s="148" t="str">
        <f>IF(D42&lt;&gt;"",'Unc. Calculator'!S47,"")</f>
        <v/>
      </c>
      <c r="H42" s="142"/>
      <c r="I42" s="142"/>
      <c r="J42" s="49"/>
      <c r="K42" s="50"/>
      <c r="L42" s="51"/>
      <c r="M42" s="51"/>
      <c r="N42" s="51"/>
      <c r="O42" s="52"/>
      <c r="P42" s="8"/>
      <c r="Q42" s="85" t="s">
        <v>95</v>
      </c>
      <c r="R42" s="54" t="s">
        <v>121</v>
      </c>
      <c r="S42" s="10" t="s">
        <v>66</v>
      </c>
      <c r="T42" s="56"/>
      <c r="U42" s="57">
        <v>0</v>
      </c>
      <c r="V42" s="73">
        <v>1</v>
      </c>
      <c r="W42" s="59" t="str">
        <f t="shared" si="4"/>
        <v>1</v>
      </c>
      <c r="X42" s="59" t="str">
        <f t="shared" si="5"/>
        <v>-1</v>
      </c>
      <c r="Y42" s="60" t="s">
        <v>98</v>
      </c>
      <c r="Z42" s="74"/>
      <c r="AA42" s="75"/>
      <c r="AB42" s="63" t="str">
        <f t="shared" si="6"/>
        <v/>
      </c>
      <c r="AC42" s="64">
        <f t="shared" si="14"/>
        <v>0</v>
      </c>
      <c r="AD42" s="150" t="str">
        <f t="shared" si="7"/>
        <v>°C</v>
      </c>
    </row>
    <row r="43" spans="1:30" x14ac:dyDescent="0.25">
      <c r="A43" s="43"/>
      <c r="B43" s="65" t="str">
        <f t="shared" si="3"/>
        <v>400 °C</v>
      </c>
      <c r="C43" s="45" t="str">
        <f t="shared" si="9"/>
        <v xml:space="preserve">-40 °C </v>
      </c>
      <c r="D43" s="66"/>
      <c r="E43" s="247" t="str">
        <f t="shared" si="12"/>
        <v>-41.4°C</v>
      </c>
      <c r="F43" s="248" t="str">
        <f t="shared" si="13"/>
        <v>-38.6°C</v>
      </c>
      <c r="G43" s="148" t="str">
        <f>IF(D43&lt;&gt;"",'Unc. Calculator'!S48,"")</f>
        <v/>
      </c>
      <c r="H43" s="142"/>
      <c r="I43" s="142"/>
      <c r="J43" s="67"/>
      <c r="K43" s="68"/>
      <c r="L43" s="69"/>
      <c r="M43" s="69"/>
      <c r="N43" s="69"/>
      <c r="O43" s="70"/>
      <c r="P43" s="8"/>
      <c r="Q43" s="85" t="s">
        <v>96</v>
      </c>
      <c r="R43" s="54" t="s">
        <v>121</v>
      </c>
      <c r="S43" s="10" t="s">
        <v>66</v>
      </c>
      <c r="T43" s="56"/>
      <c r="U43" s="57">
        <v>-40</v>
      </c>
      <c r="V43" s="73">
        <v>1.4</v>
      </c>
      <c r="W43" s="59" t="str">
        <f t="shared" si="4"/>
        <v>-38.6</v>
      </c>
      <c r="X43" s="59" t="str">
        <f t="shared" si="5"/>
        <v>-41.4</v>
      </c>
      <c r="Y43" s="60" t="s">
        <v>98</v>
      </c>
      <c r="Z43" s="74"/>
      <c r="AA43" s="75"/>
      <c r="AB43" s="63" t="str">
        <f t="shared" si="6"/>
        <v/>
      </c>
      <c r="AC43" s="64">
        <f t="shared" si="14"/>
        <v>0</v>
      </c>
      <c r="AD43" s="150" t="str">
        <f t="shared" si="7"/>
        <v>°C</v>
      </c>
    </row>
    <row r="44" spans="1:30" s="170" customFormat="1" ht="15.75" thickBot="1" x14ac:dyDescent="0.3">
      <c r="A44" s="80"/>
      <c r="B44" s="77" t="str">
        <f t="shared" si="3"/>
        <v>400 °C</v>
      </c>
      <c r="C44" s="78" t="str">
        <f t="shared" si="9"/>
        <v xml:space="preserve">400 °C </v>
      </c>
      <c r="D44" s="79"/>
      <c r="E44" s="247" t="str">
        <f t="shared" ref="E44" si="15">CONCATENATE(X44,AD44,T44)</f>
        <v>395°C</v>
      </c>
      <c r="F44" s="248" t="str">
        <f t="shared" ref="F44" si="16">CONCATENATE(W44,AD44,T44)</f>
        <v>405°C</v>
      </c>
      <c r="G44" s="148" t="str">
        <f>IF(D44&lt;&gt;"",'Unc. Calculator'!S49,"")</f>
        <v/>
      </c>
      <c r="H44" s="151"/>
      <c r="I44" s="151"/>
      <c r="J44" s="152"/>
      <c r="K44" s="153"/>
      <c r="L44" s="154"/>
      <c r="M44" s="154"/>
      <c r="N44" s="154"/>
      <c r="O44" s="155"/>
      <c r="P44" s="156"/>
      <c r="Q44" s="171" t="s">
        <v>95</v>
      </c>
      <c r="R44" s="158" t="s">
        <v>121</v>
      </c>
      <c r="S44" s="172" t="s">
        <v>66</v>
      </c>
      <c r="T44" s="160"/>
      <c r="U44" s="161">
        <v>400</v>
      </c>
      <c r="V44" s="162">
        <v>5</v>
      </c>
      <c r="W44" s="163" t="str">
        <f t="shared" si="4"/>
        <v>405</v>
      </c>
      <c r="X44" s="163" t="str">
        <f t="shared" si="5"/>
        <v>395</v>
      </c>
      <c r="Y44" s="164" t="s">
        <v>98</v>
      </c>
      <c r="Z44" s="165"/>
      <c r="AA44" s="166"/>
      <c r="AB44" s="167" t="str">
        <f t="shared" si="6"/>
        <v/>
      </c>
      <c r="AC44" s="168">
        <f t="shared" si="14"/>
        <v>0</v>
      </c>
      <c r="AD44" s="169" t="str">
        <f t="shared" si="7"/>
        <v>°C</v>
      </c>
    </row>
    <row r="45" spans="1:30" x14ac:dyDescent="0.25">
      <c r="A45" s="43"/>
      <c r="B45" s="44" t="str">
        <f t="shared" si="3"/>
        <v xml:space="preserve"> </v>
      </c>
      <c r="C45" s="45" t="str">
        <f t="shared" ref="C45:C55" si="17">IF(ISERROR(SEARCH("Hz",S45)),CONCATENATE(U45,Y45,S45,T45,Y45,AB45),CONCATENATE(AB45,Y45,$AA$2,Y45,U45,S45))</f>
        <v xml:space="preserve">  </v>
      </c>
      <c r="D45" s="46"/>
      <c r="E45" s="47" t="str">
        <f t="shared" ref="E45:E55" si="18">CONCATENATE(X45,S45,T45)</f>
        <v>0</v>
      </c>
      <c r="F45" s="48" t="str">
        <f t="shared" ref="F45:F55" si="19">CONCATENATE(W45,S45,T45)</f>
        <v>0</v>
      </c>
      <c r="G45" s="148" t="str">
        <f t="shared" ref="G45:G55" si="20">IF(AND(D45="",E45=CONCATENATE(X45,S45,T45)),"",IF(OR(ISERROR(BC45)=TRUE,E45&lt;&gt;CONCATENATE(X45,S45,T45),C45="Open"),"N/A",BC45))</f>
        <v/>
      </c>
      <c r="H45" s="142"/>
      <c r="I45" s="142"/>
      <c r="J45" s="49"/>
      <c r="K45" s="50"/>
      <c r="L45" s="51"/>
      <c r="M45" s="51"/>
      <c r="N45" s="51"/>
      <c r="O45" s="52"/>
      <c r="P45" s="8"/>
      <c r="Q45" s="85"/>
      <c r="R45" s="54"/>
      <c r="S45" s="10"/>
      <c r="T45" s="56"/>
      <c r="U45" s="57"/>
      <c r="V45" s="73"/>
      <c r="W45" s="59">
        <f t="shared" si="4"/>
        <v>0</v>
      </c>
      <c r="X45" s="59">
        <f t="shared" si="5"/>
        <v>0</v>
      </c>
      <c r="Y45" s="60" t="s">
        <v>98</v>
      </c>
      <c r="Z45" s="74"/>
      <c r="AA45" s="75"/>
      <c r="AB45" s="63" t="str">
        <f t="shared" si="6"/>
        <v/>
      </c>
      <c r="AC45" s="64">
        <f t="shared" si="14"/>
        <v>0</v>
      </c>
    </row>
    <row r="46" spans="1:30" x14ac:dyDescent="0.25">
      <c r="A46" s="43"/>
      <c r="B46" s="65" t="str">
        <f t="shared" si="3"/>
        <v xml:space="preserve"> </v>
      </c>
      <c r="C46" s="82" t="str">
        <f t="shared" si="17"/>
        <v xml:space="preserve">  </v>
      </c>
      <c r="D46" s="66"/>
      <c r="E46" s="83" t="str">
        <f t="shared" si="18"/>
        <v>0</v>
      </c>
      <c r="F46" s="84" t="str">
        <f t="shared" si="19"/>
        <v>0</v>
      </c>
      <c r="G46" s="148" t="str">
        <f t="shared" si="20"/>
        <v/>
      </c>
      <c r="H46" s="142"/>
      <c r="I46" s="142"/>
      <c r="J46" s="67"/>
      <c r="K46" s="68"/>
      <c r="L46" s="69"/>
      <c r="M46" s="69"/>
      <c r="N46" s="69"/>
      <c r="O46" s="70"/>
      <c r="P46" s="8"/>
      <c r="Q46" s="85"/>
      <c r="R46" s="54"/>
      <c r="S46" s="10"/>
      <c r="T46" s="56"/>
      <c r="U46" s="57"/>
      <c r="V46" s="73"/>
      <c r="W46" s="59">
        <f t="shared" si="4"/>
        <v>0</v>
      </c>
      <c r="X46" s="59">
        <f t="shared" si="5"/>
        <v>0</v>
      </c>
      <c r="Y46" s="60" t="s">
        <v>98</v>
      </c>
      <c r="Z46" s="74"/>
      <c r="AA46" s="75"/>
      <c r="AB46" s="63" t="str">
        <f t="shared" si="6"/>
        <v/>
      </c>
      <c r="AC46" s="64">
        <f t="shared" si="14"/>
        <v>0</v>
      </c>
    </row>
    <row r="47" spans="1:30" x14ac:dyDescent="0.25">
      <c r="A47" s="43"/>
      <c r="B47" s="65" t="str">
        <f t="shared" si="3"/>
        <v xml:space="preserve"> </v>
      </c>
      <c r="C47" s="82" t="str">
        <f t="shared" si="17"/>
        <v xml:space="preserve">  </v>
      </c>
      <c r="D47" s="66"/>
      <c r="E47" s="83" t="str">
        <f t="shared" si="18"/>
        <v>0</v>
      </c>
      <c r="F47" s="84" t="str">
        <f t="shared" si="19"/>
        <v>0</v>
      </c>
      <c r="G47" s="148" t="str">
        <f t="shared" si="20"/>
        <v/>
      </c>
      <c r="H47" s="142"/>
      <c r="I47" s="142"/>
      <c r="J47" s="67"/>
      <c r="K47" s="68"/>
      <c r="L47" s="69"/>
      <c r="M47" s="69"/>
      <c r="N47" s="69"/>
      <c r="O47" s="70"/>
      <c r="P47" s="8"/>
      <c r="Q47" s="85"/>
      <c r="R47" s="54"/>
      <c r="S47" s="10"/>
      <c r="T47" s="56"/>
      <c r="U47" s="57"/>
      <c r="V47" s="73"/>
      <c r="W47" s="59">
        <f t="shared" si="4"/>
        <v>0</v>
      </c>
      <c r="X47" s="59">
        <f t="shared" si="5"/>
        <v>0</v>
      </c>
      <c r="Y47" s="60" t="s">
        <v>98</v>
      </c>
      <c r="Z47" s="74"/>
      <c r="AA47" s="75"/>
      <c r="AB47" s="63" t="str">
        <f t="shared" si="6"/>
        <v/>
      </c>
      <c r="AC47" s="64">
        <f t="shared" si="14"/>
        <v>0</v>
      </c>
    </row>
    <row r="48" spans="1:30" x14ac:dyDescent="0.25">
      <c r="A48" s="43"/>
      <c r="B48" s="65" t="str">
        <f t="shared" si="3"/>
        <v xml:space="preserve"> </v>
      </c>
      <c r="C48" s="82" t="str">
        <f t="shared" si="17"/>
        <v xml:space="preserve">  </v>
      </c>
      <c r="D48" s="66"/>
      <c r="E48" s="83" t="str">
        <f t="shared" si="18"/>
        <v>0</v>
      </c>
      <c r="F48" s="84" t="str">
        <f t="shared" si="19"/>
        <v>0</v>
      </c>
      <c r="G48" s="148" t="str">
        <f t="shared" si="20"/>
        <v/>
      </c>
      <c r="H48" s="142"/>
      <c r="I48" s="142"/>
      <c r="J48" s="67"/>
      <c r="K48" s="68"/>
      <c r="L48" s="69"/>
      <c r="M48" s="69"/>
      <c r="N48" s="69"/>
      <c r="O48" s="70"/>
      <c r="P48" s="8"/>
      <c r="Q48" s="85"/>
      <c r="R48" s="54"/>
      <c r="S48" s="10"/>
      <c r="T48" s="56"/>
      <c r="U48" s="57"/>
      <c r="V48" s="73"/>
      <c r="W48" s="59">
        <f t="shared" si="4"/>
        <v>0</v>
      </c>
      <c r="X48" s="59">
        <f t="shared" si="5"/>
        <v>0</v>
      </c>
      <c r="Y48" s="60" t="s">
        <v>98</v>
      </c>
      <c r="Z48" s="74"/>
      <c r="AA48" s="75"/>
      <c r="AB48" s="63" t="str">
        <f t="shared" si="6"/>
        <v/>
      </c>
      <c r="AC48" s="64">
        <f t="shared" si="14"/>
        <v>0</v>
      </c>
    </row>
    <row r="49" spans="1:29" x14ac:dyDescent="0.25">
      <c r="A49" s="43"/>
      <c r="B49" s="65" t="str">
        <f t="shared" si="3"/>
        <v xml:space="preserve"> </v>
      </c>
      <c r="C49" s="82" t="str">
        <f t="shared" si="17"/>
        <v xml:space="preserve">  </v>
      </c>
      <c r="D49" s="66"/>
      <c r="E49" s="83" t="str">
        <f t="shared" si="18"/>
        <v>0</v>
      </c>
      <c r="F49" s="84" t="str">
        <f t="shared" si="19"/>
        <v>0</v>
      </c>
      <c r="G49" s="148" t="str">
        <f t="shared" si="20"/>
        <v/>
      </c>
      <c r="H49" s="142"/>
      <c r="I49" s="142"/>
      <c r="J49" s="67"/>
      <c r="K49" s="68"/>
      <c r="L49" s="69"/>
      <c r="M49" s="69"/>
      <c r="N49" s="69"/>
      <c r="O49" s="70"/>
      <c r="P49" s="8"/>
      <c r="Q49" s="85"/>
      <c r="R49" s="54"/>
      <c r="S49" s="10"/>
      <c r="T49" s="56"/>
      <c r="U49" s="57"/>
      <c r="V49" s="73"/>
      <c r="W49" s="59">
        <f t="shared" si="4"/>
        <v>0</v>
      </c>
      <c r="X49" s="59">
        <f t="shared" si="5"/>
        <v>0</v>
      </c>
      <c r="Y49" s="60" t="s">
        <v>98</v>
      </c>
      <c r="Z49" s="74"/>
      <c r="AA49" s="75"/>
      <c r="AB49" s="63" t="str">
        <f t="shared" si="6"/>
        <v/>
      </c>
      <c r="AC49" s="64">
        <f t="shared" si="14"/>
        <v>0</v>
      </c>
    </row>
    <row r="50" spans="1:29" x14ac:dyDescent="0.25">
      <c r="A50" s="43"/>
      <c r="B50" s="65" t="str">
        <f t="shared" si="3"/>
        <v xml:space="preserve"> </v>
      </c>
      <c r="C50" s="82" t="str">
        <f t="shared" si="17"/>
        <v xml:space="preserve">  </v>
      </c>
      <c r="D50" s="66"/>
      <c r="E50" s="83" t="str">
        <f t="shared" si="18"/>
        <v>0</v>
      </c>
      <c r="F50" s="84" t="str">
        <f t="shared" si="19"/>
        <v>0</v>
      </c>
      <c r="G50" s="148" t="str">
        <f t="shared" si="20"/>
        <v/>
      </c>
      <c r="H50" s="142"/>
      <c r="I50" s="142"/>
      <c r="J50" s="67"/>
      <c r="K50" s="68"/>
      <c r="L50" s="69"/>
      <c r="M50" s="69"/>
      <c r="N50" s="69"/>
      <c r="O50" s="70"/>
      <c r="P50" s="8"/>
      <c r="Q50" s="85"/>
      <c r="R50" s="54"/>
      <c r="S50" s="10"/>
      <c r="T50" s="56"/>
      <c r="U50" s="57"/>
      <c r="V50" s="73"/>
      <c r="W50" s="59">
        <f t="shared" si="4"/>
        <v>0</v>
      </c>
      <c r="X50" s="59">
        <f t="shared" si="5"/>
        <v>0</v>
      </c>
      <c r="Y50" s="60" t="s">
        <v>98</v>
      </c>
      <c r="Z50" s="74"/>
      <c r="AA50" s="75"/>
      <c r="AB50" s="63" t="str">
        <f t="shared" si="6"/>
        <v/>
      </c>
      <c r="AC50" s="64">
        <f t="shared" si="14"/>
        <v>0</v>
      </c>
    </row>
    <row r="51" spans="1:29" x14ac:dyDescent="0.25">
      <c r="A51" s="43"/>
      <c r="B51" s="65" t="str">
        <f t="shared" si="3"/>
        <v xml:space="preserve"> </v>
      </c>
      <c r="C51" s="82" t="str">
        <f t="shared" si="17"/>
        <v xml:space="preserve">  </v>
      </c>
      <c r="D51" s="66"/>
      <c r="E51" s="83" t="str">
        <f t="shared" si="18"/>
        <v>0</v>
      </c>
      <c r="F51" s="84" t="str">
        <f t="shared" si="19"/>
        <v>0</v>
      </c>
      <c r="G51" s="148" t="str">
        <f t="shared" si="20"/>
        <v/>
      </c>
      <c r="H51" s="142"/>
      <c r="I51" s="142"/>
      <c r="J51" s="67"/>
      <c r="K51" s="68"/>
      <c r="L51" s="69"/>
      <c r="M51" s="69"/>
      <c r="N51" s="69"/>
      <c r="O51" s="70"/>
      <c r="P51" s="8"/>
      <c r="Q51" s="85"/>
      <c r="R51" s="54"/>
      <c r="S51" s="10"/>
      <c r="T51" s="56"/>
      <c r="U51" s="57"/>
      <c r="V51" s="73"/>
      <c r="W51" s="59">
        <f t="shared" si="4"/>
        <v>0</v>
      </c>
      <c r="X51" s="59">
        <f t="shared" si="5"/>
        <v>0</v>
      </c>
      <c r="Y51" s="60" t="s">
        <v>98</v>
      </c>
      <c r="Z51" s="74"/>
      <c r="AA51" s="75"/>
      <c r="AB51" s="63" t="str">
        <f t="shared" si="6"/>
        <v/>
      </c>
      <c r="AC51" s="64">
        <f t="shared" si="14"/>
        <v>0</v>
      </c>
    </row>
    <row r="52" spans="1:29" x14ac:dyDescent="0.25">
      <c r="A52" s="43"/>
      <c r="B52" s="65" t="str">
        <f t="shared" si="3"/>
        <v xml:space="preserve"> </v>
      </c>
      <c r="C52" s="82" t="str">
        <f t="shared" si="17"/>
        <v xml:space="preserve">  </v>
      </c>
      <c r="D52" s="66"/>
      <c r="E52" s="83" t="str">
        <f t="shared" si="18"/>
        <v>0</v>
      </c>
      <c r="F52" s="84" t="str">
        <f t="shared" si="19"/>
        <v>0</v>
      </c>
      <c r="G52" s="148" t="str">
        <f t="shared" si="20"/>
        <v/>
      </c>
      <c r="H52" s="142"/>
      <c r="I52" s="142"/>
      <c r="J52" s="67"/>
      <c r="K52" s="68"/>
      <c r="L52" s="69"/>
      <c r="M52" s="69"/>
      <c r="N52" s="69"/>
      <c r="O52" s="70"/>
      <c r="P52" s="8"/>
      <c r="Q52" s="85"/>
      <c r="R52" s="54"/>
      <c r="S52" s="10"/>
      <c r="T52" s="56"/>
      <c r="U52" s="57"/>
      <c r="V52" s="73"/>
      <c r="W52" s="59">
        <f t="shared" si="4"/>
        <v>0</v>
      </c>
      <c r="X52" s="59">
        <f t="shared" si="5"/>
        <v>0</v>
      </c>
      <c r="Y52" s="60" t="s">
        <v>98</v>
      </c>
      <c r="Z52" s="74"/>
      <c r="AA52" s="75"/>
      <c r="AB52" s="63" t="str">
        <f t="shared" si="6"/>
        <v/>
      </c>
      <c r="AC52" s="64">
        <f t="shared" si="14"/>
        <v>0</v>
      </c>
    </row>
    <row r="53" spans="1:29" x14ac:dyDescent="0.25">
      <c r="A53" s="43"/>
      <c r="B53" s="65" t="str">
        <f t="shared" si="3"/>
        <v xml:space="preserve"> </v>
      </c>
      <c r="C53" s="82" t="str">
        <f t="shared" si="17"/>
        <v xml:space="preserve">  </v>
      </c>
      <c r="D53" s="66"/>
      <c r="E53" s="83" t="str">
        <f t="shared" si="18"/>
        <v>0</v>
      </c>
      <c r="F53" s="84" t="str">
        <f t="shared" si="19"/>
        <v>0</v>
      </c>
      <c r="G53" s="148" t="str">
        <f t="shared" si="20"/>
        <v/>
      </c>
      <c r="H53" s="142"/>
      <c r="I53" s="142"/>
      <c r="J53" s="67"/>
      <c r="K53" s="68"/>
      <c r="L53" s="69"/>
      <c r="M53" s="69"/>
      <c r="N53" s="69"/>
      <c r="O53" s="70"/>
      <c r="P53" s="8"/>
      <c r="Q53" s="85"/>
      <c r="R53" s="54"/>
      <c r="S53" s="10"/>
      <c r="T53" s="56"/>
      <c r="U53" s="57"/>
      <c r="V53" s="73"/>
      <c r="W53" s="59">
        <f t="shared" si="4"/>
        <v>0</v>
      </c>
      <c r="X53" s="59">
        <f t="shared" si="5"/>
        <v>0</v>
      </c>
      <c r="Y53" s="60" t="s">
        <v>98</v>
      </c>
      <c r="Z53" s="74"/>
      <c r="AA53" s="75"/>
      <c r="AB53" s="63" t="str">
        <f t="shared" si="6"/>
        <v/>
      </c>
      <c r="AC53" s="64">
        <f t="shared" si="14"/>
        <v>0</v>
      </c>
    </row>
    <row r="54" spans="1:29" x14ac:dyDescent="0.25">
      <c r="A54" s="43"/>
      <c r="B54" s="65" t="str">
        <f t="shared" si="3"/>
        <v xml:space="preserve"> </v>
      </c>
      <c r="C54" s="82" t="str">
        <f t="shared" si="17"/>
        <v xml:space="preserve">  </v>
      </c>
      <c r="D54" s="66"/>
      <c r="E54" s="83" t="str">
        <f t="shared" si="18"/>
        <v>0</v>
      </c>
      <c r="F54" s="84" t="str">
        <f t="shared" si="19"/>
        <v>0</v>
      </c>
      <c r="G54" s="148" t="str">
        <f t="shared" si="20"/>
        <v/>
      </c>
      <c r="H54" s="142"/>
      <c r="I54" s="142"/>
      <c r="J54" s="67"/>
      <c r="K54" s="68"/>
      <c r="L54" s="69"/>
      <c r="M54" s="69"/>
      <c r="N54" s="69"/>
      <c r="O54" s="70"/>
      <c r="P54" s="8"/>
      <c r="Q54" s="85"/>
      <c r="R54" s="54"/>
      <c r="S54" s="10"/>
      <c r="T54" s="56"/>
      <c r="U54" s="57"/>
      <c r="V54" s="73"/>
      <c r="W54" s="59">
        <f t="shared" si="4"/>
        <v>0</v>
      </c>
      <c r="X54" s="59">
        <f t="shared" si="5"/>
        <v>0</v>
      </c>
      <c r="Y54" s="60" t="s">
        <v>98</v>
      </c>
      <c r="Z54" s="74"/>
      <c r="AA54" s="75"/>
      <c r="AB54" s="63" t="str">
        <f t="shared" si="6"/>
        <v/>
      </c>
      <c r="AC54" s="64">
        <f t="shared" si="14"/>
        <v>0</v>
      </c>
    </row>
    <row r="55" spans="1:29" x14ac:dyDescent="0.25">
      <c r="A55" s="90"/>
      <c r="B55" s="65" t="str">
        <f t="shared" si="3"/>
        <v xml:space="preserve"> </v>
      </c>
      <c r="C55" s="82" t="str">
        <f t="shared" si="17"/>
        <v xml:space="preserve">  </v>
      </c>
      <c r="D55" s="66"/>
      <c r="E55" s="83" t="str">
        <f t="shared" si="18"/>
        <v>0</v>
      </c>
      <c r="F55" s="84" t="str">
        <f t="shared" si="19"/>
        <v>0</v>
      </c>
      <c r="G55" s="148" t="str">
        <f t="shared" si="20"/>
        <v/>
      </c>
      <c r="H55" s="142"/>
      <c r="I55" s="142"/>
      <c r="J55" s="67"/>
      <c r="K55" s="68"/>
      <c r="L55" s="69"/>
      <c r="M55" s="69"/>
      <c r="N55" s="69"/>
      <c r="O55" s="70"/>
      <c r="P55" s="8"/>
      <c r="Q55" s="85"/>
      <c r="R55" s="54"/>
      <c r="S55" s="10"/>
      <c r="T55" s="56"/>
      <c r="U55" s="57"/>
      <c r="V55" s="73"/>
      <c r="W55" s="59">
        <f t="shared" si="4"/>
        <v>0</v>
      </c>
      <c r="X55" s="59">
        <f t="shared" si="5"/>
        <v>0</v>
      </c>
      <c r="Y55" s="60" t="s">
        <v>98</v>
      </c>
      <c r="Z55" s="74"/>
      <c r="AA55" s="75"/>
      <c r="AB55" s="63" t="str">
        <f t="shared" si="6"/>
        <v/>
      </c>
      <c r="AC55" s="64">
        <f t="shared" si="14"/>
        <v>0</v>
      </c>
    </row>
  </sheetData>
  <mergeCells count="6">
    <mergeCell ref="E30:F30"/>
    <mergeCell ref="AD3:AD5"/>
    <mergeCell ref="B2:D2"/>
    <mergeCell ref="P3:P5"/>
    <mergeCell ref="AA5:AB5"/>
    <mergeCell ref="E29:F29"/>
  </mergeCells>
  <conditionalFormatting sqref="AC3">
    <cfRule type="expression" dxfId="90" priority="91" stopIfTrue="1">
      <formula>$AC$6&gt;$AD$6</formula>
    </cfRule>
  </conditionalFormatting>
  <conditionalFormatting sqref="D7:D55">
    <cfRule type="expression" dxfId="89" priority="89" stopIfTrue="1">
      <formula>AC7&lt;AE7</formula>
    </cfRule>
    <cfRule type="expression" dxfId="88" priority="90" stopIfTrue="1">
      <formula>$AC7&gt;AD7</formula>
    </cfRule>
  </conditionalFormatting>
  <conditionalFormatting sqref="D6">
    <cfRule type="expression" dxfId="87" priority="87" stopIfTrue="1">
      <formula>AC6&lt;AE6</formula>
    </cfRule>
    <cfRule type="expression" dxfId="86" priority="88" stopIfTrue="1">
      <formula>$AC6&gt;AD6</formula>
    </cfRule>
  </conditionalFormatting>
  <conditionalFormatting sqref="D8">
    <cfRule type="expression" dxfId="85" priority="85" stopIfTrue="1">
      <formula>AC8&lt;AE8</formula>
    </cfRule>
    <cfRule type="expression" dxfId="84" priority="86" stopIfTrue="1">
      <formula>$AC8&gt;AD8</formula>
    </cfRule>
  </conditionalFormatting>
  <conditionalFormatting sqref="D7:D9">
    <cfRule type="expression" dxfId="83" priority="83" stopIfTrue="1">
      <formula>AC7&lt;AE7</formula>
    </cfRule>
    <cfRule type="expression" dxfId="82" priority="84" stopIfTrue="1">
      <formula>$AC7&gt;AD7</formula>
    </cfRule>
  </conditionalFormatting>
  <conditionalFormatting sqref="D10">
    <cfRule type="expression" dxfId="81" priority="81" stopIfTrue="1">
      <formula>AC10&lt;AE10</formula>
    </cfRule>
    <cfRule type="expression" dxfId="80" priority="82" stopIfTrue="1">
      <formula>$AC10&gt;AD10</formula>
    </cfRule>
  </conditionalFormatting>
  <conditionalFormatting sqref="D7:D11">
    <cfRule type="expression" dxfId="79" priority="79" stopIfTrue="1">
      <formula>AC7&lt;AE7</formula>
    </cfRule>
    <cfRule type="expression" dxfId="78" priority="80" stopIfTrue="1">
      <formula>$AC7&gt;AD7</formula>
    </cfRule>
  </conditionalFormatting>
  <conditionalFormatting sqref="D12">
    <cfRule type="expression" dxfId="77" priority="77" stopIfTrue="1">
      <formula>AC12&lt;AE12</formula>
    </cfRule>
    <cfRule type="expression" dxfId="76" priority="78" stopIfTrue="1">
      <formula>$AC12&gt;AD12</formula>
    </cfRule>
  </conditionalFormatting>
  <conditionalFormatting sqref="D13">
    <cfRule type="expression" dxfId="75" priority="75" stopIfTrue="1">
      <formula>AC13&lt;AE13</formula>
    </cfRule>
    <cfRule type="expression" dxfId="74" priority="76" stopIfTrue="1">
      <formula>$AC13&gt;AD13</formula>
    </cfRule>
  </conditionalFormatting>
  <conditionalFormatting sqref="D14">
    <cfRule type="expression" dxfId="73" priority="73" stopIfTrue="1">
      <formula>AC14&lt;AE14</formula>
    </cfRule>
    <cfRule type="expression" dxfId="72" priority="74" stopIfTrue="1">
      <formula>$AC14&gt;AD14</formula>
    </cfRule>
  </conditionalFormatting>
  <conditionalFormatting sqref="D15">
    <cfRule type="expression" dxfId="71" priority="71" stopIfTrue="1">
      <formula>AC15&lt;AE15</formula>
    </cfRule>
    <cfRule type="expression" dxfId="70" priority="72" stopIfTrue="1">
      <formula>$AC15&gt;AD15</formula>
    </cfRule>
  </conditionalFormatting>
  <conditionalFormatting sqref="D16">
    <cfRule type="expression" dxfId="69" priority="69" stopIfTrue="1">
      <formula>AC16&lt;AE16</formula>
    </cfRule>
    <cfRule type="expression" dxfId="68" priority="70" stopIfTrue="1">
      <formula>$AC16&gt;AD16</formula>
    </cfRule>
  </conditionalFormatting>
  <conditionalFormatting sqref="D17">
    <cfRule type="expression" dxfId="67" priority="67" stopIfTrue="1">
      <formula>AC17&lt;AE17</formula>
    </cfRule>
    <cfRule type="expression" dxfId="66" priority="68" stopIfTrue="1">
      <formula>$AC17&gt;AD17</formula>
    </cfRule>
  </conditionalFormatting>
  <conditionalFormatting sqref="D18">
    <cfRule type="expression" dxfId="65" priority="65" stopIfTrue="1">
      <formula>AC18&lt;AE18</formula>
    </cfRule>
    <cfRule type="expression" dxfId="64" priority="66" stopIfTrue="1">
      <formula>$AC18&gt;AD18</formula>
    </cfRule>
  </conditionalFormatting>
  <conditionalFormatting sqref="D19">
    <cfRule type="expression" dxfId="63" priority="63" stopIfTrue="1">
      <formula>AC19&lt;AE19</formula>
    </cfRule>
    <cfRule type="expression" dxfId="62" priority="64" stopIfTrue="1">
      <formula>$AC19&gt;AD19</formula>
    </cfRule>
  </conditionalFormatting>
  <conditionalFormatting sqref="D20">
    <cfRule type="expression" dxfId="61" priority="61" stopIfTrue="1">
      <formula>AC20&lt;AE20</formula>
    </cfRule>
    <cfRule type="expression" dxfId="60" priority="62" stopIfTrue="1">
      <formula>$AC20&gt;AD20</formula>
    </cfRule>
  </conditionalFormatting>
  <conditionalFormatting sqref="D21">
    <cfRule type="expression" dxfId="59" priority="59" stopIfTrue="1">
      <formula>AC21&lt;AE21</formula>
    </cfRule>
    <cfRule type="expression" dxfId="58" priority="60" stopIfTrue="1">
      <formula>$AC21&gt;AD21</formula>
    </cfRule>
  </conditionalFormatting>
  <conditionalFormatting sqref="D22">
    <cfRule type="expression" dxfId="57" priority="57" stopIfTrue="1">
      <formula>AC22&lt;AE22</formula>
    </cfRule>
    <cfRule type="expression" dxfId="56" priority="58" stopIfTrue="1">
      <formula>$AC22&gt;AD22</formula>
    </cfRule>
  </conditionalFormatting>
  <conditionalFormatting sqref="D23">
    <cfRule type="expression" dxfId="55" priority="55" stopIfTrue="1">
      <formula>AC23&lt;AE23</formula>
    </cfRule>
    <cfRule type="expression" dxfId="54" priority="56" stopIfTrue="1">
      <formula>$AC23&gt;AD23</formula>
    </cfRule>
  </conditionalFormatting>
  <conditionalFormatting sqref="D24">
    <cfRule type="expression" dxfId="53" priority="53" stopIfTrue="1">
      <formula>AC24&lt;AE24</formula>
    </cfRule>
    <cfRule type="expression" dxfId="52" priority="54" stopIfTrue="1">
      <formula>$AC24&gt;AD24</formula>
    </cfRule>
  </conditionalFormatting>
  <conditionalFormatting sqref="D25">
    <cfRule type="expression" dxfId="51" priority="51" stopIfTrue="1">
      <formula>AC25&lt;AE25</formula>
    </cfRule>
    <cfRule type="expression" dxfId="50" priority="52" stopIfTrue="1">
      <formula>$AC25&gt;AD25</formula>
    </cfRule>
  </conditionalFormatting>
  <conditionalFormatting sqref="D26">
    <cfRule type="expression" dxfId="49" priority="49" stopIfTrue="1">
      <formula>AC26&lt;AE26</formula>
    </cfRule>
    <cfRule type="expression" dxfId="48" priority="50" stopIfTrue="1">
      <formula>$AC26&gt;AD26</formula>
    </cfRule>
  </conditionalFormatting>
  <conditionalFormatting sqref="D27">
    <cfRule type="expression" dxfId="47" priority="47" stopIfTrue="1">
      <formula>AC27&lt;AE27</formula>
    </cfRule>
    <cfRule type="expression" dxfId="46" priority="48" stopIfTrue="1">
      <formula>$AC27&gt;AD27</formula>
    </cfRule>
  </conditionalFormatting>
  <conditionalFormatting sqref="D28">
    <cfRule type="expression" dxfId="45" priority="45" stopIfTrue="1">
      <formula>AC28&lt;AE28</formula>
    </cfRule>
    <cfRule type="expression" dxfId="44" priority="46" stopIfTrue="1">
      <formula>$AC28&gt;AD28</formula>
    </cfRule>
  </conditionalFormatting>
  <conditionalFormatting sqref="D29">
    <cfRule type="expression" dxfId="43" priority="43" stopIfTrue="1">
      <formula>AC29&lt;AE29</formula>
    </cfRule>
    <cfRule type="expression" dxfId="42" priority="44" stopIfTrue="1">
      <formula>$AC29&gt;AD29</formula>
    </cfRule>
  </conditionalFormatting>
  <conditionalFormatting sqref="D30">
    <cfRule type="expression" dxfId="41" priority="41" stopIfTrue="1">
      <formula>AC30&lt;AE30</formula>
    </cfRule>
    <cfRule type="expression" dxfId="40" priority="42" stopIfTrue="1">
      <formula>$AC30&gt;AD30</formula>
    </cfRule>
  </conditionalFormatting>
  <conditionalFormatting sqref="D31">
    <cfRule type="expression" dxfId="39" priority="39" stopIfTrue="1">
      <formula>AC31&lt;AE31</formula>
    </cfRule>
    <cfRule type="expression" dxfId="38" priority="40" stopIfTrue="1">
      <formula>$AC31&gt;AD31</formula>
    </cfRule>
  </conditionalFormatting>
  <conditionalFormatting sqref="D33">
    <cfRule type="expression" dxfId="37" priority="37" stopIfTrue="1">
      <formula>AC33&lt;AE33</formula>
    </cfRule>
    <cfRule type="expression" dxfId="36" priority="38" stopIfTrue="1">
      <formula>$AC33&gt;AD33</formula>
    </cfRule>
  </conditionalFormatting>
  <conditionalFormatting sqref="D32">
    <cfRule type="expression" dxfId="35" priority="35" stopIfTrue="1">
      <formula>AC32&lt;AE32</formula>
    </cfRule>
    <cfRule type="expression" dxfId="34" priority="36" stopIfTrue="1">
      <formula>$AC32&gt;AD32</formula>
    </cfRule>
  </conditionalFormatting>
  <conditionalFormatting sqref="D34">
    <cfRule type="expression" dxfId="33" priority="33" stopIfTrue="1">
      <formula>AC34&lt;AE34</formula>
    </cfRule>
    <cfRule type="expression" dxfId="32" priority="34" stopIfTrue="1">
      <formula>$AC34&gt;AD34</formula>
    </cfRule>
  </conditionalFormatting>
  <conditionalFormatting sqref="D35">
    <cfRule type="expression" dxfId="31" priority="31" stopIfTrue="1">
      <formula>AC35&lt;AE35</formula>
    </cfRule>
    <cfRule type="expression" dxfId="30" priority="32" stopIfTrue="1">
      <formula>$AC35&gt;AD35</formula>
    </cfRule>
  </conditionalFormatting>
  <conditionalFormatting sqref="D36">
    <cfRule type="expression" dxfId="29" priority="29" stopIfTrue="1">
      <formula>AC36&lt;AE36</formula>
    </cfRule>
    <cfRule type="expression" dxfId="28" priority="30" stopIfTrue="1">
      <formula>$AC36&gt;AD36</formula>
    </cfRule>
  </conditionalFormatting>
  <conditionalFormatting sqref="D37">
    <cfRule type="expression" dxfId="27" priority="27" stopIfTrue="1">
      <formula>AC37&lt;AE37</formula>
    </cfRule>
    <cfRule type="expression" dxfId="26" priority="28" stopIfTrue="1">
      <formula>$AC37&gt;AD37</formula>
    </cfRule>
  </conditionalFormatting>
  <conditionalFormatting sqref="D38">
    <cfRule type="expression" dxfId="25" priority="25" stopIfTrue="1">
      <formula>AC38&lt;AE38</formula>
    </cfRule>
    <cfRule type="expression" dxfId="24" priority="26" stopIfTrue="1">
      <formula>$AC38&gt;AD38</formula>
    </cfRule>
  </conditionalFormatting>
  <conditionalFormatting sqref="D39">
    <cfRule type="expression" dxfId="23" priority="23" stopIfTrue="1">
      <formula>AC39&lt;AE39</formula>
    </cfRule>
    <cfRule type="expression" dxfId="22" priority="24" stopIfTrue="1">
      <formula>$AC39&gt;AD39</formula>
    </cfRule>
  </conditionalFormatting>
  <conditionalFormatting sqref="D40">
    <cfRule type="expression" dxfId="21" priority="21" stopIfTrue="1">
      <formula>AC40&lt;AE40</formula>
    </cfRule>
    <cfRule type="expression" dxfId="20" priority="22" stopIfTrue="1">
      <formula>$AC40&gt;AD40</formula>
    </cfRule>
  </conditionalFormatting>
  <conditionalFormatting sqref="D41">
    <cfRule type="expression" dxfId="19" priority="19" stopIfTrue="1">
      <formula>AC41&lt;AE41</formula>
    </cfRule>
    <cfRule type="expression" dxfId="18" priority="20" stopIfTrue="1">
      <formula>$AC41&gt;AD41</formula>
    </cfRule>
  </conditionalFormatting>
  <conditionalFormatting sqref="D42">
    <cfRule type="expression" dxfId="17" priority="17" stopIfTrue="1">
      <formula>AC42&lt;AE42</formula>
    </cfRule>
    <cfRule type="expression" dxfId="16" priority="18" stopIfTrue="1">
      <formula>$AC42&gt;AD42</formula>
    </cfRule>
  </conditionalFormatting>
  <conditionalFormatting sqref="D43">
    <cfRule type="expression" dxfId="15" priority="15" stopIfTrue="1">
      <formula>AC43&lt;AE43</formula>
    </cfRule>
    <cfRule type="expression" dxfId="14" priority="16" stopIfTrue="1">
      <formula>$AC43&gt;AD43</formula>
    </cfRule>
  </conditionalFormatting>
  <conditionalFormatting sqref="D44">
    <cfRule type="expression" dxfId="13" priority="13" stopIfTrue="1">
      <formula>AC44&lt;AE44</formula>
    </cfRule>
    <cfRule type="expression" dxfId="12" priority="14" stopIfTrue="1">
      <formula>$AC44&gt;AD44</formula>
    </cfRule>
  </conditionalFormatting>
  <conditionalFormatting sqref="D45">
    <cfRule type="expression" dxfId="11" priority="11" stopIfTrue="1">
      <formula>AC45&lt;AE45</formula>
    </cfRule>
    <cfRule type="expression" dxfId="10" priority="12" stopIfTrue="1">
      <formula>$AC45&gt;AD45</formula>
    </cfRule>
  </conditionalFormatting>
  <conditionalFormatting sqref="D46">
    <cfRule type="expression" dxfId="9" priority="9" stopIfTrue="1">
      <formula>AC46&lt;AE46</formula>
    </cfRule>
    <cfRule type="expression" dxfId="8" priority="10" stopIfTrue="1">
      <formula>$AC46&gt;AD46</formula>
    </cfRule>
  </conditionalFormatting>
  <conditionalFormatting sqref="D47">
    <cfRule type="expression" dxfId="7" priority="7" stopIfTrue="1">
      <formula>AC47&lt;AE47</formula>
    </cfRule>
    <cfRule type="expression" dxfId="6" priority="8" stopIfTrue="1">
      <formula>$AC47&gt;AD47</formula>
    </cfRule>
  </conditionalFormatting>
  <conditionalFormatting sqref="D48">
    <cfRule type="expression" dxfId="5" priority="5" stopIfTrue="1">
      <formula>AC48&lt;AE48</formula>
    </cfRule>
    <cfRule type="expression" dxfId="4" priority="6" stopIfTrue="1">
      <formula>$AC48&gt;AD48</formula>
    </cfRule>
  </conditionalFormatting>
  <conditionalFormatting sqref="D7:D55">
    <cfRule type="expression" dxfId="3" priority="3" stopIfTrue="1">
      <formula>AC7&lt;AE7</formula>
    </cfRule>
    <cfRule type="expression" dxfId="2" priority="4" stopIfTrue="1">
      <formula>$AC7&gt;AD7</formula>
    </cfRule>
  </conditionalFormatting>
  <conditionalFormatting sqref="D12">
    <cfRule type="expression" dxfId="1" priority="1" stopIfTrue="1">
      <formula>AC12&lt;AE12</formula>
    </cfRule>
    <cfRule type="expression" dxfId="0" priority="2" stopIfTrue="1">
      <formula>$AC12&gt;AD12</formula>
    </cfRule>
  </conditionalFormatting>
  <pageMargins left="0.7" right="0.7" top="0.75" bottom="0.75" header="0.3" footer="0.3"/>
  <pageSetup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D1200"/>
  <sheetViews>
    <sheetView workbookViewId="0">
      <selection activeCell="AN46" sqref="A46:XFD100"/>
    </sheetView>
  </sheetViews>
  <sheetFormatPr defaultRowHeight="15" x14ac:dyDescent="0.25"/>
  <cols>
    <col min="1" max="15" width="1" style="99" customWidth="1"/>
    <col min="16" max="16" width="9.140625" style="99"/>
    <col min="17" max="17" width="24.85546875" style="99" customWidth="1"/>
    <col min="18" max="18" width="26.140625" style="100" customWidth="1"/>
    <col min="19" max="19" width="23.7109375" style="100" customWidth="1"/>
    <col min="20" max="20" width="11.42578125" style="100" customWidth="1"/>
    <col min="21" max="29" width="9.140625" style="100"/>
    <col min="30" max="30" width="12.5703125" style="100" customWidth="1"/>
    <col min="31" max="31" width="12.140625" style="100" customWidth="1"/>
    <col min="32" max="32" width="9.7109375" style="100" customWidth="1"/>
    <col min="33" max="33" width="16.42578125" style="112" customWidth="1"/>
    <col min="34" max="34" width="16.5703125" style="100" customWidth="1"/>
    <col min="35" max="36" width="15.85546875" style="100" customWidth="1"/>
    <col min="37" max="37" width="17.28515625" style="100" customWidth="1"/>
    <col min="38" max="38" width="16.5703125" style="100" customWidth="1"/>
    <col min="39" max="39" width="15.7109375" style="100" customWidth="1"/>
    <col min="40" max="40" width="16.42578125" style="100" customWidth="1"/>
    <col min="41" max="42" width="13.85546875" style="100" customWidth="1"/>
    <col min="43" max="52" width="13.140625" style="100" customWidth="1"/>
    <col min="53" max="53" width="9.140625" style="107"/>
    <col min="54" max="55" width="9.140625" style="100"/>
    <col min="56" max="56" width="11.140625" style="100" customWidth="1"/>
    <col min="57" max="57" width="12" style="100" customWidth="1"/>
    <col min="58" max="58" width="11.28515625" style="100" customWidth="1"/>
    <col min="59" max="59" width="10.7109375" style="100" customWidth="1"/>
    <col min="60" max="60" width="11.140625" style="100" customWidth="1"/>
    <col min="61" max="61" width="11.85546875" style="100" customWidth="1"/>
    <col min="62" max="62" width="11.7109375" style="100" customWidth="1"/>
    <col min="63" max="63" width="11.85546875" style="100" customWidth="1"/>
    <col min="64" max="65" width="12.28515625" style="100" customWidth="1"/>
    <col min="66" max="71" width="9.140625" style="100"/>
    <col min="72" max="72" width="11.85546875" style="100" customWidth="1"/>
    <col min="73" max="73" width="19.140625" style="108" customWidth="1"/>
    <col min="74" max="74" width="20.42578125" style="100" customWidth="1"/>
    <col min="75" max="75" width="17.140625" style="108" customWidth="1"/>
    <col min="76" max="76" width="15.5703125" style="106" customWidth="1"/>
    <col min="77" max="86" width="9.140625" style="100"/>
    <col min="87" max="91" width="14.28515625" style="207" customWidth="1"/>
    <col min="92" max="92" width="10.5703125" style="208" customWidth="1"/>
    <col min="93" max="97" width="9.140625" style="99"/>
    <col min="98" max="98" width="28.28515625" style="99" customWidth="1"/>
    <col min="99" max="99" width="18.5703125" style="99" customWidth="1"/>
    <col min="100" max="100" width="16.5703125" style="99" customWidth="1"/>
    <col min="101" max="101" width="17.28515625" style="99" customWidth="1"/>
    <col min="102" max="102" width="18.28515625" style="99" customWidth="1"/>
    <col min="103" max="103" width="17.7109375" style="99" customWidth="1"/>
    <col min="104" max="104" width="10.42578125" style="99" customWidth="1"/>
    <col min="105" max="106" width="9.140625" style="99"/>
    <col min="107" max="107" width="11" style="99" bestFit="1" customWidth="1"/>
    <col min="108" max="108" width="10.140625" style="99" customWidth="1"/>
    <col min="109" max="16384" width="9.140625" style="99"/>
  </cols>
  <sheetData>
    <row r="1" spans="2:108" x14ac:dyDescent="0.25">
      <c r="Q1" s="117" t="s">
        <v>148</v>
      </c>
      <c r="R1" s="99"/>
      <c r="S1" s="228" t="s">
        <v>151</v>
      </c>
      <c r="T1" s="229" t="s">
        <v>150</v>
      </c>
      <c r="U1" s="99"/>
      <c r="V1" s="99"/>
      <c r="W1" s="99"/>
      <c r="AB1" s="99"/>
      <c r="AC1" s="99"/>
      <c r="AD1" s="99"/>
      <c r="AE1" s="99"/>
      <c r="AF1" s="99"/>
      <c r="AG1" s="100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206"/>
      <c r="CJ1" s="206"/>
      <c r="CK1" s="206"/>
      <c r="CL1" s="206"/>
      <c r="CM1" s="206"/>
      <c r="CN1" s="206"/>
      <c r="CU1" s="125"/>
      <c r="CV1" s="125"/>
      <c r="CW1" s="125"/>
      <c r="CX1" s="125"/>
      <c r="CY1" s="125"/>
    </row>
    <row r="2" spans="2:108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Q2" s="195" t="s">
        <v>149</v>
      </c>
      <c r="R2" s="99"/>
      <c r="S2" s="230" t="s">
        <v>153</v>
      </c>
      <c r="T2" s="231" t="s">
        <v>152</v>
      </c>
      <c r="U2" s="99"/>
      <c r="V2" s="99" t="s">
        <v>179</v>
      </c>
      <c r="W2" s="99"/>
      <c r="X2" s="99"/>
      <c r="Y2" s="99"/>
      <c r="Z2" s="99"/>
      <c r="AA2" s="99"/>
      <c r="AB2" s="99"/>
      <c r="AC2" s="99"/>
      <c r="AD2" s="99"/>
      <c r="AE2" s="99"/>
      <c r="AF2" s="99"/>
      <c r="AG2" s="100"/>
      <c r="AH2" s="99">
        <v>2</v>
      </c>
      <c r="AI2" s="99">
        <v>3</v>
      </c>
      <c r="AJ2" s="99">
        <v>4</v>
      </c>
      <c r="AK2" s="99">
        <v>5</v>
      </c>
      <c r="AL2" s="99">
        <v>6</v>
      </c>
      <c r="AM2" s="99">
        <v>7</v>
      </c>
      <c r="AN2" s="99">
        <v>8</v>
      </c>
      <c r="AO2" s="99">
        <v>9</v>
      </c>
      <c r="AP2" s="99">
        <v>10</v>
      </c>
      <c r="AQ2" s="99">
        <v>11</v>
      </c>
      <c r="AR2" s="99">
        <v>12</v>
      </c>
      <c r="AS2" s="99">
        <v>13</v>
      </c>
      <c r="AT2" s="99">
        <v>14</v>
      </c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206"/>
      <c r="CJ2" s="206"/>
      <c r="CK2" s="206"/>
      <c r="CL2" s="206"/>
      <c r="CM2" s="206"/>
      <c r="CN2" s="206"/>
      <c r="CU2" s="200" t="s">
        <v>128</v>
      </c>
      <c r="CV2" s="200" t="s">
        <v>129</v>
      </c>
      <c r="CW2" s="204" t="s">
        <v>162</v>
      </c>
      <c r="CX2" s="200" t="s">
        <v>163</v>
      </c>
      <c r="CY2" s="204" t="s">
        <v>164</v>
      </c>
    </row>
    <row r="3" spans="2:108" ht="16.5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Q3" s="196" t="s">
        <v>159</v>
      </c>
      <c r="R3" s="99"/>
      <c r="S3" s="230" t="s">
        <v>154</v>
      </c>
      <c r="T3" s="232" t="s">
        <v>156</v>
      </c>
      <c r="U3" s="99"/>
      <c r="V3" s="242" t="s">
        <v>185</v>
      </c>
      <c r="W3" s="240" t="s">
        <v>183</v>
      </c>
      <c r="X3" s="239" t="s">
        <v>169</v>
      </c>
      <c r="Y3" s="239" t="s">
        <v>42</v>
      </c>
      <c r="Z3" s="239" t="s">
        <v>10</v>
      </c>
      <c r="AA3" s="239" t="s">
        <v>180</v>
      </c>
      <c r="AB3" s="239" t="s">
        <v>181</v>
      </c>
      <c r="AC3" s="239" t="s">
        <v>182</v>
      </c>
      <c r="AD3" s="239" t="s">
        <v>57</v>
      </c>
      <c r="AE3" s="239" t="s">
        <v>79</v>
      </c>
      <c r="AF3" s="99"/>
      <c r="AG3" s="100" t="s">
        <v>158</v>
      </c>
      <c r="AH3" s="198" t="e">
        <f>ADDRESS(MATCH(AH10,Standard6!$C:$C,0),4,1)&amp;":"&amp;ADDRESS(LOOKUP(2,1/(Standard6!$C:$C=AH10),ROW(Standard6!$C:$C)),4,1)</f>
        <v>#N/A</v>
      </c>
      <c r="AI3" s="198" t="e">
        <f>ADDRESS(MATCH(AI10,Standard6!$C:$C,0),4,1)&amp;":"&amp;ADDRESS(LOOKUP(2,1/(Standard6!$C:$C=AI10),ROW(Standard6!$C:$C)),4,1)</f>
        <v>#N/A</v>
      </c>
      <c r="AJ3" s="198" t="e">
        <f>ADDRESS(MATCH(AJ10,Standard6!$C:$C,0),4,1)&amp;":"&amp;ADDRESS(LOOKUP(2,1/(Standard6!$C:$C=AJ10),ROW(Standard6!$C:$C)),4,1)</f>
        <v>#N/A</v>
      </c>
      <c r="AK3" s="198" t="e">
        <f>ADDRESS(MATCH(AK10,Standard6!$C:$C,0),4,1)&amp;":"&amp;ADDRESS(LOOKUP(2,1/(Standard6!$C:$C=AK10),ROW(Standard6!$C:$C)),4,1)</f>
        <v>#N/A</v>
      </c>
      <c r="AL3" s="198" t="e">
        <f>ADDRESS(MATCH(AL10,Standard6!$C:$C,0),4,1)&amp;":"&amp;ADDRESS(LOOKUP(2,1/(Standard6!$C:$C=AL10),ROW(Standard6!$C:$C)),4,1)</f>
        <v>#N/A</v>
      </c>
      <c r="AM3" s="198" t="e">
        <f>ADDRESS(MATCH(AM10,Standard6!$C:$C,0),4,1)&amp;":"&amp;ADDRESS(LOOKUP(2,1/(Standard6!$C:$C=AM10),ROW(Standard6!$C:$C)),4,1)</f>
        <v>#N/A</v>
      </c>
      <c r="AN3" s="198" t="e">
        <f>ADDRESS(MATCH(AN10,Standard6!$C:$C,0),4,1)&amp;":"&amp;ADDRESS(LOOKUP(2,1/(Standard6!$C:$C=AN10),ROW(Standard6!$C:$C)),4,1)</f>
        <v>#N/A</v>
      </c>
      <c r="AO3" s="198" t="e">
        <f>ADDRESS(MATCH(AO10,Standard6!$C:$C,0),4,1)&amp;":"&amp;ADDRESS(LOOKUP(2,1/(Standard6!$C:$C=AO10),ROW(Standard6!$C:$C)),4,1)</f>
        <v>#N/A</v>
      </c>
      <c r="AP3" s="198" t="e">
        <f>ADDRESS(MATCH(AP10,Standard6!$C:$C,0),4,1)&amp;":"&amp;ADDRESS(LOOKUP(2,1/(Standard6!$C:$C=AP10),ROW(Standard6!$C:$C)),4,1)</f>
        <v>#N/A</v>
      </c>
      <c r="AQ3" s="198" t="e">
        <f>ADDRESS(MATCH(AQ10,Standard6!$C:$C,0),4,1)&amp;":"&amp;ADDRESS(LOOKUP(2,1/(Standard6!$C:$C=AQ10),ROW(Standard6!$C:$C)),4,1)</f>
        <v>#N/A</v>
      </c>
      <c r="AR3" s="198" t="e">
        <f>ADDRESS(MATCH(AR10,Standard6!$C:$C,0),4,1)&amp;":"&amp;ADDRESS(LOOKUP(2,1/(Standard6!$C:$C=AR10),ROW(Standard6!$C:$C)),4,1)</f>
        <v>#N/A</v>
      </c>
      <c r="AS3" s="198" t="e">
        <f>ADDRESS(MATCH(AS10,Standard6!$C:$C,0),4,1)&amp;":"&amp;ADDRESS(LOOKUP(2,1/(Standard6!$C:$C=AS10),ROW(Standard6!$C:$C)),4,1)</f>
        <v>#N/A</v>
      </c>
      <c r="AT3" s="198" t="e">
        <f>ADDRESS(MATCH(AT10,Standard6!$C:$C,0),4,1)&amp;":"&amp;ADDRESS(LOOKUP(2,1/(Standard6!$C:$C=AT10),ROW(Standard6!$C:$C)),4,1)</f>
        <v>#N/A</v>
      </c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>
        <f>1/BU11</f>
        <v>1000</v>
      </c>
      <c r="BV3" s="99"/>
      <c r="BW3" s="99"/>
      <c r="BX3" s="99"/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206"/>
      <c r="CJ3" s="206"/>
      <c r="CK3" s="206"/>
      <c r="CL3" s="206"/>
      <c r="CM3" s="206"/>
      <c r="CN3" s="206"/>
      <c r="CT3" s="100" t="s">
        <v>150</v>
      </c>
      <c r="CU3" s="199" t="str">
        <f>ADDRESS(MATCH($AI$10,Standard1!$C:$C,0),9,1)&amp;":"&amp;ADDRESS(LOOKUP(2,1/(Standard1!$C:$C=$AI$10),ROW($C:$C)),9,1)</f>
        <v>$I$189:$I$348</v>
      </c>
      <c r="CV3" s="199" t="str">
        <f>ADDRESS(MATCH($AK$10,Standard1!$C:$C,0),9,1)&amp;":"&amp;ADDRESS(LOOKUP(2,1/(Standard1!$C:$C=$AK$10),ROW($C:$C)),9,1)</f>
        <v>$I$349:$I$538</v>
      </c>
      <c r="CW3" s="205" t="e">
        <f>ADDRESS(MATCH($AR$10,Standard1!$C:$C,0),9,1)&amp;":"&amp;ADDRESS(LOOKUP(2,1/(Standard1!$C:$C=$AR$10),ROW($C:$C)),9,1)</f>
        <v>#N/A</v>
      </c>
      <c r="CX3" s="199" t="e">
        <f>ADDRESS(MATCH($AS$10,Standard1!$C:$C,0),9,1)&amp;":"&amp;ADDRESS(LOOKUP(2,1/(Standard1!$C:$C=$AS$10),ROW($C:$C)),9,1)</f>
        <v>#N/A</v>
      </c>
      <c r="CY3" s="205" t="e">
        <f>ADDRESS(MATCH($AT$10,Standard1!$C:$C,0),9,1)&amp;":"&amp;ADDRESS(LOOKUP(2,1/(Standard1!$C:$C=$AT$10),ROW($C:$C)),9,1)</f>
        <v>#N/A</v>
      </c>
    </row>
    <row r="4" spans="2:108" ht="16.5" x14ac:dyDescent="0.3">
      <c r="Q4" s="224" t="s">
        <v>167</v>
      </c>
      <c r="R4" s="99"/>
      <c r="S4" s="230"/>
      <c r="T4" s="231" t="s">
        <v>157</v>
      </c>
      <c r="U4" s="99"/>
      <c r="V4" s="243">
        <v>3.0000000000000001E-3</v>
      </c>
      <c r="W4" s="239" t="s">
        <v>972</v>
      </c>
      <c r="X4" s="239" t="s">
        <v>150</v>
      </c>
      <c r="Y4" s="240">
        <f ca="1">VLOOKUP(W4,INDIRECT(CONCATENATE(X4,"!",$CT$11)),11,FALSE)</f>
        <v>5.8000999999999996</v>
      </c>
      <c r="Z4" s="240">
        <f ca="1">VLOOKUP(W4,INDIRECT(CONCATENATE(X4,"!",$CT$11)),12,FALSE)</f>
        <v>1.6239000000000001</v>
      </c>
      <c r="AA4" s="239">
        <f ca="1">VLOOKUP(W4,INDIRECT(CONCATENATE(X4,"!",$CT$11)),13,FALSE)</f>
        <v>5.8000999999999996</v>
      </c>
      <c r="AB4" s="239">
        <f ca="1">VLOOKUP(W4,INDIRECT(CONCATENATE(X4,"!",$CT$11)),14,FALSE)</f>
        <v>1.5456000000000001</v>
      </c>
      <c r="AC4" s="239">
        <f ca="1">VLOOKUP(W4,INDIRECT(CONCATENATE(X4,"!",$CT$11)),15,FALSE)</f>
        <v>0</v>
      </c>
      <c r="AD4" s="239" t="str">
        <f ca="1">VLOOKUP(W4,INDIRECT(CONCATENATE(X4,"!",$CT$11)),7,FALSE)</f>
        <v>µA</v>
      </c>
      <c r="AE4" s="241" t="str">
        <f ca="1">CONCATENATE(V4*Z4+Y4,AD4)</f>
        <v>5.8049717µA</v>
      </c>
      <c r="AF4" s="99"/>
      <c r="AG4" s="100" t="s">
        <v>155</v>
      </c>
      <c r="AH4" s="198" t="e">
        <f>ADDRESS(MATCH(AH10,Standard5!$C:$C,0),4,1)&amp;":"&amp;ADDRESS(LOOKUP(2,1/(Standard5!$C:$C=AH10),ROW(Standard5!$C:$C)),4,1)</f>
        <v>#N/A</v>
      </c>
      <c r="AI4" s="198" t="e">
        <f>ADDRESS(MATCH(AI10,Standard5!$C:$C,0),4,1)&amp;":"&amp;ADDRESS(LOOKUP(2,1/(Standard5!$C:$C=AI10),ROW(Standard5!$C:$C)),4,1)</f>
        <v>#N/A</v>
      </c>
      <c r="AJ4" s="198" t="e">
        <f>ADDRESS(MATCH(AJ10,Standard5!$C:$C,0),4,1)&amp;":"&amp;ADDRESS(LOOKUP(2,1/(Standard5!$C:$C=AJ10),ROW(Standard5!$C:$C)),4,1)</f>
        <v>#N/A</v>
      </c>
      <c r="AK4" s="198" t="e">
        <f>ADDRESS(MATCH(AK10,Standard5!$C:$C,0),4,1)&amp;":"&amp;ADDRESS(LOOKUP(2,1/(Standard5!$C:$C=AK10),ROW(Standard5!$C:$C)),4,1)</f>
        <v>#N/A</v>
      </c>
      <c r="AL4" s="198" t="e">
        <f>ADDRESS(MATCH(AL10,Standard5!$C:$C,0),4,1)&amp;":"&amp;ADDRESS(LOOKUP(2,1/(Standard5!$C:$C=AL10),ROW(Standard5!$C:$C)),4,1)</f>
        <v>#N/A</v>
      </c>
      <c r="AM4" s="198" t="e">
        <f>ADDRESS(MATCH(AM10,Standard5!$C:$C,0),4,1)&amp;":"&amp;ADDRESS(LOOKUP(2,1/(Standard5!$C:$C=AM10),ROW(Standard5!$C:$C)),4,1)</f>
        <v>#N/A</v>
      </c>
      <c r="AN4" s="198" t="e">
        <f>ADDRESS(MATCH(AN10,Standard5!$C:$C,0),4,1)&amp;":"&amp;ADDRESS(LOOKUP(2,1/(Standard5!$C:$C=AN10),ROW(Standard5!$C:$C)),4,1)</f>
        <v>#N/A</v>
      </c>
      <c r="AO4" s="198" t="e">
        <f>ADDRESS(MATCH(AO10,Standard5!$C:$C,0),4,1)&amp;":"&amp;ADDRESS(LOOKUP(2,1/(Standard5!$C:$C=AO10),ROW(Standard5!$C:$C)),4,1)</f>
        <v>#N/A</v>
      </c>
      <c r="AP4" s="198" t="e">
        <f>ADDRESS(MATCH(AP10,Standard5!$C:$C,0),4,1)&amp;":"&amp;ADDRESS(LOOKUP(2,1/(Standard5!$C:$C=AP10),ROW(Standard5!$C:$C)),4,1)</f>
        <v>#N/A</v>
      </c>
      <c r="AQ4" s="198" t="e">
        <f>ADDRESS(MATCH(AQ10,Standard5!$C:$C,0),4,1)&amp;":"&amp;ADDRESS(LOOKUP(2,1/(Standard5!$C:$C=AQ10),ROW(Standard5!$C:$C)),4,1)</f>
        <v>#N/A</v>
      </c>
      <c r="AR4" s="198" t="e">
        <f>ADDRESS(MATCH(AR10,Standard5!$C:$C,0),4,1)&amp;":"&amp;ADDRESS(LOOKUP(2,1/(Standard5!$C:$C=AR10),ROW(Standard5!$C:$C)),4,1)</f>
        <v>#N/A</v>
      </c>
      <c r="AS4" s="198" t="e">
        <f>ADDRESS(MATCH(AS10,Standard5!$C:$C,0),4,1)&amp;":"&amp;ADDRESS(LOOKUP(2,1/(Standard5!$C:$C=AS10),ROW(Standard5!$C:$C)),4,1)</f>
        <v>#N/A</v>
      </c>
      <c r="AT4" s="198" t="e">
        <f>ADDRESS(MATCH(AT10,Standard5!$C:$C,0),4,1)&amp;":"&amp;ADDRESS(LOOKUP(2,1/(Standard5!$C:$C=AT10),ROW(Standard5!$C:$C)),4,1)</f>
        <v>#N/A</v>
      </c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206"/>
      <c r="CJ4" s="206"/>
      <c r="CK4" s="206"/>
      <c r="CL4" s="206"/>
      <c r="CM4" s="206"/>
      <c r="CN4" s="206"/>
      <c r="CT4" s="100" t="s">
        <v>152</v>
      </c>
      <c r="CU4" s="199" t="e">
        <f>ADDRESS(MATCH($AI$10,Standard2!$C:$C,0),9,1)&amp;":"&amp;ADDRESS(LOOKUP(2,1/(Standard2!$C:$C=$AI$10),ROW($C:$C)),9,1)</f>
        <v>#N/A</v>
      </c>
      <c r="CV4" s="199" t="e">
        <f>ADDRESS(MATCH($AK$10,Standard2!$C:$C,0),9,1)&amp;":"&amp;ADDRESS(LOOKUP(2,1/(Standard2!$C:$C=$AK$10),ROW($C:$C)),9,1)</f>
        <v>#N/A</v>
      </c>
      <c r="CW4" s="205" t="e">
        <f>ADDRESS(MATCH($AR$10,Standard2!$C:$C,0),9,1)&amp;":"&amp;ADDRESS(LOOKUP(2,1/(Standard2!$C:$C=$AR$10),ROW($C:$C)),9,1)</f>
        <v>#N/A</v>
      </c>
      <c r="CX4" s="199" t="e">
        <f>ADDRESS(MATCH($AS$10,Standard2!$C:$C,0),9,1)&amp;":"&amp;ADDRESS(LOOKUP(2,1/(Standard2!$C:$C=$AS$10),ROW($C:$C)),9,1)</f>
        <v>#N/A</v>
      </c>
      <c r="CY4" s="205" t="e">
        <f>ADDRESS(MATCH($AT$10,Standard2!$C:$C,0),9,1)&amp;":"&amp;ADDRESS(LOOKUP(2,1/(Standard2!$C:$C=$AT$10),ROW($C:$C)),9,1)</f>
        <v>#N/A</v>
      </c>
    </row>
    <row r="5" spans="2:108" ht="16.5" x14ac:dyDescent="0.3">
      <c r="R5" s="99"/>
      <c r="S5" s="230"/>
      <c r="T5" s="231" t="s">
        <v>155</v>
      </c>
      <c r="U5" s="99"/>
      <c r="AE5" s="99"/>
      <c r="AF5" s="99"/>
      <c r="AG5" s="100" t="s">
        <v>157</v>
      </c>
      <c r="AH5" s="198" t="e">
        <f>ADDRESS(MATCH(AH10,Standard4!$C:$C,0),4,1)&amp;":"&amp;ADDRESS(LOOKUP(2,1/(Standard4!$C:$C=AH10),ROW(Standard4!$C:$C)),4,1)</f>
        <v>#N/A</v>
      </c>
      <c r="AI5" s="198" t="e">
        <f>ADDRESS(MATCH(AI10,Standard4!$C:$C,0),4,1)&amp;":"&amp;ADDRESS(LOOKUP(2,1/(Standard4!$C:$C=AI10),ROW(Standard4!$C:$C)),4,1)</f>
        <v>#N/A</v>
      </c>
      <c r="AJ5" s="198" t="e">
        <f>ADDRESS(MATCH(AJ10,Standard4!$C:$C,0),4,1)&amp;":"&amp;ADDRESS(LOOKUP(2,1/(Standard4!$C:$C=AJ10),ROW(Standard4!$C:$C)),4,1)</f>
        <v>#N/A</v>
      </c>
      <c r="AK5" s="198" t="e">
        <f>ADDRESS(MATCH(AK10,Standard4!$C:$C,0),4,1)&amp;":"&amp;ADDRESS(LOOKUP(2,1/(Standard4!$C:$C=AK10),ROW(Standard4!$C:$C)),4,1)</f>
        <v>#N/A</v>
      </c>
      <c r="AL5" s="198" t="e">
        <f>ADDRESS(MATCH(AL10,Standard4!$C:$C,0),4,1)&amp;":"&amp;ADDRESS(LOOKUP(2,1/(Standard4!$C:$C=AL10),ROW(Standard4!$C:$C)),4,1)</f>
        <v>#N/A</v>
      </c>
      <c r="AM5" s="198" t="e">
        <f>ADDRESS(MATCH(AM10,Standard4!$C:$C,0),4,1)&amp;":"&amp;ADDRESS(LOOKUP(2,1/(Standard4!$C:$C=AM10),ROW(Standard4!$C:$C)),4,1)</f>
        <v>#N/A</v>
      </c>
      <c r="AN5" s="198" t="e">
        <f>ADDRESS(MATCH(AN10,Standard4!$C:$C,0),4,1)&amp;":"&amp;ADDRESS(LOOKUP(2,1/(Standard4!$C:$C=AN10),ROW(Standard4!$C:$C)),4,1)</f>
        <v>#N/A</v>
      </c>
      <c r="AO5" s="198" t="e">
        <f>ADDRESS(MATCH(AO10,Standard4!$C:$C,0),4,1)&amp;":"&amp;ADDRESS(LOOKUP(2,1/(Standard4!$C:$C=AO10),ROW(Standard4!$C:$C)),4,1)</f>
        <v>#N/A</v>
      </c>
      <c r="AP5" s="198" t="e">
        <f>ADDRESS(MATCH(AP10,Standard4!$C:$C,0),4,1)&amp;":"&amp;ADDRESS(LOOKUP(2,1/(Standard4!$C:$C=AP10),ROW(Standard4!$C:$C)),4,1)</f>
        <v>#N/A</v>
      </c>
      <c r="AQ5" s="198" t="e">
        <f>ADDRESS(MATCH(AQ10,Standard4!$C:$C,0),4,1)&amp;":"&amp;ADDRESS(LOOKUP(2,1/(Standard4!$C:$C=AQ10),ROW(Standard4!$C:$C)),4,1)</f>
        <v>#N/A</v>
      </c>
      <c r="AR5" s="198" t="e">
        <f>ADDRESS(MATCH(AR10,Standard4!$C:$C,0),4,1)&amp;":"&amp;ADDRESS(LOOKUP(2,1/(Standard4!$C:$C=AR10),ROW(Standard4!$C:$C)),4,1)</f>
        <v>#N/A</v>
      </c>
      <c r="AS5" s="198" t="e">
        <f>ADDRESS(MATCH(AS10,Standard4!$C:$C,0),4,1)&amp;":"&amp;ADDRESS(LOOKUP(2,1/(Standard4!$C:$C=AS10),ROW(Standard4!$C:$C)),4,1)</f>
        <v>#N/A</v>
      </c>
      <c r="AT5" s="198" t="e">
        <f>ADDRESS(MATCH(AT10,Standard4!$C:$C,0),4,1)&amp;":"&amp;ADDRESS(LOOKUP(2,1/(Standard4!$C:$C=AT10),ROW(Standard4!$C:$C)),4,1)</f>
        <v>#N/A</v>
      </c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206"/>
      <c r="CJ5" s="206"/>
      <c r="CK5" s="206"/>
      <c r="CL5" s="206"/>
      <c r="CM5" s="206"/>
      <c r="CN5" s="206"/>
      <c r="CT5" s="100" t="s">
        <v>156</v>
      </c>
      <c r="CU5" s="199" t="e">
        <f>ADDRESS(MATCH($AI$10,Standard3!$C:$C,0),9,1)&amp;":"&amp;ADDRESS(LOOKUP(2,1/(Standard3!$C:$C=$AI$10),ROW($C:$C)),9,1)</f>
        <v>#N/A</v>
      </c>
      <c r="CV5" s="199" t="e">
        <f>ADDRESS(MATCH($AK$10,Standard3!$C:$C,0),9,1)&amp;":"&amp;ADDRESS(LOOKUP(2,1/(Standard3!$C:$C=$AK$10),ROW($C:$C)),9,1)</f>
        <v>#N/A</v>
      </c>
      <c r="CW5" s="205" t="e">
        <f>ADDRESS(MATCH($AR$10,Standard3!$C:$C,0),9,1)&amp;":"&amp;ADDRESS(LOOKUP(2,1/(Standard3!$C:$C=$AR$10),ROW($C:$C)),9,1)</f>
        <v>#N/A</v>
      </c>
      <c r="CX5" s="199" t="e">
        <f>ADDRESS(MATCH($AS$10,Standard3!$C:$C,0),9,1)&amp;":"&amp;ADDRESS(LOOKUP(2,1/(Standard3!$C:$C=$AS$10),ROW($C:$C)),9,1)</f>
        <v>#N/A</v>
      </c>
      <c r="CY5" s="205" t="e">
        <f>ADDRESS(MATCH($AT$10,Standard3!$C:$C,0),9,1)&amp;":"&amp;ADDRESS(LOOKUP(2,1/(Standard3!$C:$C=$AT$10),ROW($C:$C)),9,1)</f>
        <v>#N/A</v>
      </c>
    </row>
    <row r="6" spans="2:108" ht="16.5" customHeight="1" x14ac:dyDescent="0.3">
      <c r="S6" s="233"/>
      <c r="T6" s="234" t="s">
        <v>158</v>
      </c>
      <c r="U6" s="99"/>
      <c r="AE6" s="105"/>
      <c r="AF6" s="106"/>
      <c r="AG6" s="112" t="s">
        <v>156</v>
      </c>
      <c r="AH6" s="198" t="e">
        <f>ADDRESS(MATCH(AH10,Standard3!$C:$C,0),4,1)&amp;":"&amp;ADDRESS(LOOKUP(2,1/(Standard3!$C:$C=AH10),ROW(Standard3!$C:$C)),4,1)</f>
        <v>#N/A</v>
      </c>
      <c r="AI6" s="198" t="e">
        <f>ADDRESS(MATCH(AI10,Standard3!$C:$C,0),4,1)&amp;":"&amp;ADDRESS(LOOKUP(2,1/(Standard3!$C:$C=AI10),ROW(Standard3!$C:$C)),4,1)</f>
        <v>#N/A</v>
      </c>
      <c r="AJ6" s="198" t="e">
        <f>ADDRESS(MATCH(AJ10,Standard3!$C:$C,0),4,1)&amp;":"&amp;ADDRESS(LOOKUP(2,1/(Standard3!$C:$C=AJ10),ROW(Standard3!$C:$C)),4,1)</f>
        <v>#N/A</v>
      </c>
      <c r="AK6" s="198" t="e">
        <f>ADDRESS(MATCH(AK10,Standard3!$C:$C,0),4,1)&amp;":"&amp;ADDRESS(LOOKUP(2,1/(Standard3!$C:$C=AK10),ROW(Standard3!$C:$C)),4,1)</f>
        <v>#N/A</v>
      </c>
      <c r="AL6" s="198" t="e">
        <f>ADDRESS(MATCH(AL10,Standard3!$C:$C,0),4,1)&amp;":"&amp;ADDRESS(LOOKUP(2,1/(Standard3!$C:$C=AL10),ROW(Standard3!$C:$C)),4,1)</f>
        <v>#N/A</v>
      </c>
      <c r="AM6" s="198" t="e">
        <f>ADDRESS(MATCH(AM10,Standard3!$C:$C,0),4,1)&amp;":"&amp;ADDRESS(LOOKUP(2,1/(Standard3!$C:$C=AM10),ROW(Standard3!$C:$C)),4,1)</f>
        <v>#N/A</v>
      </c>
      <c r="AN6" s="198" t="e">
        <f>ADDRESS(MATCH(AN10,Standard3!$C:$C,0),4,1)&amp;":"&amp;ADDRESS(LOOKUP(2,1/(Standard3!$C:$C=AN10),ROW(Standard3!$C:$C)),4,1)</f>
        <v>#N/A</v>
      </c>
      <c r="AO6" s="198" t="e">
        <f>ADDRESS(MATCH(AO10,Standard3!$C:$C,0),4,1)&amp;":"&amp;ADDRESS(LOOKUP(2,1/(Standard3!$C:$C=AO10),ROW(Standard3!$C:$C)),4,1)</f>
        <v>#N/A</v>
      </c>
      <c r="AP6" s="198" t="e">
        <f>ADDRESS(MATCH(AP10,Standard3!$C:$C,0),4,1)&amp;":"&amp;ADDRESS(LOOKUP(2,1/(Standard3!$C:$C=AP10),ROW(Standard3!$C:$C)),4,1)</f>
        <v>#N/A</v>
      </c>
      <c r="AQ6" s="198" t="e">
        <f>ADDRESS(MATCH(AQ10,Standard3!$C:$C,0),4,1)&amp;":"&amp;ADDRESS(LOOKUP(2,1/(Standard3!$C:$C=AQ10),ROW(Standard3!$C:$C)),4,1)</f>
        <v>#N/A</v>
      </c>
      <c r="AR6" s="198" t="e">
        <f>ADDRESS(MATCH(AR10,Standard3!$C:$C,0),4,1)&amp;":"&amp;ADDRESS(LOOKUP(2,1/(Standard3!$C:$C=AR10),ROW(Standard3!$C:$C)),4,1)</f>
        <v>#N/A</v>
      </c>
      <c r="AS6" s="198" t="e">
        <f>ADDRESS(MATCH(AS10,Standard3!$C:$C,0),4,1)&amp;":"&amp;ADDRESS(LOOKUP(2,1/(Standard3!$C:$C=AS10),ROW(Standard3!$C:$C)),4,1)</f>
        <v>#N/A</v>
      </c>
      <c r="AT6" s="198" t="e">
        <f>ADDRESS(MATCH(AT10,Standard3!$C:$C,0),4,1)&amp;":"&amp;ADDRESS(LOOKUP(2,1/(Standard3!$C:$C=AT10),ROW(Standard3!$C:$C)),4,1)</f>
        <v>#N/A</v>
      </c>
      <c r="BX6" s="223"/>
      <c r="CD6" s="109"/>
      <c r="CE6" s="109"/>
      <c r="CF6" s="109"/>
      <c r="CG6" s="109"/>
      <c r="CH6" s="109"/>
      <c r="CO6" s="110"/>
      <c r="CQ6" s="111"/>
      <c r="CT6" s="100" t="s">
        <v>157</v>
      </c>
      <c r="CU6" s="199" t="e">
        <f>ADDRESS(MATCH($AI$10,Standard4!$C:$C,0),9,1)&amp;":"&amp;ADDRESS(LOOKUP(2,1/(Standard4!$C:$C=$AI$10),ROW($C:$C)),9,1)</f>
        <v>#N/A</v>
      </c>
      <c r="CV6" s="199" t="e">
        <f>ADDRESS(MATCH($AK$10,Standard4!$C:$C,0),9,1)&amp;":"&amp;ADDRESS(LOOKUP(2,1/(Standard4!$C:$C=$AK$10),ROW($C:$C)),9,1)</f>
        <v>#N/A</v>
      </c>
      <c r="CW6" s="205" t="e">
        <f>ADDRESS(MATCH($AR$10,Standard4!$C:$C,0),9,1)&amp;":"&amp;ADDRESS(LOOKUP(2,1/(Standard4!$C:$C=$AR$10),ROW($C:$C)),9,1)</f>
        <v>#N/A</v>
      </c>
      <c r="CX6" s="199" t="e">
        <f>ADDRESS(MATCH($AS$10,Standard4!$C:$C,0),9,1)&amp;":"&amp;ADDRESS(LOOKUP(2,1/(Standard4!$C:$C=$AS$10),ROW($C:$C)),9,1)</f>
        <v>#N/A</v>
      </c>
      <c r="CY6" s="205" t="e">
        <f>ADDRESS(MATCH($AT$10,Standard4!$C:$C,0),9,1)&amp;":"&amp;ADDRESS(LOOKUP(2,1/(Standard4!$C:$C=$AT$10),ROW($C:$C)),9,1)</f>
        <v>#N/A</v>
      </c>
      <c r="CZ6" s="245" t="s">
        <v>168</v>
      </c>
      <c r="DB6" s="99" t="s">
        <v>966</v>
      </c>
      <c r="DC6" s="99" t="s">
        <v>965</v>
      </c>
    </row>
    <row r="7" spans="2:108" ht="17.25" thickBot="1" x14ac:dyDescent="0.35">
      <c r="S7" s="235"/>
      <c r="T7" s="236" t="s">
        <v>161</v>
      </c>
      <c r="U7" s="99"/>
      <c r="AE7" s="104"/>
      <c r="AG7" s="112" t="s">
        <v>152</v>
      </c>
      <c r="AH7" s="198" t="e">
        <f>ADDRESS(MATCH(AH10,Standard2!$C:$C,0),4,1)&amp;":"&amp;ADDRESS(LOOKUP(2,1/(Standard2!$C:$C=AH10),ROW(Standard2!$C:$C)),4,1)</f>
        <v>#N/A</v>
      </c>
      <c r="AI7" s="198" t="e">
        <f>ADDRESS(MATCH(AI10,Standard2!$C:$C,0),4,1)&amp;":"&amp;ADDRESS(LOOKUP(2,1/(Standard2!$C:$C=AI10),ROW(Standard2!$C:$C)),4,1)</f>
        <v>#N/A</v>
      </c>
      <c r="AJ7" s="198" t="e">
        <f>ADDRESS(MATCH(AJ10,Standard2!$C:$C,0),4,1)&amp;":"&amp;ADDRESS(LOOKUP(2,1/(Standard2!$C:$C=AJ10),ROW(Standard2!$C:$C)),4,1)</f>
        <v>#N/A</v>
      </c>
      <c r="AK7" s="198" t="e">
        <f>ADDRESS(MATCH(AK10,Standard2!$C:$C,0),4,1)&amp;":"&amp;ADDRESS(LOOKUP(2,1/(Standard2!$C:$C=AK10),ROW(Standard2!$C:$C)),4,1)</f>
        <v>#N/A</v>
      </c>
      <c r="AL7" s="198" t="e">
        <f>ADDRESS(MATCH(AL10,Standard2!$C:$C,0),4,1)&amp;":"&amp;ADDRESS(LOOKUP(2,1/(Standard2!$C:$C=AL10),ROW(Standard2!$C:$C)),4,1)</f>
        <v>#N/A</v>
      </c>
      <c r="AM7" s="198" t="e">
        <f>ADDRESS(MATCH(AM10,Standard2!$C:$C,0),4,1)&amp;":"&amp;ADDRESS(LOOKUP(2,1/(Standard2!$C:$C=AM10),ROW(Standard2!$C:$C)),4,1)</f>
        <v>#N/A</v>
      </c>
      <c r="AN7" s="198" t="e">
        <f>ADDRESS(MATCH(AN10,Standard2!$C:$C,0),4,1)&amp;":"&amp;ADDRESS(LOOKUP(2,1/(Standard2!$C:$C=AN10),ROW(Standard2!$C:$C)),4,1)</f>
        <v>#N/A</v>
      </c>
      <c r="AO7" s="198" t="e">
        <f>ADDRESS(MATCH(AO10,Standard2!$C:$C,0),4,1)&amp;":"&amp;ADDRESS(LOOKUP(2,1/(Standard2!$C:$C=AO10),ROW(Standard2!$C:$C)),4,1)</f>
        <v>#N/A</v>
      </c>
      <c r="AP7" s="198" t="e">
        <f>ADDRESS(MATCH(AP10,Standard2!$C:$C,0),4,1)&amp;":"&amp;ADDRESS(LOOKUP(2,1/(Standard2!$C:$C=AP10),ROW(Standard2!$C:$C)),4,1)</f>
        <v>#N/A</v>
      </c>
      <c r="AQ7" s="198" t="e">
        <f>ADDRESS(MATCH(AQ10,Standard2!$C:$C,0),4,1)&amp;":"&amp;ADDRESS(LOOKUP(2,1/(Standard2!$C:$C=AQ10),ROW(Standard2!$C:$C)),4,1)</f>
        <v>#N/A</v>
      </c>
      <c r="AR7" s="198" t="e">
        <f>ADDRESS(MATCH(AR10,Standard2!$C:$C,0),4,1)&amp;":"&amp;ADDRESS(LOOKUP(2,1/(Standard2!$C:$C=AR10),ROW(Standard2!$C:$C)),4,1)</f>
        <v>#N/A</v>
      </c>
      <c r="AS7" s="198" t="e">
        <f>ADDRESS(MATCH(AS10,Standard2!$C:$C,0),4,1)&amp;":"&amp;ADDRESS(LOOKUP(2,1/(Standard2!$C:$C=AS10),ROW(Standard2!$C:$C)),4,1)</f>
        <v>#N/A</v>
      </c>
      <c r="AT7" s="198" t="e">
        <f>ADDRESS(MATCH(AT10,Standard2!$C:$C,0),4,1)&amp;":"&amp;ADDRESS(LOOKUP(2,1/(Standard2!$C:$C=AT10),ROW(Standard2!$C:$C)),4,1)</f>
        <v>#N/A</v>
      </c>
      <c r="AU7" s="104"/>
      <c r="AV7" s="104"/>
      <c r="AW7" s="104"/>
      <c r="AX7" s="104"/>
      <c r="AY7" s="104"/>
      <c r="AZ7" s="104"/>
      <c r="BA7" s="197" t="s">
        <v>36</v>
      </c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8"/>
      <c r="BV7" s="117" t="s">
        <v>41</v>
      </c>
      <c r="BY7" s="114"/>
      <c r="BZ7" s="115"/>
      <c r="CA7" s="115"/>
      <c r="CB7" s="115"/>
      <c r="CC7" s="116"/>
      <c r="CD7" s="114"/>
      <c r="CE7" s="115"/>
      <c r="CF7" s="115"/>
      <c r="CG7" s="115"/>
      <c r="CH7" s="116"/>
      <c r="CI7" s="209"/>
      <c r="CJ7" s="210"/>
      <c r="CK7" s="210"/>
      <c r="CL7" s="210"/>
      <c r="CM7" s="211"/>
      <c r="CN7" s="212"/>
      <c r="CO7" s="119"/>
      <c r="CP7" s="120"/>
      <c r="CQ7" s="120"/>
      <c r="CR7" s="120"/>
      <c r="CS7" s="121"/>
      <c r="CT7" s="100" t="s">
        <v>155</v>
      </c>
      <c r="CU7" s="199" t="e">
        <f>ADDRESS(MATCH($AI$10,Standard5!$C:$C,0),9,1)&amp;":"&amp;ADDRESS(LOOKUP(2,1/(Standard5!$C:$C=$AI$10),ROW($C:$C)),9,1)</f>
        <v>#N/A</v>
      </c>
      <c r="CV7" s="199" t="e">
        <f>ADDRESS(MATCH($AK$10,Standard5!$C:$C,0),9,1)&amp;":"&amp;ADDRESS(LOOKUP(2,1/(Standard5!$C:$C=$AK$10),ROW($C:$C)),9,1)</f>
        <v>#N/A</v>
      </c>
      <c r="CW7" s="205" t="e">
        <f>ADDRESS(MATCH($AR$10,Standard5!$C:$C,0),9,1)&amp;":"&amp;ADDRESS(LOOKUP(2,1/(Standard5!$C:$C=$AR$10),ROW($C:$C)),9,1)</f>
        <v>#N/A</v>
      </c>
      <c r="CX7" s="199" t="e">
        <f>ADDRESS(MATCH($AS$10,Standard5!$C:$C,0),9,1)&amp;":"&amp;ADDRESS(LOOKUP(2,1/(Standard5!$C:$C=$AS$10),ROW($C:$C)),9,1)</f>
        <v>#N/A</v>
      </c>
      <c r="CY7" s="205" t="e">
        <f>ADDRESS(MATCH($AT$10,Standard5!$C:$C,0),9,1)&amp;":"&amp;ADDRESS(LOOKUP(2,1/(Standard5!$C:$C=$AT$10),ROW($C:$C)),9,1)</f>
        <v>#N/A</v>
      </c>
      <c r="CZ7" s="245"/>
      <c r="DB7" s="99" t="s">
        <v>967</v>
      </c>
      <c r="DC7" s="99" t="s">
        <v>968</v>
      </c>
    </row>
    <row r="8" spans="2:108" ht="16.5" customHeight="1" x14ac:dyDescent="0.3">
      <c r="S8" s="99"/>
      <c r="T8" s="99"/>
      <c r="U8" s="104"/>
      <c r="V8" s="104"/>
      <c r="W8" s="104"/>
      <c r="X8" s="122"/>
      <c r="Y8" s="107"/>
      <c r="Z8" s="104"/>
      <c r="AA8" s="104"/>
      <c r="AB8" s="104"/>
      <c r="AC8" s="104"/>
      <c r="AD8" s="104"/>
      <c r="AE8" s="122"/>
      <c r="AG8" s="112" t="s">
        <v>150</v>
      </c>
      <c r="AH8" s="198" t="str">
        <f>ADDRESS(MATCH(AH10,Standard1!$C:$C,0),4,1)&amp;":"&amp;ADDRESS(LOOKUP(2,1/(Standard1!$C:$C=AH10),ROW(Standard1!$C:$C)),4,1)</f>
        <v>$D$4:$D$32</v>
      </c>
      <c r="AI8" s="198" t="str">
        <f>ADDRESS(MATCH(AI10,Standard1!$C:$C,0),4,1)&amp;":"&amp;ADDRESS(LOOKUP(2,1/(Standard1!$C:$C=AI10),ROW(Standard1!$C:$C)),4,1)</f>
        <v>$D$189:$D$348</v>
      </c>
      <c r="AJ8" s="198" t="str">
        <f>ADDRESS(MATCH(AJ10,Standard1!$C:$C,0),4,1)&amp;":"&amp;ADDRESS(LOOKUP(2,1/(Standard1!$C:$C=AJ10),ROW(Standard1!$C:$C)),4,1)</f>
        <v>$D$33:$D$66</v>
      </c>
      <c r="AK8" s="198" t="str">
        <f>ADDRESS(MATCH(AK10,Standard1!$C:$C,0),4,1)&amp;":"&amp;ADDRESS(LOOKUP(2,1/(Standard1!$C:$C=AK10),ROW(Standard1!$C:$C)),4,1)</f>
        <v>$D$349:$D$538</v>
      </c>
      <c r="AL8" s="198" t="str">
        <f>ADDRESS(MATCH(AL10,Standard1!$C:$C,0),4,1)&amp;":"&amp;ADDRESS(LOOKUP(2,1/(Standard1!$C:$C=AL10),ROW(Standard1!$C:$C)),4,1)</f>
        <v>$D$121:$D$188</v>
      </c>
      <c r="AM8" s="198" t="str">
        <f>ADDRESS(MATCH(AM10,Standard1!$C:$C,0),4,1)&amp;":"&amp;ADDRESS(LOOKUP(2,1/(Standard1!$C:$C=AM10),ROW(Standard1!$C:$C)),4,1)</f>
        <v>$D$720:$D$785</v>
      </c>
      <c r="AN8" s="198" t="str">
        <f>ADDRESS(MATCH(AN10,Standard1!$C:$C,0),4,1)&amp;":"&amp;ADDRESS(LOOKUP(2,1/(Standard1!$C:$C=AN10),ROW(Standard1!$C:$C)),4,1)</f>
        <v>$D$786:$D$809</v>
      </c>
      <c r="AO8" s="198" t="e">
        <f>ADDRESS(MATCH(AO10,Standard1!$C:$C,0),4,1)&amp;":"&amp;ADDRESS(LOOKUP(2,1/(Standard1!$C:$C=AO10),ROW(Standard1!$C:$C)),4,1)</f>
        <v>#N/A</v>
      </c>
      <c r="AP8" s="198" t="e">
        <f>ADDRESS(MATCH(AP10,Standard1!$C:$C,0),4,1)&amp;":"&amp;ADDRESS(LOOKUP(2,1/(Standard1!$C:$C=AP10),ROW(Standard1!$C:$C)),4,1)</f>
        <v>#N/A</v>
      </c>
      <c r="AQ8" s="198" t="e">
        <f>ADDRESS(MATCH(AQ10,Standard1!$C:$C,0),4,1)&amp;":"&amp;ADDRESS(LOOKUP(2,1/(Standard1!$C:$C=AQ10),ROW(Standard1!$C:$C)),4,1)</f>
        <v>#N/A</v>
      </c>
      <c r="AR8" s="198" t="e">
        <f>ADDRESS(MATCH(AR10,Standard1!$C:$C,0),4,1)&amp;":"&amp;ADDRESS(LOOKUP(2,1/(Standard1!$C:$C=AR10),ROW(Standard1!$C:$C)),4,1)</f>
        <v>#N/A</v>
      </c>
      <c r="AS8" s="198" t="e">
        <f>ADDRESS(MATCH(AS10,Standard1!$C:$C,0),4,1)&amp;":"&amp;ADDRESS(LOOKUP(2,1/(Standard1!$C:$C=AS10),ROW(Standard1!$C:$C)),4,1)</f>
        <v>#N/A</v>
      </c>
      <c r="AT8" s="198" t="e">
        <f>ADDRESS(MATCH(AT10,Standard1!$C:$C,0),4,1)&amp;":"&amp;ADDRESS(LOOKUP(2,1/(Standard1!$C:$C=AT10),ROW(Standard1!$C:$C)),4,1)</f>
        <v>#N/A</v>
      </c>
      <c r="AU8" s="199"/>
      <c r="AV8" s="199"/>
      <c r="AW8" s="199"/>
      <c r="AX8" s="199"/>
      <c r="AY8" s="199"/>
      <c r="AZ8" s="199"/>
      <c r="BA8" s="94" t="s">
        <v>37</v>
      </c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123"/>
      <c r="BV8" s="107" t="s">
        <v>38</v>
      </c>
      <c r="BY8" s="107"/>
      <c r="BZ8" s="104"/>
      <c r="CA8" s="104"/>
      <c r="CB8" s="104"/>
      <c r="CC8" s="122"/>
      <c r="CD8" s="107"/>
      <c r="CE8" s="104"/>
      <c r="CF8" s="104"/>
      <c r="CG8" s="104"/>
      <c r="CH8" s="122"/>
      <c r="CI8" s="213"/>
      <c r="CJ8" s="214"/>
      <c r="CK8" s="214"/>
      <c r="CL8" s="214"/>
      <c r="CM8" s="215"/>
      <c r="CN8" s="216"/>
      <c r="CO8" s="201" t="s">
        <v>165</v>
      </c>
      <c r="CP8" s="202"/>
      <c r="CQ8" s="202"/>
      <c r="CR8" s="125"/>
      <c r="CS8" s="126"/>
      <c r="CT8" s="100" t="s">
        <v>158</v>
      </c>
      <c r="CU8" s="199" t="e">
        <f>ADDRESS(MATCH($AI$10,Standard6!$C:$C,0),9,1)&amp;":"&amp;ADDRESS(LOOKUP(2,1/(Standard6!$C:$C=$AI$10),ROW($C:$C)),9,1)</f>
        <v>#N/A</v>
      </c>
      <c r="CV8" s="199" t="e">
        <f>ADDRESS(MATCH($AK$10,Standard6!$C:$C,0),9,1)&amp;":"&amp;ADDRESS(LOOKUP(2,1/(Standard6!$C:$C=$AK$10),ROW($C:$C)),9,1)</f>
        <v>#N/A</v>
      </c>
      <c r="CW8" s="205" t="e">
        <f>ADDRESS(MATCH($AR$10,Standard6!$C:$C,0),9,1)&amp;":"&amp;ADDRESS(LOOKUP(2,1/(Standard6!$C:$C=$AR$10),ROW($C:$C)),9,1)</f>
        <v>#N/A</v>
      </c>
      <c r="CX8" s="199" t="e">
        <f>ADDRESS(MATCH($AS$10,Standard6!$C:$C,0),9,1)&amp;":"&amp;ADDRESS(LOOKUP(2,1/(Standard6!$C:$C=$AS$10),ROW($C:$C)),9,1)</f>
        <v>#N/A</v>
      </c>
      <c r="CY8" s="205" t="e">
        <f>ADDRESS(MATCH($AT$10,Standard6!$C:$C,0),9,1)&amp;":"&amp;ADDRESS(LOOKUP(2,1/(Standard6!$C:$C=$AT$10),ROW($C:$C)),9,1)</f>
        <v>#N/A</v>
      </c>
      <c r="CZ8" s="245"/>
    </row>
    <row r="9" spans="2:108" x14ac:dyDescent="0.25">
      <c r="S9" s="101"/>
      <c r="T9" s="127" t="s">
        <v>58</v>
      </c>
      <c r="U9" s="104"/>
      <c r="V9" s="104"/>
      <c r="W9" s="104"/>
      <c r="X9" s="122"/>
      <c r="Y9" s="127" t="s">
        <v>130</v>
      </c>
      <c r="Z9" s="104"/>
      <c r="AA9" s="104"/>
      <c r="AB9" s="104"/>
      <c r="AC9" s="104"/>
      <c r="AD9" s="104"/>
      <c r="AE9" s="122"/>
      <c r="AH9" s="127" t="s">
        <v>62</v>
      </c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7" t="s">
        <v>16</v>
      </c>
      <c r="BB9" s="104" t="s">
        <v>16</v>
      </c>
      <c r="BC9" s="104" t="s">
        <v>39</v>
      </c>
      <c r="BD9" s="104" t="s">
        <v>39</v>
      </c>
      <c r="BE9" s="104" t="s">
        <v>18</v>
      </c>
      <c r="BF9" s="104" t="s">
        <v>28</v>
      </c>
      <c r="BG9" s="104" t="s">
        <v>21</v>
      </c>
      <c r="BH9" s="104" t="s">
        <v>39</v>
      </c>
      <c r="BI9" s="104" t="s">
        <v>39</v>
      </c>
      <c r="BJ9" s="104" t="s">
        <v>39</v>
      </c>
      <c r="BK9" s="104" t="s">
        <v>39</v>
      </c>
      <c r="BL9" s="104" t="s">
        <v>39</v>
      </c>
      <c r="BM9" s="104" t="s">
        <v>39</v>
      </c>
      <c r="BN9" s="104"/>
      <c r="BO9" s="104"/>
      <c r="BP9" s="104"/>
      <c r="BQ9" s="104"/>
      <c r="BR9" s="104"/>
      <c r="BS9" s="104"/>
      <c r="BT9" s="104"/>
      <c r="BU9" s="124"/>
      <c r="BV9" s="107"/>
      <c r="BW9" s="96"/>
      <c r="BX9" s="128"/>
      <c r="BY9" s="129" t="s">
        <v>59</v>
      </c>
      <c r="BZ9" s="104"/>
      <c r="CA9" s="104"/>
      <c r="CB9" s="104"/>
      <c r="CC9" s="122"/>
      <c r="CD9" s="129" t="s">
        <v>60</v>
      </c>
      <c r="CE9" s="104"/>
      <c r="CF9" s="104"/>
      <c r="CG9" s="104"/>
      <c r="CH9" s="122"/>
      <c r="CI9" s="217" t="s">
        <v>61</v>
      </c>
      <c r="CJ9" s="214"/>
      <c r="CK9" s="214"/>
      <c r="CL9" s="214"/>
      <c r="CM9" s="215"/>
      <c r="CN9" s="216"/>
      <c r="CO9" s="201" t="s">
        <v>166</v>
      </c>
      <c r="CP9" s="202"/>
      <c r="CQ9" s="202"/>
      <c r="CR9" s="125"/>
      <c r="CS9" s="126"/>
      <c r="CT9" s="104"/>
      <c r="CX9" s="125"/>
      <c r="CZ9" s="245"/>
      <c r="DB9" s="99" t="s">
        <v>971</v>
      </c>
    </row>
    <row r="10" spans="2:108" x14ac:dyDescent="0.25">
      <c r="Q10" s="106" t="s">
        <v>170</v>
      </c>
      <c r="R10" s="99" t="s">
        <v>160</v>
      </c>
      <c r="S10" s="100" t="s">
        <v>56</v>
      </c>
      <c r="T10" s="130" t="s">
        <v>30</v>
      </c>
      <c r="U10" s="95" t="s">
        <v>124</v>
      </c>
      <c r="V10" s="131" t="s">
        <v>32</v>
      </c>
      <c r="W10" s="131" t="s">
        <v>33</v>
      </c>
      <c r="X10" s="132" t="s">
        <v>32</v>
      </c>
      <c r="Y10" s="93" t="s">
        <v>34</v>
      </c>
      <c r="Z10" s="95" t="s">
        <v>34</v>
      </c>
      <c r="AA10" s="94" t="s">
        <v>34</v>
      </c>
      <c r="AB10" s="94" t="s">
        <v>34</v>
      </c>
      <c r="AC10" s="94" t="s">
        <v>34</v>
      </c>
      <c r="AD10" s="94" t="s">
        <v>34</v>
      </c>
      <c r="AE10" s="133" t="s">
        <v>35</v>
      </c>
      <c r="AF10" s="106" t="s">
        <v>40</v>
      </c>
      <c r="AG10" s="134" t="s">
        <v>125</v>
      </c>
      <c r="AH10" s="93" t="s">
        <v>13</v>
      </c>
      <c r="AI10" s="94" t="s">
        <v>19</v>
      </c>
      <c r="AJ10" s="94" t="s">
        <v>131</v>
      </c>
      <c r="AK10" s="94" t="s">
        <v>132</v>
      </c>
      <c r="AL10" s="94" t="s">
        <v>17</v>
      </c>
      <c r="AM10" s="94" t="s">
        <v>25</v>
      </c>
      <c r="AN10" s="94" t="s">
        <v>29</v>
      </c>
      <c r="AO10" s="94" t="s">
        <v>137</v>
      </c>
      <c r="AP10" s="94" t="s">
        <v>138</v>
      </c>
      <c r="AQ10" s="94" t="s">
        <v>139</v>
      </c>
      <c r="AR10" s="94" t="s">
        <v>140</v>
      </c>
      <c r="AS10" s="94" t="s">
        <v>141</v>
      </c>
      <c r="AT10" s="94" t="s">
        <v>142</v>
      </c>
      <c r="AU10" s="94"/>
      <c r="AV10" s="94"/>
      <c r="AW10" s="94"/>
      <c r="AX10" s="94"/>
      <c r="AY10" s="94"/>
      <c r="AZ10" s="94"/>
      <c r="BA10" s="93" t="str">
        <f t="shared" ref="BA10:BM10" si="0">AH10</f>
        <v>DCV</v>
      </c>
      <c r="BB10" s="94" t="str">
        <f t="shared" si="0"/>
        <v>ACV</v>
      </c>
      <c r="BC10" s="94" t="str">
        <f t="shared" si="0"/>
        <v>DCA</v>
      </c>
      <c r="BD10" s="94" t="str">
        <f t="shared" si="0"/>
        <v>ACA</v>
      </c>
      <c r="BE10" s="94" t="str">
        <f t="shared" si="0"/>
        <v>Resistance</v>
      </c>
      <c r="BF10" s="94" t="str">
        <f t="shared" si="0"/>
        <v>Capacitance</v>
      </c>
      <c r="BG10" s="94" t="str">
        <f t="shared" si="0"/>
        <v>Frequency</v>
      </c>
      <c r="BH10" s="94" t="str">
        <f t="shared" si="0"/>
        <v>DCA10TURN</v>
      </c>
      <c r="BI10" s="94" t="str">
        <f t="shared" si="0"/>
        <v>DCA20TURN</v>
      </c>
      <c r="BJ10" s="94" t="str">
        <f t="shared" si="0"/>
        <v>DCA50TURN</v>
      </c>
      <c r="BK10" s="94" t="str">
        <f t="shared" si="0"/>
        <v>ACA10TURN</v>
      </c>
      <c r="BL10" s="94" t="str">
        <f t="shared" si="0"/>
        <v>ACA20TURN</v>
      </c>
      <c r="BM10" s="94" t="str">
        <f t="shared" si="0"/>
        <v>ACA50TURN</v>
      </c>
      <c r="BN10" s="94"/>
      <c r="BO10" s="94"/>
      <c r="BP10" s="94"/>
      <c r="BQ10" s="94"/>
      <c r="BR10" s="94"/>
      <c r="BS10" s="94"/>
      <c r="BT10" s="94"/>
      <c r="BU10" s="133" t="s">
        <v>127</v>
      </c>
      <c r="BV10" s="130" t="s">
        <v>21</v>
      </c>
      <c r="BW10" s="95" t="s">
        <v>125</v>
      </c>
      <c r="BX10" s="133" t="s">
        <v>126</v>
      </c>
      <c r="BY10" s="93" t="s">
        <v>42</v>
      </c>
      <c r="BZ10" s="94" t="s">
        <v>10</v>
      </c>
      <c r="CA10" s="94" t="s">
        <v>43</v>
      </c>
      <c r="CB10" s="94" t="s">
        <v>44</v>
      </c>
      <c r="CC10" s="135" t="s">
        <v>45</v>
      </c>
      <c r="CD10" s="136" t="s">
        <v>46</v>
      </c>
      <c r="CE10" s="131" t="s">
        <v>47</v>
      </c>
      <c r="CF10" s="131" t="s">
        <v>48</v>
      </c>
      <c r="CG10" s="131" t="s">
        <v>49</v>
      </c>
      <c r="CH10" s="132" t="s">
        <v>50</v>
      </c>
      <c r="CI10" s="218" t="s">
        <v>51</v>
      </c>
      <c r="CJ10" s="219" t="s">
        <v>52</v>
      </c>
      <c r="CK10" s="219" t="s">
        <v>53</v>
      </c>
      <c r="CL10" s="219" t="s">
        <v>54</v>
      </c>
      <c r="CM10" s="220" t="s">
        <v>55</v>
      </c>
      <c r="CN10" s="221" t="s">
        <v>57</v>
      </c>
      <c r="CO10" s="93" t="s">
        <v>122</v>
      </c>
      <c r="CP10" s="94" t="s">
        <v>123</v>
      </c>
      <c r="CQ10" s="95" t="s">
        <v>79</v>
      </c>
      <c r="CR10" s="137"/>
      <c r="CS10" s="138"/>
      <c r="CT10" s="106" t="s">
        <v>143</v>
      </c>
      <c r="CU10" s="100" t="str">
        <f>BB10</f>
        <v>ACV</v>
      </c>
      <c r="CV10" s="100" t="str">
        <f>BD10</f>
        <v>ACA</v>
      </c>
      <c r="CW10" s="108" t="str">
        <f>BK10</f>
        <v>ACA10TURN</v>
      </c>
      <c r="CX10" s="108" t="str">
        <f t="shared" ref="CX10:CY10" si="1">BL10</f>
        <v>ACA20TURN</v>
      </c>
      <c r="CY10" s="108" t="str">
        <f t="shared" si="1"/>
        <v>ACA50TURN</v>
      </c>
      <c r="CZ10" s="245"/>
      <c r="DB10" s="99" t="s">
        <v>122</v>
      </c>
      <c r="DC10" s="99" t="s">
        <v>970</v>
      </c>
      <c r="DD10" s="99" t="s">
        <v>969</v>
      </c>
    </row>
    <row r="11" spans="2:108" x14ac:dyDescent="0.25">
      <c r="Q11" s="100" t="str">
        <f ca="1">CONCATENATE(AE11,CQ11,AF11,BX11)</f>
        <v>ACV0.00010.0330.045</v>
      </c>
      <c r="R11" s="99" t="str">
        <f>IF(Worksheet!I6=$S$2,$S$2,IF(Worksheet!I6=$S$3,$S$3,$S$1))</f>
        <v>5502A</v>
      </c>
      <c r="S11" s="101" t="str">
        <f ca="1">IFERROR(CONCATENATE((ROUND(MAX((SQRT(((((STDEV(CI11:CM11))/SQRT(5))*2.87/2)^2)+(((CA11+(AG11*(CB11)))*0.5)^2))*2),BY11+(BZ11*AG11)),2-(1+INT(LOG10(ABS(MAX((SQRT(((((STDEV(CI11:CM11))/SQRT(5))*2.87/2)^2)+(((CA11+(AG11*(CB11)))*0.5)^2))*2),BY11+(BZ11*AG11))))))))," ",CN11),"")</f>
        <v>140 µV</v>
      </c>
      <c r="T11" s="96">
        <f>CQ11</f>
        <v>1E-4</v>
      </c>
      <c r="U11" s="103">
        <f>IF(Worksheet!S6="%",ABS(Worksheet!Z6),ABS(Worksheet!U6))</f>
        <v>300</v>
      </c>
      <c r="V11" s="249" t="str">
        <f>IF(Worksheet!S6="%",Worksheet!AA6,Worksheet!S6)</f>
        <v>mV</v>
      </c>
      <c r="W11" s="102">
        <f>IF(Worksheet!S6="%","",IF(Worksheet!Z6&lt;&gt;"",Worksheet!Z6,""))</f>
        <v>45</v>
      </c>
      <c r="X11" s="102" t="str">
        <f>IF(Worksheet!S6="%","",IF(Worksheet!AA6&lt;&gt;"",Worksheet!AA6,""))</f>
        <v>Hz</v>
      </c>
      <c r="Y11" s="104" t="str">
        <f>IF(OR(LEFT(RIGHT(V11,2),1)="°",LEFT(RIGHT(V11,2),1)="Ω",LEFT(RIGHT(V11,2),1)=Z11),"",LEFT(RIGHT(V11,2),1))</f>
        <v>m</v>
      </c>
      <c r="Z11" s="104" t="str">
        <f>IF(RIGHT(V11,1)="Ω","O",IF(RIGHT(V11,2)="°F","DGF",IF(RIGHT(V11,2)="°C","DGC",RIGHT(V11,1))))</f>
        <v>V</v>
      </c>
      <c r="AA11" s="104" t="str">
        <f>IF(X11&lt;&gt;"","AC","DC")</f>
        <v>AC</v>
      </c>
      <c r="AB11" s="104" t="str">
        <f>IF(OR(Z11="DGC",Z11="DGF",Z11="O"),Z11,CONCATENATE(AA11,Z11))</f>
        <v>ACV</v>
      </c>
      <c r="AC11" s="104" t="str">
        <f>IF(Worksheet!H6&lt;&gt;"",Worksheet!H6,"")</f>
        <v/>
      </c>
      <c r="AD11" s="104" t="str">
        <f>IF(RIGHT(AB11,1)="f","Capacitance",IF(RIGHT(AB11,1)="Z","Frequency",IF(RIGHT(AB11,1)="O","Resistance",IF(AND(RIGHT(AB11,1)="A",AC11&lt;&gt;""),CONCATENATE(AB11,AC11,"TURN"),""))))</f>
        <v/>
      </c>
      <c r="AE11" s="225" t="str">
        <f>IF(AD11&lt;&gt;"",AD11,AB11)</f>
        <v>ACV</v>
      </c>
      <c r="AF11" s="226">
        <f ca="1">HLOOKUP(AE11,$AH$10:AZ11,COUNTIF($AE$7:AE11,"&lt;&gt;"&amp;""),FALSE)</f>
        <v>3.3000000000000002E-2</v>
      </c>
      <c r="AG11" s="112">
        <f>U11*BU11</f>
        <v>0.3</v>
      </c>
      <c r="AH11" s="193">
        <f ca="1">VLOOKUP($AG11,INDIRECT(CONCATENATE($CR11,"!",VLOOKUP($CR11,$AG$3:AH$8,AH$2,FALSE))),1,TRUE)</f>
        <v>0</v>
      </c>
      <c r="AI11" s="193">
        <f ca="1">VLOOKUP($AG11,INDIRECT(CONCATENATE($CR11,"!",VLOOKUP($CR11,$AG$3:AI$8,AI$2,FALSE))),1,TRUE)</f>
        <v>3.3000000000000002E-2</v>
      </c>
      <c r="AJ11" s="193">
        <f ca="1">VLOOKUP($AG11,INDIRECT(CONCATENATE($CR11,"!",VLOOKUP($CR11,$AG$3:AJ$8,AJ$2,FALSE))),1,TRUE)</f>
        <v>3.3000000000000002E-2</v>
      </c>
      <c r="AK11" s="193">
        <f ca="1">VLOOKUP($AG11,INDIRECT(CONCATENATE($CR11,"!",VLOOKUP($CR11,$AG$3:AK$8,AK$2,FALSE))),1,TRUE)</f>
        <v>3.3000000000000002E-2</v>
      </c>
      <c r="AL11" s="193">
        <f ca="1">VLOOKUP($AG11,INDIRECT(CONCATENATE($CR11,"!",VLOOKUP($CR11,$AG$3:AL$8,AL$2,FALSE))),1,TRUE)</f>
        <v>0.11</v>
      </c>
      <c r="AM11" s="193">
        <f ca="1">VLOOKUP($AG11,INDIRECT(CONCATENATE($CR11,"!",VLOOKUP($CR11,$AG$3:AM$8,AM$2,FALSE))),1,TRUE)</f>
        <v>0.11</v>
      </c>
      <c r="AN11" s="193">
        <f ca="1">VLOOKUP($AG11,INDIRECT(CONCATENATE($CR11,"!",VLOOKUP($CR11,$AG$3:AN$8,AN$2,FALSE))),1,TRUE)</f>
        <v>0.12</v>
      </c>
      <c r="AO11" s="193" t="e">
        <f ca="1">VLOOKUP($AG11,INDIRECT(CONCATENATE($CR11,"!",VLOOKUP($CR11,$AG$3:AO$8,AO$2,FALSE))),1,TRUE)</f>
        <v>#N/A</v>
      </c>
      <c r="AP11" s="193" t="e">
        <f ca="1">VLOOKUP($AG11,INDIRECT(CONCATENATE($CR11,"!",VLOOKUP($CR11,$AG$3:AP$8,AP$2,FALSE))),1,TRUE)</f>
        <v>#N/A</v>
      </c>
      <c r="AQ11" s="193" t="e">
        <f ca="1">VLOOKUP($AG11,INDIRECT(CONCATENATE($CR11,"!",VLOOKUP($CR11,$AG$3:AQ$8,AQ$2,FALSE))),1,TRUE)</f>
        <v>#N/A</v>
      </c>
      <c r="AR11" s="193" t="e">
        <f ca="1">VLOOKUP($AG11,INDIRECT(CONCATENATE($CR11,"!",VLOOKUP($CR11,$AG$3:AR$8,AR$2,FALSE))),1,TRUE)</f>
        <v>#N/A</v>
      </c>
      <c r="AS11" s="193" t="e">
        <f ca="1">VLOOKUP($AG11,INDIRECT(CONCATENATE($CR11,"!",VLOOKUP($CR11,$AG$3:AS$8,AS$2,FALSE))),1,TRUE)</f>
        <v>#N/A</v>
      </c>
      <c r="AT11" s="193" t="e">
        <f ca="1">VLOOKUP($AG11,INDIRECT(CONCATENATE($CR11,"!",VLOOKUP($CR11,$AG$3:AT$8,AT$2,FALSE))),1,TRUE)</f>
        <v>#N/A</v>
      </c>
      <c r="AU11" s="193"/>
      <c r="AV11" s="193"/>
      <c r="AW11" s="193"/>
      <c r="AX11" s="193"/>
      <c r="AY11" s="193"/>
      <c r="AZ11" s="193"/>
      <c r="BA11" s="107">
        <f>IF($V11="mV",0.001,IF($V11="µV",0.000001,IF($V11="kV",1000,1)))</f>
        <v>1E-3</v>
      </c>
      <c r="BB11" s="100">
        <f>IF($V11="mV",0.001,IF($V11="µV",0.000001,IF($V11="kV",1000,1)))</f>
        <v>1E-3</v>
      </c>
      <c r="BC11" s="100">
        <f>IF($V11="mA",0.001,IF($V11="µA",0.000001,IF($V11="kA",1000,1)))</f>
        <v>1</v>
      </c>
      <c r="BD11" s="100">
        <f>IF($V11="mA",0.001,IF($V11="µA",0.000001,IF($V11="kA",1000,1)))</f>
        <v>1</v>
      </c>
      <c r="BE11" s="100">
        <f>IF(CONCATENATE($Y11,$Z11)="O",0.001,IF(EXACT(CONCATENATE($Y11,$Z11),"mO")=TRUE,0.000001,IF(EXACT(CONCATENATE($Y11,$Z11),"MO")=TRUE,1000,1)))</f>
        <v>1</v>
      </c>
      <c r="BF11" s="100">
        <f>IF($V11="µF",0.001,IF($V11="nF",0.000001,IF($V11="pF",0.000000001,1)))</f>
        <v>1</v>
      </c>
      <c r="BG11" s="100">
        <f>IF($V11="Hz",0.001,IF($V11="mHz",0.000001,IF($V11="MHz",1000,IF($V11="µHz",0.000000001,1))))</f>
        <v>1</v>
      </c>
      <c r="BH11" s="100">
        <f t="shared" ref="BH11:BM26" si="2">IF($V11="mA",0.001,IF($V11="µA",0.000001,IF($V11="kA",1000,1)))</f>
        <v>1</v>
      </c>
      <c r="BI11" s="100">
        <f t="shared" si="2"/>
        <v>1</v>
      </c>
      <c r="BJ11" s="100">
        <f t="shared" si="2"/>
        <v>1</v>
      </c>
      <c r="BK11" s="100">
        <f t="shared" si="2"/>
        <v>1</v>
      </c>
      <c r="BL11" s="100">
        <f t="shared" si="2"/>
        <v>1</v>
      </c>
      <c r="BM11" s="100">
        <f t="shared" si="2"/>
        <v>1</v>
      </c>
      <c r="BU11" s="108">
        <f>HLOOKUP(AE11,$BA$10:BT11,COUNTIF($AE$7:AE11,"&lt;&gt;"&amp;""),FALSE)</f>
        <v>1E-3</v>
      </c>
      <c r="BV11" s="100">
        <f>IF($X11="Hz",0.001,IF(EXACT("mHz",$X11)=TRUE,0.000001,IF(EXACT("MHz",$X11)=TRUE,1000,IF($X11="µHz",0.000000001,1))))</f>
        <v>1E-3</v>
      </c>
      <c r="BW11" s="108">
        <f>IF(W11&lt;&gt;"",BV11*W11,"")</f>
        <v>4.4999999999999998E-2</v>
      </c>
      <c r="BX11" s="227">
        <f ca="1">IF(OR(AE11=$BB$10,AE11=$BD$10,AE11=$BK$10,AE11=$BL$10,AE11=$BM$10),VLOOKUP(BW11,INDIRECT(CONCATENATE(CR11,"!",HLOOKUP(AE11,$CU$10:CY11,CZ11,FALSE))),1,TRUE),"")</f>
        <v>4.4999999999999998E-2</v>
      </c>
      <c r="BY11" s="193">
        <f ca="1">VLOOKUP(Q11,INDIRECT(CONCATENATE(CR11,"!",$CT11)),11,FALSE)</f>
        <v>58.532999999999994</v>
      </c>
      <c r="BZ11" s="193">
        <f ca="1">VLOOKUP(Q11,INDIRECT(CONCATENATE(CR11,"!",$CT11)),12,FALSE)</f>
        <v>274.72999999999996</v>
      </c>
      <c r="CA11" s="193">
        <f ca="1">VLOOKUP(Q11,INDIRECT(CONCATENATE(CR11,"!",$CT11)),13,FALSE)</f>
        <v>58.43</v>
      </c>
      <c r="CB11" s="193">
        <f ca="1">VLOOKUP(Q11,INDIRECT(CONCATENATE(CR11,"!",$CT11)),14,FALSE)</f>
        <v>274.90999999999997</v>
      </c>
      <c r="CC11" s="193">
        <f ca="1">DB11/DC11</f>
        <v>1000.0000000000001</v>
      </c>
      <c r="CD11" s="109">
        <f>Worksheet!K6</f>
        <v>0</v>
      </c>
      <c r="CE11" s="109">
        <f>Worksheet!L6</f>
        <v>0</v>
      </c>
      <c r="CF11" s="109">
        <f>Worksheet!M6</f>
        <v>0</v>
      </c>
      <c r="CG11" s="109">
        <f>Worksheet!N6</f>
        <v>0</v>
      </c>
      <c r="CH11" s="109">
        <f>Worksheet!O6</f>
        <v>0</v>
      </c>
      <c r="CI11" s="246">
        <f ca="1">CD11*$CC11</f>
        <v>0</v>
      </c>
      <c r="CJ11" s="246">
        <f ca="1">CE11*$CC11</f>
        <v>0</v>
      </c>
      <c r="CK11" s="246">
        <f ca="1">CF11*$CC11</f>
        <v>0</v>
      </c>
      <c r="CL11" s="246">
        <f ca="1">CG11*$CC11</f>
        <v>0</v>
      </c>
      <c r="CM11" s="246">
        <f ca="1">CH11*$CC11</f>
        <v>0</v>
      </c>
      <c r="CN11" s="222" t="str">
        <f ca="1">VLOOKUP(Q11,INDIRECT(CONCATENATE(CR11,"!",$CT11)),7,FALSE)</f>
        <v>µV</v>
      </c>
      <c r="CO11" s="194" t="str">
        <f>Worksheet!Q6</f>
        <v>0.0</v>
      </c>
      <c r="CP11" s="99" t="str">
        <f>CONCATENATE(LEFT(CO11,LEN(CO11)-1),1)</f>
        <v>0.1</v>
      </c>
      <c r="CQ11" s="224">
        <f>VALUE(CP11)*BU11</f>
        <v>1E-4</v>
      </c>
      <c r="CR11" s="99" t="str">
        <f>VLOOKUP($R11,$S$1:$T$7,2,FALSE)</f>
        <v>Standard1</v>
      </c>
      <c r="CT11" s="203" t="str">
        <f ca="1">ADDRESS(4,2,1)&amp;":"&amp;ADDRESS(COUNTIF(INDIRECT(CONCATENATE(CR11,"!","C:C")),"&lt;&gt;"&amp;""),16,1)</f>
        <v>$B$4:$P$807</v>
      </c>
      <c r="CU11" s="193" t="str">
        <f>VLOOKUP($CR11,$CT$3:CU$8,2,FALSE)</f>
        <v>$I$189:$I$348</v>
      </c>
      <c r="CV11" s="193" t="str">
        <f>VLOOKUP($CR11,$CT$3:CV$8,3,FALSE)</f>
        <v>$I$349:$I$538</v>
      </c>
      <c r="CW11" s="193" t="e">
        <f>VLOOKUP($CR11,$CT$3:CW$8,4,FALSE)</f>
        <v>#N/A</v>
      </c>
      <c r="CX11" s="193" t="e">
        <f>VLOOKUP($CR11,$CT$3:CX$8,5,FALSE)</f>
        <v>#N/A</v>
      </c>
      <c r="CY11" s="193" t="e">
        <f>VLOOKUP($CR11,$CT$3:CY$8,6,FALSE)</f>
        <v>#N/A</v>
      </c>
      <c r="CZ11" s="99">
        <f>COUNTIF($CU$10:CU11,"&lt;&gt;"&amp;"")</f>
        <v>2</v>
      </c>
      <c r="DB11" s="99">
        <f>IF(LEFT(V11,1)="p",0.000000000001,IF(LEFT(V11)="n",0.000000001,IF(LEFT(V11,1)="µ",0.000001,IF(EXACT(LEFT(V11),"m")=TRUE,0.001,IF(OR(V11="V",V11="A",V11="Ω",V11="O",V11="Hz",V11="F",V11="DGC",V11="DGF",V11="°F",V11="°C"),1,IF(EXACT(LEFT(V11,1),"k")=TRUE,1000,IF(EXACT(LEFT(V11,1),"M")=TRUE,1000000,"")))))))</f>
        <v>1E-3</v>
      </c>
      <c r="DC11" s="99">
        <f ca="1">IF(LEFT(CN11,1)="p",0.000000000001,IF(LEFT(CN11,1)="n",0.000000001,IF(LEFT(CN11,1)="µ",0.000001,IF(EXACT(LEFT(CN11,1),"m")=TRUE,0.001,IF(OR(CN11="V",CN11="A",CN11="Ω",CN11="Hz",CN11="F",CN11="°F",CN11="°C"),1,IF(LEFT(CN11,1)="k",1000,IF(EXACT(LEFT(CN11,1),"M")=TRUE,1000000,"ERROR")))))))</f>
        <v>9.9999999999999995E-7</v>
      </c>
    </row>
    <row r="12" spans="2:108" x14ac:dyDescent="0.25">
      <c r="Q12" s="100" t="str">
        <f t="shared" ref="Q12:Q22" ca="1" si="3">CONCATENATE(AE12,CQ12,AF12,BX12)</f>
        <v>ACV0.0013.30.045</v>
      </c>
      <c r="R12" s="99" t="str">
        <f>IF(Worksheet!I7=$S$2,$S$2,IF(Worksheet!I7=$S$3,$S$3,$S$1))</f>
        <v>5502A</v>
      </c>
      <c r="S12" s="101" t="str">
        <f t="shared" ref="S12:S22" ca="1" si="4">IFERROR(CONCATENATE((ROUND(MAX((SQRT(((((STDEV(CI12:CM12))/SQRT(5))*2.87/2)^2)+(((CA12+(AG12*(CB12)))*0.5)^2))*2),BY12+(BZ12*AG12)),2-(1+INT(LOG10(ABS(MAX((SQRT(((((STDEV(CI12:CM12))/SQRT(5))*2.87/2)^2)+(((CA12+(AG12*(CB12)))*0.5)^2))*2),BY12+(BZ12*AG12))))))))," ",CN12),"")</f>
        <v>2.5 mV</v>
      </c>
      <c r="T12" s="96">
        <f t="shared" ref="T12:T22" si="5">CQ12</f>
        <v>1E-3</v>
      </c>
      <c r="U12" s="103">
        <f>IF(Worksheet!S7="%",ABS(Worksheet!Z7),ABS(Worksheet!U7))</f>
        <v>5</v>
      </c>
      <c r="V12" s="249" t="str">
        <f>IF(Worksheet!S7="%",Worksheet!AA7,Worksheet!S7)</f>
        <v>V</v>
      </c>
      <c r="W12" s="102">
        <f>IF(Worksheet!S7="%","",IF(Worksheet!Z7&lt;&gt;"",Worksheet!Z7,""))</f>
        <v>500</v>
      </c>
      <c r="X12" s="102" t="str">
        <f>IF(Worksheet!S7="%","",IF(Worksheet!AA7&lt;&gt;"",Worksheet!AA7,""))</f>
        <v>Hz</v>
      </c>
      <c r="Y12" s="104" t="str">
        <f t="shared" ref="Y12:Y22" si="6">IF(OR(LEFT(RIGHT(V12,2),1)="°",LEFT(RIGHT(V12,2),1)="Ω",LEFT(RIGHT(V12,2),1)=Z12),"",LEFT(RIGHT(V12,2),1))</f>
        <v/>
      </c>
      <c r="Z12" s="104" t="str">
        <f t="shared" ref="Z12:Z22" si="7">IF(RIGHT(V12,1)="Ω","O",IF(RIGHT(V12,2)="°F","DGF",IF(RIGHT(V12,2)="°C","DGC",RIGHT(V12,1))))</f>
        <v>V</v>
      </c>
      <c r="AA12" s="104" t="str">
        <f t="shared" ref="AA12:AA22" si="8">IF(X12&lt;&gt;"","AC","DC")</f>
        <v>AC</v>
      </c>
      <c r="AB12" s="104" t="str">
        <f t="shared" ref="AB12:AB22" si="9">IF(OR(Z12="DGC",Z12="DGF",Z12="O"),Z12,CONCATENATE(AA12,Z12))</f>
        <v>ACV</v>
      </c>
      <c r="AC12" s="104" t="str">
        <f>IF(Worksheet!H7&lt;&gt;"",Worksheet!H7,"")</f>
        <v/>
      </c>
      <c r="AD12" s="104" t="str">
        <f t="shared" ref="AD12:AD49" si="10">IF(RIGHT(AB12,1)="f","Capacitance",IF(RIGHT(AB12,1)="Z","Frequency",IF(RIGHT(AB12,1)="O","Resistance",IF(AND(RIGHT(AB12,1)="A",AC12&lt;&gt;""),CONCATENATE(AB12,AC12,"TURN"),""))))</f>
        <v/>
      </c>
      <c r="AE12" s="225" t="str">
        <f t="shared" ref="AE12:AE49" si="11">IF(AD12&lt;&gt;"",AD12,AB12)</f>
        <v>ACV</v>
      </c>
      <c r="AF12" s="226">
        <f ca="1">HLOOKUP(AE12,$AH$10:AZ12,COUNTIF($AE$7:AE12,"&lt;&gt;"&amp;""),FALSE)</f>
        <v>3.3</v>
      </c>
      <c r="AG12" s="112">
        <f t="shared" ref="AG12:AG22" si="12">U12*BU12</f>
        <v>5</v>
      </c>
      <c r="AH12" s="193">
        <f ca="1">VLOOKUP($AG12,INDIRECT(CONCATENATE($CR12,"!",VLOOKUP($CR12,$AG$3:AH$8,AH$2,FALSE))),1,TRUE)</f>
        <v>3</v>
      </c>
      <c r="AI12" s="193">
        <f ca="1">VLOOKUP($AG12,INDIRECT(CONCATENATE($CR12,"!",VLOOKUP($CR12,$AG$3:AI$8,AI$2,FALSE))),1,TRUE)</f>
        <v>3.3</v>
      </c>
      <c r="AJ12" s="193">
        <f ca="1">VLOOKUP($AG12,INDIRECT(CONCATENATE($CR12,"!",VLOOKUP($CR12,$AG$3:AJ$8,AJ$2,FALSE))),1,TRUE)</f>
        <v>3</v>
      </c>
      <c r="AK12" s="193">
        <f ca="1">VLOOKUP($AG12,INDIRECT(CONCATENATE($CR12,"!",VLOOKUP($CR12,$AG$3:AK$8,AK$2,FALSE))),1,TRUE)</f>
        <v>3</v>
      </c>
      <c r="AL12" s="193">
        <f ca="1">VLOOKUP($AG12,INDIRECT(CONCATENATE($CR12,"!",VLOOKUP($CR12,$AG$3:AL$8,AL$2,FALSE))),1,TRUE)</f>
        <v>3.3</v>
      </c>
      <c r="AM12" s="193">
        <f ca="1">VLOOKUP($AG12,INDIRECT(CONCATENATE($CR12,"!",VLOOKUP($CR12,$AG$3:AM$8,AM$2,FALSE))),1,TRUE)</f>
        <v>3.3</v>
      </c>
      <c r="AN12" s="193">
        <f ca="1">VLOOKUP($AG12,INDIRECT(CONCATENATE($CR12,"!",VLOOKUP($CR12,$AG$3:AN$8,AN$2,FALSE))),1,TRUE)</f>
        <v>1.2</v>
      </c>
      <c r="AO12" s="193" t="e">
        <f ca="1">VLOOKUP($AG12,INDIRECT(CONCATENATE($CR12,"!",VLOOKUP($CR12,$AG$3:AO$8,AO$2,FALSE))),1,TRUE)</f>
        <v>#N/A</v>
      </c>
      <c r="AP12" s="193" t="e">
        <f ca="1">VLOOKUP($AG12,INDIRECT(CONCATENATE($CR12,"!",VLOOKUP($CR12,$AG$3:AP$8,AP$2,FALSE))),1,TRUE)</f>
        <v>#N/A</v>
      </c>
      <c r="AQ12" s="193" t="e">
        <f ca="1">VLOOKUP($AG12,INDIRECT(CONCATENATE($CR12,"!",VLOOKUP($CR12,$AG$3:AQ$8,AQ$2,FALSE))),1,TRUE)</f>
        <v>#N/A</v>
      </c>
      <c r="AR12" s="193" t="e">
        <f ca="1">VLOOKUP($AG12,INDIRECT(CONCATENATE($CR12,"!",VLOOKUP($CR12,$AG$3:AR$8,AR$2,FALSE))),1,TRUE)</f>
        <v>#N/A</v>
      </c>
      <c r="AS12" s="193" t="e">
        <f ca="1">VLOOKUP($AG12,INDIRECT(CONCATENATE($CR12,"!",VLOOKUP($CR12,$AG$3:AS$8,AS$2,FALSE))),1,TRUE)</f>
        <v>#N/A</v>
      </c>
      <c r="AT12" s="193" t="e">
        <f ca="1">VLOOKUP($AG12,INDIRECT(CONCATENATE($CR12,"!",VLOOKUP($CR12,$AG$3:AT$8,AT$2,FALSE))),1,TRUE)</f>
        <v>#N/A</v>
      </c>
      <c r="AU12" s="193"/>
      <c r="AV12" s="193"/>
      <c r="AW12" s="193"/>
      <c r="AX12" s="193"/>
      <c r="AY12" s="193"/>
      <c r="AZ12" s="193"/>
      <c r="BA12" s="107">
        <f t="shared" ref="BA12:BB27" si="13">IF($V12="mV",0.001,IF($V12="µV",0.000001,IF($V12="kV",1000,1)))</f>
        <v>1</v>
      </c>
      <c r="BB12" s="100">
        <f t="shared" si="13"/>
        <v>1</v>
      </c>
      <c r="BC12" s="100">
        <f t="shared" ref="BC12:BD27" si="14">IF($V12="mA",0.001,IF($V12="µA",0.000001,IF($V12="kA",1000,1)))</f>
        <v>1</v>
      </c>
      <c r="BD12" s="100">
        <f t="shared" si="14"/>
        <v>1</v>
      </c>
      <c r="BE12" s="100">
        <f t="shared" ref="BE12:BE75" si="15">IF(CONCATENATE($Y12,$Z12)="O",0.001,IF(EXACT(CONCATENATE($Y12,$Z12),"mO")=TRUE,0.000001,IF(EXACT(CONCATENATE($Y12,$Z12),"MO")=TRUE,1000,1)))</f>
        <v>1</v>
      </c>
      <c r="BF12" s="100">
        <f t="shared" ref="BF12:BF75" si="16">IF($V12="µF",0.001,IF($V12="nF",0.000001,IF($V12="pF",0.000000001,1)))</f>
        <v>1</v>
      </c>
      <c r="BG12" s="100">
        <f t="shared" ref="BG12:BG75" si="17">IF($V12="Hz",0.001,IF($V12="mHz",0.000001,IF($V12="MHz",1000,IF($V12="µHz",0.000000001,1))))</f>
        <v>1</v>
      </c>
      <c r="BH12" s="100">
        <f t="shared" si="2"/>
        <v>1</v>
      </c>
      <c r="BI12" s="100">
        <f t="shared" si="2"/>
        <v>1</v>
      </c>
      <c r="BJ12" s="100">
        <f t="shared" si="2"/>
        <v>1</v>
      </c>
      <c r="BK12" s="100">
        <f t="shared" si="2"/>
        <v>1</v>
      </c>
      <c r="BL12" s="100">
        <f t="shared" si="2"/>
        <v>1</v>
      </c>
      <c r="BM12" s="100">
        <f t="shared" si="2"/>
        <v>1</v>
      </c>
      <c r="BU12" s="108">
        <f>HLOOKUP(AE12,$BA$10:BT12,COUNTIF($AE$7:AE12,"&lt;&gt;"&amp;""),FALSE)</f>
        <v>1</v>
      </c>
      <c r="BV12" s="100">
        <f t="shared" ref="BV12:BV75" si="18">IF($X12="Hz",0.001,IF(EXACT("mHz",$X12)=TRUE,0.000001,IF(EXACT("MHz",$X12)=TRUE,1000,IF($X12="µHz",0.000000001,1))))</f>
        <v>1E-3</v>
      </c>
      <c r="BW12" s="108">
        <f t="shared" ref="BW12:BW22" si="19">IF(W12&lt;&gt;"",BV12*W12,"")</f>
        <v>0.5</v>
      </c>
      <c r="BX12" s="227">
        <f ca="1">IF(OR(AE12=$BB$10,AE12=$BD$10,AE12=$BK$10,AE12=$BL$10,AE12=$BM$10),VLOOKUP(BW12,INDIRECT(CONCATENATE(CR12,"!",HLOOKUP(AE12,$CU$10:CY12,CZ12,FALSE))),1,TRUE),"")</f>
        <v>4.4999999999999998E-2</v>
      </c>
      <c r="BY12" s="193">
        <f t="shared" ref="BY12:BY49" ca="1" si="20">VLOOKUP(Q12,INDIRECT(CONCATENATE(CR12,"!",$CT12)),11,FALSE)</f>
        <v>0.79249999999999998</v>
      </c>
      <c r="BZ12" s="193">
        <f t="shared" ref="BZ12:BZ49" ca="1" si="21">VLOOKUP(Q12,INDIRECT(CONCATENATE(CR12,"!",$CT12)),12,FALSE)</f>
        <v>0.34383000000000002</v>
      </c>
      <c r="CA12" s="193">
        <f t="shared" ref="CA12:CA49" ca="1" si="22">VLOOKUP(Q12,INDIRECT(CONCATENATE(CR12,"!",$CT12)),13,FALSE)</f>
        <v>0.7916399999999999</v>
      </c>
      <c r="CB12" s="193">
        <f t="shared" ref="CB12:CB49" ca="1" si="23">VLOOKUP(Q12,INDIRECT(CONCATENATE(CR12,"!",$CT12)),14,FALSE)</f>
        <v>0.34383999999999998</v>
      </c>
      <c r="CC12" s="193">
        <f t="shared" ref="CC12:CC49" ca="1" si="24">DB12/DC12</f>
        <v>1000</v>
      </c>
      <c r="CD12" s="109">
        <f>Worksheet!K7</f>
        <v>0</v>
      </c>
      <c r="CE12" s="109">
        <f>Worksheet!L7</f>
        <v>0</v>
      </c>
      <c r="CF12" s="109">
        <f>Worksheet!M7</f>
        <v>0</v>
      </c>
      <c r="CG12" s="109">
        <f>Worksheet!N7</f>
        <v>0</v>
      </c>
      <c r="CH12" s="109">
        <f>Worksheet!O7</f>
        <v>0</v>
      </c>
      <c r="CI12" s="246">
        <f t="shared" ref="CI12:CI49" ca="1" si="25">CD12*$CC12</f>
        <v>0</v>
      </c>
      <c r="CJ12" s="246">
        <f t="shared" ref="CJ12:CJ49" ca="1" si="26">CE12*$CC12</f>
        <v>0</v>
      </c>
      <c r="CK12" s="246">
        <f t="shared" ref="CK12:CK49" ca="1" si="27">CF12*$CC12</f>
        <v>0</v>
      </c>
      <c r="CL12" s="246">
        <f t="shared" ref="CL12:CL49" ca="1" si="28">CG12*$CC12</f>
        <v>0</v>
      </c>
      <c r="CM12" s="246">
        <f t="shared" ref="CM12:CM49" ca="1" si="29">CH12*$CC12</f>
        <v>0</v>
      </c>
      <c r="CN12" s="222" t="str">
        <f t="shared" ref="CN12:CN22" ca="1" si="30">VLOOKUP(Q12,INDIRECT(CONCATENATE(CR12,"!",$CT12)),7,FALSE)</f>
        <v>mV</v>
      </c>
      <c r="CO12" s="194" t="str">
        <f>Worksheet!Q7</f>
        <v>0.000</v>
      </c>
      <c r="CP12" s="99" t="str">
        <f t="shared" ref="CP12:CP49" si="31">CONCATENATE(LEFT(CO12,LEN(CO12)-1),1)</f>
        <v>0.001</v>
      </c>
      <c r="CQ12" s="224">
        <f t="shared" ref="CQ12:CQ22" si="32">VALUE(CP12)*BU12</f>
        <v>1E-3</v>
      </c>
      <c r="CR12" s="99" t="str">
        <f t="shared" ref="CR12:CR75" si="33">VLOOKUP($R12,$S$1:$T$7,2,FALSE)</f>
        <v>Standard1</v>
      </c>
      <c r="CT12" s="203" t="str">
        <f t="shared" ref="CT12:CT22" ca="1" si="34">ADDRESS(4,2,1)&amp;":"&amp;ADDRESS(COUNTIF(INDIRECT(CONCATENATE(CR12,"!","C:C")),"&lt;&gt;"&amp;""),16,1)</f>
        <v>$B$4:$P$807</v>
      </c>
      <c r="CU12" s="193" t="str">
        <f>VLOOKUP($CR12,$CT$3:CU$8,2,FALSE)</f>
        <v>$I$189:$I$348</v>
      </c>
      <c r="CV12" s="193" t="str">
        <f>VLOOKUP($CR12,$CT$3:CV$8,3,FALSE)</f>
        <v>$I$349:$I$538</v>
      </c>
      <c r="CW12" s="193" t="e">
        <f>VLOOKUP($CR12,$CT$3:CW$8,4,FALSE)</f>
        <v>#N/A</v>
      </c>
      <c r="CX12" s="193" t="e">
        <f>VLOOKUP($CR12,$CT$3:CX$8,5,FALSE)</f>
        <v>#N/A</v>
      </c>
      <c r="CY12" s="193" t="e">
        <f>VLOOKUP($CR12,$CT$3:CY$8,6,FALSE)</f>
        <v>#N/A</v>
      </c>
      <c r="CZ12" s="99">
        <f>COUNTIF($CU$10:CU12,"&lt;&gt;"&amp;"")</f>
        <v>3</v>
      </c>
      <c r="DB12" s="99">
        <f t="shared" ref="DB12:DB49" si="35">IF(LEFT(V12,1)="p",0.000000000001,IF(LEFT(V12)="n",0.000000001,IF(LEFT(V12,1)="µ",0.000001,IF(EXACT(LEFT(V12),"m")=TRUE,0.001,IF(OR(V12="V",V12="A",V12="Ω",V12="O",V12="Hz",V12="F",V12="DGC",V12="DGF",V12="°F",V12="°C"),1,IF(EXACT(LEFT(V12,1),"k")=TRUE,1000,IF(EXACT(LEFT(V12,1),"M")=TRUE,1000000,"")))))))</f>
        <v>1</v>
      </c>
      <c r="DC12" s="99">
        <f t="shared" ref="DC12:DC49" ca="1" si="36">IF(LEFT(CN12,1)="p",0.000000000001,IF(LEFT(CN12,1)="n",0.000000001,IF(LEFT(CN12,1)="µ",0.000001,IF(EXACT(LEFT(CN12,1),"m")=TRUE,0.001,IF(OR(CN12="V",CN12="A",CN12="Ω",CN12="Hz",CN12="F",CN12="°F",CN12="°C"),1,IF(LEFT(CN12,1)="k",1000,IF(EXACT(LEFT(CN12,1),"M")=TRUE,1000000,"ERROR")))))))</f>
        <v>1E-3</v>
      </c>
    </row>
    <row r="13" spans="2:108" x14ac:dyDescent="0.25">
      <c r="Q13" s="100" t="str">
        <f t="shared" ca="1" si="3"/>
        <v>ACV0.0013.30.045</v>
      </c>
      <c r="R13" s="99" t="str">
        <f>IF(Worksheet!I8=$S$2,$S$2,IF(Worksheet!I8=$S$3,$S$3,$S$1))</f>
        <v>5502A</v>
      </c>
      <c r="S13" s="101" t="str">
        <f t="shared" ca="1" si="4"/>
        <v>2.5 mV</v>
      </c>
      <c r="T13" s="96">
        <f t="shared" si="5"/>
        <v>1E-3</v>
      </c>
      <c r="U13" s="103">
        <f>IF(Worksheet!S8="%",ABS(Worksheet!Z8),ABS(Worksheet!U8))</f>
        <v>5</v>
      </c>
      <c r="V13" s="249" t="str">
        <f>IF(Worksheet!S8="%",Worksheet!AA8,Worksheet!S8)</f>
        <v>V</v>
      </c>
      <c r="W13" s="102">
        <f>IF(Worksheet!S8="%","",IF(Worksheet!Z8&lt;&gt;"",Worksheet!Z8,""))</f>
        <v>1</v>
      </c>
      <c r="X13" s="102" t="str">
        <f>IF(Worksheet!S8="%","",IF(Worksheet!AA8&lt;&gt;"",Worksheet!AA8,""))</f>
        <v>kHz</v>
      </c>
      <c r="Y13" s="104" t="str">
        <f t="shared" si="6"/>
        <v/>
      </c>
      <c r="Z13" s="104" t="str">
        <f t="shared" si="7"/>
        <v>V</v>
      </c>
      <c r="AA13" s="104" t="str">
        <f t="shared" si="8"/>
        <v>AC</v>
      </c>
      <c r="AB13" s="104" t="str">
        <f t="shared" si="9"/>
        <v>ACV</v>
      </c>
      <c r="AC13" s="104" t="str">
        <f>IF(Worksheet!H8&lt;&gt;"",Worksheet!H8,"")</f>
        <v/>
      </c>
      <c r="AD13" s="104" t="str">
        <f t="shared" si="10"/>
        <v/>
      </c>
      <c r="AE13" s="225" t="str">
        <f t="shared" si="11"/>
        <v>ACV</v>
      </c>
      <c r="AF13" s="226">
        <f ca="1">HLOOKUP(AE13,$AH$10:AZ13,COUNTIF($AE$7:AE13,"&lt;&gt;"&amp;""),FALSE)</f>
        <v>3.3</v>
      </c>
      <c r="AG13" s="112">
        <f t="shared" si="12"/>
        <v>5</v>
      </c>
      <c r="AH13" s="193">
        <f ca="1">VLOOKUP($AG13,INDIRECT(CONCATENATE($CR13,"!",VLOOKUP($CR13,$AG$3:AH$8,AH$2,FALSE))),1,TRUE)</f>
        <v>3</v>
      </c>
      <c r="AI13" s="193">
        <f ca="1">VLOOKUP($AG13,INDIRECT(CONCATENATE($CR13,"!",VLOOKUP($CR13,$AG$3:AI$8,AI$2,FALSE))),1,TRUE)</f>
        <v>3.3</v>
      </c>
      <c r="AJ13" s="193">
        <f ca="1">VLOOKUP($AG13,INDIRECT(CONCATENATE($CR13,"!",VLOOKUP($CR13,$AG$3:AJ$8,AJ$2,FALSE))),1,TRUE)</f>
        <v>3</v>
      </c>
      <c r="AK13" s="193">
        <f ca="1">VLOOKUP($AG13,INDIRECT(CONCATENATE($CR13,"!",VLOOKUP($CR13,$AG$3:AK$8,AK$2,FALSE))),1,TRUE)</f>
        <v>3</v>
      </c>
      <c r="AL13" s="193">
        <f ca="1">VLOOKUP($AG13,INDIRECT(CONCATENATE($CR13,"!",VLOOKUP($CR13,$AG$3:AL$8,AL$2,FALSE))),1,TRUE)</f>
        <v>3.3</v>
      </c>
      <c r="AM13" s="193">
        <f ca="1">VLOOKUP($AG13,INDIRECT(CONCATENATE($CR13,"!",VLOOKUP($CR13,$AG$3:AM$8,AM$2,FALSE))),1,TRUE)</f>
        <v>3.3</v>
      </c>
      <c r="AN13" s="193">
        <f ca="1">VLOOKUP($AG13,INDIRECT(CONCATENATE($CR13,"!",VLOOKUP($CR13,$AG$3:AN$8,AN$2,FALSE))),1,TRUE)</f>
        <v>1.2</v>
      </c>
      <c r="AO13" s="193" t="e">
        <f ca="1">VLOOKUP($AG13,INDIRECT(CONCATENATE($CR13,"!",VLOOKUP($CR13,$AG$3:AO$8,AO$2,FALSE))),1,TRUE)</f>
        <v>#N/A</v>
      </c>
      <c r="AP13" s="193" t="e">
        <f ca="1">VLOOKUP($AG13,INDIRECT(CONCATENATE($CR13,"!",VLOOKUP($CR13,$AG$3:AP$8,AP$2,FALSE))),1,TRUE)</f>
        <v>#N/A</v>
      </c>
      <c r="AQ13" s="193" t="e">
        <f ca="1">VLOOKUP($AG13,INDIRECT(CONCATENATE($CR13,"!",VLOOKUP($CR13,$AG$3:AQ$8,AQ$2,FALSE))),1,TRUE)</f>
        <v>#N/A</v>
      </c>
      <c r="AR13" s="193" t="e">
        <f ca="1">VLOOKUP($AG13,INDIRECT(CONCATENATE($CR13,"!",VLOOKUP($CR13,$AG$3:AR$8,AR$2,FALSE))),1,TRUE)</f>
        <v>#N/A</v>
      </c>
      <c r="AS13" s="193" t="e">
        <f ca="1">VLOOKUP($AG13,INDIRECT(CONCATENATE($CR13,"!",VLOOKUP($CR13,$AG$3:AS$8,AS$2,FALSE))),1,TRUE)</f>
        <v>#N/A</v>
      </c>
      <c r="AT13" s="193" t="e">
        <f ca="1">VLOOKUP($AG13,INDIRECT(CONCATENATE($CR13,"!",VLOOKUP($CR13,$AG$3:AT$8,AT$2,FALSE))),1,TRUE)</f>
        <v>#N/A</v>
      </c>
      <c r="AU13" s="193"/>
      <c r="AV13" s="193"/>
      <c r="AW13" s="193"/>
      <c r="AX13" s="193"/>
      <c r="AY13" s="193"/>
      <c r="AZ13" s="193"/>
      <c r="BA13" s="107">
        <f t="shared" si="13"/>
        <v>1</v>
      </c>
      <c r="BB13" s="100">
        <f t="shared" si="13"/>
        <v>1</v>
      </c>
      <c r="BC13" s="100">
        <f t="shared" si="14"/>
        <v>1</v>
      </c>
      <c r="BD13" s="100">
        <f t="shared" si="14"/>
        <v>1</v>
      </c>
      <c r="BE13" s="100">
        <f t="shared" si="15"/>
        <v>1</v>
      </c>
      <c r="BF13" s="100">
        <f t="shared" si="16"/>
        <v>1</v>
      </c>
      <c r="BG13" s="100">
        <f t="shared" si="17"/>
        <v>1</v>
      </c>
      <c r="BH13" s="100">
        <f t="shared" si="2"/>
        <v>1</v>
      </c>
      <c r="BI13" s="100">
        <f t="shared" si="2"/>
        <v>1</v>
      </c>
      <c r="BJ13" s="100">
        <f t="shared" si="2"/>
        <v>1</v>
      </c>
      <c r="BK13" s="100">
        <f t="shared" si="2"/>
        <v>1</v>
      </c>
      <c r="BL13" s="100">
        <f t="shared" si="2"/>
        <v>1</v>
      </c>
      <c r="BM13" s="100">
        <f t="shared" si="2"/>
        <v>1</v>
      </c>
      <c r="BU13" s="108">
        <f>HLOOKUP(AE13,$BA$10:BT13,COUNTIF($AE$7:AE13,"&lt;&gt;"&amp;""),FALSE)</f>
        <v>1</v>
      </c>
      <c r="BV13" s="100">
        <f t="shared" si="18"/>
        <v>1</v>
      </c>
      <c r="BW13" s="108">
        <f t="shared" si="19"/>
        <v>1</v>
      </c>
      <c r="BX13" s="227">
        <f ca="1">IF(OR(AE13=$BB$10,AE13=$BD$10,AE13=$BK$10,AE13=$BL$10,AE13=$BM$10),VLOOKUP(BW13,INDIRECT(CONCATENATE(CR13,"!",HLOOKUP(AE13,$CU$10:CY13,CZ13,FALSE))),1,TRUE),"")</f>
        <v>4.4999999999999998E-2</v>
      </c>
      <c r="BY13" s="193">
        <f t="shared" ca="1" si="20"/>
        <v>0.79249999999999998</v>
      </c>
      <c r="BZ13" s="193">
        <f t="shared" ca="1" si="21"/>
        <v>0.34383000000000002</v>
      </c>
      <c r="CA13" s="193">
        <f t="shared" ca="1" si="22"/>
        <v>0.7916399999999999</v>
      </c>
      <c r="CB13" s="193">
        <f t="shared" ca="1" si="23"/>
        <v>0.34383999999999998</v>
      </c>
      <c r="CC13" s="193">
        <f t="shared" ca="1" si="24"/>
        <v>1000</v>
      </c>
      <c r="CD13" s="109">
        <f>Worksheet!K8</f>
        <v>0</v>
      </c>
      <c r="CE13" s="109">
        <f>Worksheet!L8</f>
        <v>0</v>
      </c>
      <c r="CF13" s="109">
        <f>Worksheet!M8</f>
        <v>0</v>
      </c>
      <c r="CG13" s="109">
        <f>Worksheet!N8</f>
        <v>0</v>
      </c>
      <c r="CH13" s="109">
        <f>Worksheet!O8</f>
        <v>0</v>
      </c>
      <c r="CI13" s="246">
        <f t="shared" ca="1" si="25"/>
        <v>0</v>
      </c>
      <c r="CJ13" s="246">
        <f t="shared" ca="1" si="26"/>
        <v>0</v>
      </c>
      <c r="CK13" s="246">
        <f t="shared" ca="1" si="27"/>
        <v>0</v>
      </c>
      <c r="CL13" s="246">
        <f t="shared" ca="1" si="28"/>
        <v>0</v>
      </c>
      <c r="CM13" s="246">
        <f t="shared" ca="1" si="29"/>
        <v>0</v>
      </c>
      <c r="CN13" s="222" t="str">
        <f t="shared" ca="1" si="30"/>
        <v>mV</v>
      </c>
      <c r="CO13" s="194" t="str">
        <f>Worksheet!Q8</f>
        <v>0.000</v>
      </c>
      <c r="CP13" s="99" t="str">
        <f t="shared" si="31"/>
        <v>0.001</v>
      </c>
      <c r="CQ13" s="224">
        <f t="shared" si="32"/>
        <v>1E-3</v>
      </c>
      <c r="CR13" s="99" t="str">
        <f t="shared" si="33"/>
        <v>Standard1</v>
      </c>
      <c r="CT13" s="203" t="str">
        <f t="shared" ca="1" si="34"/>
        <v>$B$4:$P$807</v>
      </c>
      <c r="CU13" s="193" t="str">
        <f>VLOOKUP($CR13,$CT$3:CU$8,2,FALSE)</f>
        <v>$I$189:$I$348</v>
      </c>
      <c r="CV13" s="193" t="str">
        <f>VLOOKUP($CR13,$CT$3:CV$8,3,FALSE)</f>
        <v>$I$349:$I$538</v>
      </c>
      <c r="CW13" s="193" t="e">
        <f>VLOOKUP($CR13,$CT$3:CW$8,4,FALSE)</f>
        <v>#N/A</v>
      </c>
      <c r="CX13" s="193" t="e">
        <f>VLOOKUP($CR13,$CT$3:CX$8,5,FALSE)</f>
        <v>#N/A</v>
      </c>
      <c r="CY13" s="193" t="e">
        <f>VLOOKUP($CR13,$CT$3:CY$8,6,FALSE)</f>
        <v>#N/A</v>
      </c>
      <c r="CZ13" s="99">
        <f>COUNTIF($CU$10:CU13,"&lt;&gt;"&amp;"")</f>
        <v>4</v>
      </c>
      <c r="DB13" s="99">
        <f t="shared" si="35"/>
        <v>1</v>
      </c>
      <c r="DC13" s="99">
        <f t="shared" ca="1" si="36"/>
        <v>1E-3</v>
      </c>
    </row>
    <row r="14" spans="2:108" x14ac:dyDescent="0.25">
      <c r="Q14" s="100" t="str">
        <f t="shared" ca="1" si="3"/>
        <v>ACV0.01330.045</v>
      </c>
      <c r="R14" s="99" t="str">
        <f>IF(Worksheet!I9=$S$2,$S$2,IF(Worksheet!I9=$S$3,$S$3,$S$1))</f>
        <v>5502A</v>
      </c>
      <c r="S14" s="101" t="str">
        <f t="shared" ca="1" si="4"/>
        <v>58 mV</v>
      </c>
      <c r="T14" s="96">
        <f t="shared" si="5"/>
        <v>0.01</v>
      </c>
      <c r="U14" s="103">
        <f>IF(Worksheet!S9="%",ABS(Worksheet!Z9),ABS(Worksheet!U9))</f>
        <v>50</v>
      </c>
      <c r="V14" s="249" t="str">
        <f>IF(Worksheet!S9="%",Worksheet!AA9,Worksheet!S9)</f>
        <v>V</v>
      </c>
      <c r="W14" s="102">
        <f>IF(Worksheet!S9="%","",IF(Worksheet!Z9&lt;&gt;"",Worksheet!Z9,""))</f>
        <v>45</v>
      </c>
      <c r="X14" s="102" t="str">
        <f>IF(Worksheet!S9="%","",IF(Worksheet!AA9&lt;&gt;"",Worksheet!AA9,""))</f>
        <v>Hz</v>
      </c>
      <c r="Y14" s="104" t="str">
        <f t="shared" si="6"/>
        <v/>
      </c>
      <c r="Z14" s="104" t="str">
        <f t="shared" si="7"/>
        <v>V</v>
      </c>
      <c r="AA14" s="104" t="str">
        <f t="shared" si="8"/>
        <v>AC</v>
      </c>
      <c r="AB14" s="104" t="str">
        <f t="shared" si="9"/>
        <v>ACV</v>
      </c>
      <c r="AC14" s="104" t="str">
        <f>IF(Worksheet!H9&lt;&gt;"",Worksheet!H9,"")</f>
        <v/>
      </c>
      <c r="AD14" s="104" t="str">
        <f t="shared" si="10"/>
        <v/>
      </c>
      <c r="AE14" s="225" t="str">
        <f t="shared" si="11"/>
        <v>ACV</v>
      </c>
      <c r="AF14" s="226">
        <f ca="1">HLOOKUP(AE14,$AH$10:AZ14,COUNTIF($AE$7:AE14,"&lt;&gt;"&amp;""),FALSE)</f>
        <v>33</v>
      </c>
      <c r="AG14" s="112">
        <f t="shared" si="12"/>
        <v>50</v>
      </c>
      <c r="AH14" s="193">
        <f ca="1">VLOOKUP($AG14,INDIRECT(CONCATENATE($CR14,"!",VLOOKUP($CR14,$AG$3:AH$8,AH$2,FALSE))),1,TRUE)</f>
        <v>33</v>
      </c>
      <c r="AI14" s="193">
        <f ca="1">VLOOKUP($AG14,INDIRECT(CONCATENATE($CR14,"!",VLOOKUP($CR14,$AG$3:AI$8,AI$2,FALSE))),1,TRUE)</f>
        <v>33</v>
      </c>
      <c r="AJ14" s="193">
        <f ca="1">VLOOKUP($AG14,INDIRECT(CONCATENATE($CR14,"!",VLOOKUP($CR14,$AG$3:AJ$8,AJ$2,FALSE))),1,TRUE)</f>
        <v>11</v>
      </c>
      <c r="AK14" s="193">
        <f ca="1">VLOOKUP($AG14,INDIRECT(CONCATENATE($CR14,"!",VLOOKUP($CR14,$AG$3:AK$8,AK$2,FALSE))),1,TRUE)</f>
        <v>11</v>
      </c>
      <c r="AL14" s="193">
        <f ca="1">VLOOKUP($AG14,INDIRECT(CONCATENATE($CR14,"!",VLOOKUP($CR14,$AG$3:AL$8,AL$2,FALSE))),1,TRUE)</f>
        <v>33</v>
      </c>
      <c r="AM14" s="193">
        <f ca="1">VLOOKUP($AG14,INDIRECT(CONCATENATE($CR14,"!",VLOOKUP($CR14,$AG$3:AM$8,AM$2,FALSE))),1,TRUE)</f>
        <v>33</v>
      </c>
      <c r="AN14" s="193">
        <f ca="1">VLOOKUP($AG14,INDIRECT(CONCATENATE($CR14,"!",VLOOKUP($CR14,$AG$3:AN$8,AN$2,FALSE))),1,TRUE)</f>
        <v>12</v>
      </c>
      <c r="AO14" s="193" t="e">
        <f ca="1">VLOOKUP($AG14,INDIRECT(CONCATENATE($CR14,"!",VLOOKUP($CR14,$AG$3:AO$8,AO$2,FALSE))),1,TRUE)</f>
        <v>#N/A</v>
      </c>
      <c r="AP14" s="193" t="e">
        <f ca="1">VLOOKUP($AG14,INDIRECT(CONCATENATE($CR14,"!",VLOOKUP($CR14,$AG$3:AP$8,AP$2,FALSE))),1,TRUE)</f>
        <v>#N/A</v>
      </c>
      <c r="AQ14" s="193" t="e">
        <f ca="1">VLOOKUP($AG14,INDIRECT(CONCATENATE($CR14,"!",VLOOKUP($CR14,$AG$3:AQ$8,AQ$2,FALSE))),1,TRUE)</f>
        <v>#N/A</v>
      </c>
      <c r="AR14" s="193" t="e">
        <f ca="1">VLOOKUP($AG14,INDIRECT(CONCATENATE($CR14,"!",VLOOKUP($CR14,$AG$3:AR$8,AR$2,FALSE))),1,TRUE)</f>
        <v>#N/A</v>
      </c>
      <c r="AS14" s="193" t="e">
        <f ca="1">VLOOKUP($AG14,INDIRECT(CONCATENATE($CR14,"!",VLOOKUP($CR14,$AG$3:AS$8,AS$2,FALSE))),1,TRUE)</f>
        <v>#N/A</v>
      </c>
      <c r="AT14" s="193" t="e">
        <f ca="1">VLOOKUP($AG14,INDIRECT(CONCATENATE($CR14,"!",VLOOKUP($CR14,$AG$3:AT$8,AT$2,FALSE))),1,TRUE)</f>
        <v>#N/A</v>
      </c>
      <c r="AU14" s="193"/>
      <c r="AV14" s="193"/>
      <c r="AW14" s="193"/>
      <c r="AX14" s="193"/>
      <c r="AY14" s="193"/>
      <c r="AZ14" s="193"/>
      <c r="BA14" s="107">
        <f t="shared" si="13"/>
        <v>1</v>
      </c>
      <c r="BB14" s="100">
        <f t="shared" si="13"/>
        <v>1</v>
      </c>
      <c r="BC14" s="100">
        <f t="shared" si="14"/>
        <v>1</v>
      </c>
      <c r="BD14" s="100">
        <f t="shared" si="14"/>
        <v>1</v>
      </c>
      <c r="BE14" s="100">
        <f t="shared" si="15"/>
        <v>1</v>
      </c>
      <c r="BF14" s="100">
        <f t="shared" si="16"/>
        <v>1</v>
      </c>
      <c r="BG14" s="100">
        <f t="shared" si="17"/>
        <v>1</v>
      </c>
      <c r="BH14" s="100">
        <f t="shared" si="2"/>
        <v>1</v>
      </c>
      <c r="BI14" s="100">
        <f t="shared" si="2"/>
        <v>1</v>
      </c>
      <c r="BJ14" s="100">
        <f t="shared" si="2"/>
        <v>1</v>
      </c>
      <c r="BK14" s="100">
        <f t="shared" si="2"/>
        <v>1</v>
      </c>
      <c r="BL14" s="100">
        <f t="shared" si="2"/>
        <v>1</v>
      </c>
      <c r="BM14" s="100">
        <f t="shared" si="2"/>
        <v>1</v>
      </c>
      <c r="BU14" s="108">
        <f>HLOOKUP(AE14,$BA$10:BT14,COUNTIF($AE$7:AE14,"&lt;&gt;"&amp;""),FALSE)</f>
        <v>1</v>
      </c>
      <c r="BV14" s="100">
        <f t="shared" si="18"/>
        <v>1E-3</v>
      </c>
      <c r="BW14" s="108">
        <f t="shared" si="19"/>
        <v>4.4999999999999998E-2</v>
      </c>
      <c r="BX14" s="227">
        <f ca="1">IF(OR(AE14=$BB$10,AE14=$BD$10,AE14=$BK$10,AE14=$BL$10,AE14=$BM$10),VLOOKUP(BW14,INDIRECT(CONCATENATE(CR14,"!",HLOOKUP(AE14,$CU$10:CY14,CZ14,FALSE))),1,TRUE),"")</f>
        <v>4.4999999999999998E-2</v>
      </c>
      <c r="BY14" s="193">
        <f t="shared" ca="1" si="20"/>
        <v>12</v>
      </c>
      <c r="BZ14" s="193">
        <f t="shared" ca="1" si="21"/>
        <v>0.92245999999999995</v>
      </c>
      <c r="CA14" s="193">
        <f t="shared" ca="1" si="22"/>
        <v>10.846</v>
      </c>
      <c r="CB14" s="193">
        <f t="shared" ca="1" si="23"/>
        <v>0.92254999999999998</v>
      </c>
      <c r="CC14" s="193">
        <f t="shared" ca="1" si="24"/>
        <v>1000</v>
      </c>
      <c r="CD14" s="109">
        <f>Worksheet!K9</f>
        <v>0</v>
      </c>
      <c r="CE14" s="109">
        <f>Worksheet!L9</f>
        <v>0</v>
      </c>
      <c r="CF14" s="109">
        <f>Worksheet!M9</f>
        <v>0</v>
      </c>
      <c r="CG14" s="109">
        <f>Worksheet!N9</f>
        <v>0</v>
      </c>
      <c r="CH14" s="109">
        <f>Worksheet!O9</f>
        <v>0</v>
      </c>
      <c r="CI14" s="246">
        <f t="shared" ca="1" si="25"/>
        <v>0</v>
      </c>
      <c r="CJ14" s="246">
        <f t="shared" ca="1" si="26"/>
        <v>0</v>
      </c>
      <c r="CK14" s="246">
        <f t="shared" ca="1" si="27"/>
        <v>0</v>
      </c>
      <c r="CL14" s="246">
        <f t="shared" ca="1" si="28"/>
        <v>0</v>
      </c>
      <c r="CM14" s="246">
        <f t="shared" ca="1" si="29"/>
        <v>0</v>
      </c>
      <c r="CN14" s="222" t="str">
        <f t="shared" ca="1" si="30"/>
        <v>mV</v>
      </c>
      <c r="CO14" s="194" t="str">
        <f>Worksheet!Q9</f>
        <v>0.00</v>
      </c>
      <c r="CP14" s="99" t="str">
        <f t="shared" si="31"/>
        <v>0.01</v>
      </c>
      <c r="CQ14" s="224">
        <f t="shared" si="32"/>
        <v>0.01</v>
      </c>
      <c r="CR14" s="99" t="str">
        <f t="shared" si="33"/>
        <v>Standard1</v>
      </c>
      <c r="CT14" s="203" t="str">
        <f t="shared" ca="1" si="34"/>
        <v>$B$4:$P$807</v>
      </c>
      <c r="CU14" s="193" t="str">
        <f>VLOOKUP($CR14,$CT$3:CU$8,2,FALSE)</f>
        <v>$I$189:$I$348</v>
      </c>
      <c r="CV14" s="193" t="str">
        <f>VLOOKUP($CR14,$CT$3:CV$8,3,FALSE)</f>
        <v>$I$349:$I$538</v>
      </c>
      <c r="CW14" s="193" t="e">
        <f>VLOOKUP($CR14,$CT$3:CW$8,4,FALSE)</f>
        <v>#N/A</v>
      </c>
      <c r="CX14" s="193" t="e">
        <f>VLOOKUP($CR14,$CT$3:CX$8,5,FALSE)</f>
        <v>#N/A</v>
      </c>
      <c r="CY14" s="193" t="e">
        <f>VLOOKUP($CR14,$CT$3:CY$8,6,FALSE)</f>
        <v>#N/A</v>
      </c>
      <c r="CZ14" s="99">
        <f>COUNTIF($CU$10:CU14,"&lt;&gt;"&amp;"")</f>
        <v>5</v>
      </c>
      <c r="DB14" s="99">
        <f t="shared" si="35"/>
        <v>1</v>
      </c>
      <c r="DC14" s="99">
        <f t="shared" ca="1" si="36"/>
        <v>1E-3</v>
      </c>
    </row>
    <row r="15" spans="2:108" x14ac:dyDescent="0.25">
      <c r="Q15" s="100" t="str">
        <f t="shared" ca="1" si="3"/>
        <v>ACV0.01330.045</v>
      </c>
      <c r="R15" s="99" t="str">
        <f>IF(Worksheet!I10=$S$2,$S$2,IF(Worksheet!I10=$S$3,$S$3,$S$1))</f>
        <v>5502A</v>
      </c>
      <c r="S15" s="101" t="str">
        <f t="shared" ca="1" si="4"/>
        <v>58 mV</v>
      </c>
      <c r="T15" s="96">
        <f t="shared" si="5"/>
        <v>0.01</v>
      </c>
      <c r="U15" s="103">
        <f>IF(Worksheet!S10="%",ABS(Worksheet!Z10),ABS(Worksheet!U10))</f>
        <v>50</v>
      </c>
      <c r="V15" s="249" t="str">
        <f>IF(Worksheet!S10="%",Worksheet!AA10,Worksheet!S10)</f>
        <v>V</v>
      </c>
      <c r="W15" s="102">
        <f>IF(Worksheet!S10="%","",IF(Worksheet!Z10&lt;&gt;"",Worksheet!Z10,""))</f>
        <v>1</v>
      </c>
      <c r="X15" s="102" t="str">
        <f>IF(Worksheet!S10="%","",IF(Worksheet!AA10&lt;&gt;"",Worksheet!AA10,""))</f>
        <v>kHz</v>
      </c>
      <c r="Y15" s="104" t="str">
        <f t="shared" si="6"/>
        <v/>
      </c>
      <c r="Z15" s="104" t="str">
        <f t="shared" si="7"/>
        <v>V</v>
      </c>
      <c r="AA15" s="104" t="str">
        <f t="shared" si="8"/>
        <v>AC</v>
      </c>
      <c r="AB15" s="104" t="str">
        <f t="shared" si="9"/>
        <v>ACV</v>
      </c>
      <c r="AC15" s="104" t="str">
        <f>IF(Worksheet!H10&lt;&gt;"",Worksheet!H10,"")</f>
        <v/>
      </c>
      <c r="AD15" s="104" t="str">
        <f t="shared" si="10"/>
        <v/>
      </c>
      <c r="AE15" s="225" t="str">
        <f t="shared" si="11"/>
        <v>ACV</v>
      </c>
      <c r="AF15" s="226">
        <f ca="1">HLOOKUP(AE15,$AH$10:AZ15,COUNTIF($AE$7:AE15,"&lt;&gt;"&amp;""),FALSE)</f>
        <v>33</v>
      </c>
      <c r="AG15" s="112">
        <f t="shared" si="12"/>
        <v>50</v>
      </c>
      <c r="AH15" s="193">
        <f ca="1">VLOOKUP($AG15,INDIRECT(CONCATENATE($CR15,"!",VLOOKUP($CR15,$AG$3:AH$8,AH$2,FALSE))),1,TRUE)</f>
        <v>33</v>
      </c>
      <c r="AI15" s="193">
        <f ca="1">VLOOKUP($AG15,INDIRECT(CONCATENATE($CR15,"!",VLOOKUP($CR15,$AG$3:AI$8,AI$2,FALSE))),1,TRUE)</f>
        <v>33</v>
      </c>
      <c r="AJ15" s="193">
        <f ca="1">VLOOKUP($AG15,INDIRECT(CONCATENATE($CR15,"!",VLOOKUP($CR15,$AG$3:AJ$8,AJ$2,FALSE))),1,TRUE)</f>
        <v>11</v>
      </c>
      <c r="AK15" s="193">
        <f ca="1">VLOOKUP($AG15,INDIRECT(CONCATENATE($CR15,"!",VLOOKUP($CR15,$AG$3:AK$8,AK$2,FALSE))),1,TRUE)</f>
        <v>11</v>
      </c>
      <c r="AL15" s="193">
        <f ca="1">VLOOKUP($AG15,INDIRECT(CONCATENATE($CR15,"!",VLOOKUP($CR15,$AG$3:AL$8,AL$2,FALSE))),1,TRUE)</f>
        <v>33</v>
      </c>
      <c r="AM15" s="193">
        <f ca="1">VLOOKUP($AG15,INDIRECT(CONCATENATE($CR15,"!",VLOOKUP($CR15,$AG$3:AM$8,AM$2,FALSE))),1,TRUE)</f>
        <v>33</v>
      </c>
      <c r="AN15" s="193">
        <f ca="1">VLOOKUP($AG15,INDIRECT(CONCATENATE($CR15,"!",VLOOKUP($CR15,$AG$3:AN$8,AN$2,FALSE))),1,TRUE)</f>
        <v>12</v>
      </c>
      <c r="AO15" s="193" t="e">
        <f ca="1">VLOOKUP($AG15,INDIRECT(CONCATENATE($CR15,"!",VLOOKUP($CR15,$AG$3:AO$8,AO$2,FALSE))),1,TRUE)</f>
        <v>#N/A</v>
      </c>
      <c r="AP15" s="193" t="e">
        <f ca="1">VLOOKUP($AG15,INDIRECT(CONCATENATE($CR15,"!",VLOOKUP($CR15,$AG$3:AP$8,AP$2,FALSE))),1,TRUE)</f>
        <v>#N/A</v>
      </c>
      <c r="AQ15" s="193" t="e">
        <f ca="1">VLOOKUP($AG15,INDIRECT(CONCATENATE($CR15,"!",VLOOKUP($CR15,$AG$3:AQ$8,AQ$2,FALSE))),1,TRUE)</f>
        <v>#N/A</v>
      </c>
      <c r="AR15" s="193" t="e">
        <f ca="1">VLOOKUP($AG15,INDIRECT(CONCATENATE($CR15,"!",VLOOKUP($CR15,$AG$3:AR$8,AR$2,FALSE))),1,TRUE)</f>
        <v>#N/A</v>
      </c>
      <c r="AS15" s="193" t="e">
        <f ca="1">VLOOKUP($AG15,INDIRECT(CONCATENATE($CR15,"!",VLOOKUP($CR15,$AG$3:AS$8,AS$2,FALSE))),1,TRUE)</f>
        <v>#N/A</v>
      </c>
      <c r="AT15" s="193" t="e">
        <f ca="1">VLOOKUP($AG15,INDIRECT(CONCATENATE($CR15,"!",VLOOKUP($CR15,$AG$3:AT$8,AT$2,FALSE))),1,TRUE)</f>
        <v>#N/A</v>
      </c>
      <c r="AU15" s="193"/>
      <c r="AV15" s="193"/>
      <c r="AW15" s="193"/>
      <c r="AX15" s="193"/>
      <c r="AY15" s="193"/>
      <c r="AZ15" s="193"/>
      <c r="BA15" s="107">
        <f t="shared" si="13"/>
        <v>1</v>
      </c>
      <c r="BB15" s="100">
        <f t="shared" si="13"/>
        <v>1</v>
      </c>
      <c r="BC15" s="100">
        <f t="shared" si="14"/>
        <v>1</v>
      </c>
      <c r="BD15" s="100">
        <f t="shared" si="14"/>
        <v>1</v>
      </c>
      <c r="BE15" s="100">
        <f t="shared" si="15"/>
        <v>1</v>
      </c>
      <c r="BF15" s="100">
        <f t="shared" si="16"/>
        <v>1</v>
      </c>
      <c r="BG15" s="100">
        <f t="shared" si="17"/>
        <v>1</v>
      </c>
      <c r="BH15" s="100">
        <f t="shared" si="2"/>
        <v>1</v>
      </c>
      <c r="BI15" s="100">
        <f t="shared" si="2"/>
        <v>1</v>
      </c>
      <c r="BJ15" s="100">
        <f t="shared" si="2"/>
        <v>1</v>
      </c>
      <c r="BK15" s="100">
        <f t="shared" si="2"/>
        <v>1</v>
      </c>
      <c r="BL15" s="100">
        <f t="shared" si="2"/>
        <v>1</v>
      </c>
      <c r="BM15" s="100">
        <f t="shared" si="2"/>
        <v>1</v>
      </c>
      <c r="BU15" s="108">
        <f>HLOOKUP(AE15,$BA$10:BT15,COUNTIF($AE$7:AE15,"&lt;&gt;"&amp;""),FALSE)</f>
        <v>1</v>
      </c>
      <c r="BV15" s="100">
        <f t="shared" si="18"/>
        <v>1</v>
      </c>
      <c r="BW15" s="108">
        <f t="shared" si="19"/>
        <v>1</v>
      </c>
      <c r="BX15" s="227">
        <f ca="1">IF(OR(AE15=$BB$10,AE15=$BD$10,AE15=$BK$10,AE15=$BL$10,AE15=$BM$10),VLOOKUP(BW15,INDIRECT(CONCATENATE(CR15,"!",HLOOKUP(AE15,$CU$10:CY15,CZ15,FALSE))),1,TRUE),"")</f>
        <v>4.4999999999999998E-2</v>
      </c>
      <c r="BY15" s="193">
        <f t="shared" ca="1" si="20"/>
        <v>12</v>
      </c>
      <c r="BZ15" s="193">
        <f t="shared" ca="1" si="21"/>
        <v>0.92245999999999995</v>
      </c>
      <c r="CA15" s="193">
        <f t="shared" ca="1" si="22"/>
        <v>10.846</v>
      </c>
      <c r="CB15" s="193">
        <f t="shared" ca="1" si="23"/>
        <v>0.92254999999999998</v>
      </c>
      <c r="CC15" s="193">
        <f t="shared" ca="1" si="24"/>
        <v>1000</v>
      </c>
      <c r="CD15" s="109">
        <f>Worksheet!K10</f>
        <v>0</v>
      </c>
      <c r="CE15" s="109">
        <f>Worksheet!L10</f>
        <v>0</v>
      </c>
      <c r="CF15" s="109">
        <f>Worksheet!M10</f>
        <v>0</v>
      </c>
      <c r="CG15" s="109">
        <f>Worksheet!N10</f>
        <v>0</v>
      </c>
      <c r="CH15" s="109">
        <f>Worksheet!O10</f>
        <v>0</v>
      </c>
      <c r="CI15" s="246">
        <f t="shared" ca="1" si="25"/>
        <v>0</v>
      </c>
      <c r="CJ15" s="246">
        <f t="shared" ca="1" si="26"/>
        <v>0</v>
      </c>
      <c r="CK15" s="246">
        <f t="shared" ca="1" si="27"/>
        <v>0</v>
      </c>
      <c r="CL15" s="246">
        <f t="shared" ca="1" si="28"/>
        <v>0</v>
      </c>
      <c r="CM15" s="246">
        <f t="shared" ca="1" si="29"/>
        <v>0</v>
      </c>
      <c r="CN15" s="222" t="str">
        <f t="shared" ca="1" si="30"/>
        <v>mV</v>
      </c>
      <c r="CO15" s="194" t="str">
        <f>Worksheet!Q10</f>
        <v>0.00</v>
      </c>
      <c r="CP15" s="99" t="str">
        <f t="shared" si="31"/>
        <v>0.01</v>
      </c>
      <c r="CQ15" s="224">
        <f t="shared" si="32"/>
        <v>0.01</v>
      </c>
      <c r="CR15" s="99" t="str">
        <f t="shared" si="33"/>
        <v>Standard1</v>
      </c>
      <c r="CT15" s="203" t="str">
        <f t="shared" ca="1" si="34"/>
        <v>$B$4:$P$807</v>
      </c>
      <c r="CU15" s="193" t="str">
        <f>VLOOKUP($CR15,$CT$3:CU$8,2,FALSE)</f>
        <v>$I$189:$I$348</v>
      </c>
      <c r="CV15" s="193" t="str">
        <f>VLOOKUP($CR15,$CT$3:CV$8,3,FALSE)</f>
        <v>$I$349:$I$538</v>
      </c>
      <c r="CW15" s="193" t="e">
        <f>VLOOKUP($CR15,$CT$3:CW$8,4,FALSE)</f>
        <v>#N/A</v>
      </c>
      <c r="CX15" s="193" t="e">
        <f>VLOOKUP($CR15,$CT$3:CX$8,5,FALSE)</f>
        <v>#N/A</v>
      </c>
      <c r="CY15" s="193" t="e">
        <f>VLOOKUP($CR15,$CT$3:CY$8,6,FALSE)</f>
        <v>#N/A</v>
      </c>
      <c r="CZ15" s="99">
        <f>COUNTIF($CU$10:CU15,"&lt;&gt;"&amp;"")</f>
        <v>6</v>
      </c>
      <c r="DB15" s="99">
        <f t="shared" si="35"/>
        <v>1</v>
      </c>
      <c r="DC15" s="99">
        <f t="shared" ca="1" si="36"/>
        <v>1E-3</v>
      </c>
    </row>
    <row r="16" spans="2:108" x14ac:dyDescent="0.25">
      <c r="Q16" s="100" t="str">
        <f t="shared" ca="1" si="3"/>
        <v>ACV0.1330.045</v>
      </c>
      <c r="R16" s="99" t="str">
        <f>IF(Worksheet!I11=$S$2,$S$2,IF(Worksheet!I11=$S$3,$S$3,$S$1))</f>
        <v>5502A</v>
      </c>
      <c r="S16" s="101" t="str">
        <f t="shared" ca="1" si="4"/>
        <v>300 mV</v>
      </c>
      <c r="T16" s="96">
        <f t="shared" si="5"/>
        <v>0.1</v>
      </c>
      <c r="U16" s="103">
        <f>IF(Worksheet!S11="%",ABS(Worksheet!Z11),ABS(Worksheet!U11))</f>
        <v>300</v>
      </c>
      <c r="V16" s="249" t="str">
        <f>IF(Worksheet!S11="%",Worksheet!AA11,Worksheet!S11)</f>
        <v>V</v>
      </c>
      <c r="W16" s="102">
        <f>IF(Worksheet!S11="%","",IF(Worksheet!Z11&lt;&gt;"",Worksheet!Z11,""))</f>
        <v>45</v>
      </c>
      <c r="X16" s="102" t="str">
        <f>IF(Worksheet!S11="%","",IF(Worksheet!AA11&lt;&gt;"",Worksheet!AA11,""))</f>
        <v>Hz</v>
      </c>
      <c r="Y16" s="104" t="str">
        <f t="shared" si="6"/>
        <v/>
      </c>
      <c r="Z16" s="104" t="str">
        <f t="shared" si="7"/>
        <v>V</v>
      </c>
      <c r="AA16" s="104" t="str">
        <f t="shared" si="8"/>
        <v>AC</v>
      </c>
      <c r="AB16" s="104" t="str">
        <f t="shared" si="9"/>
        <v>ACV</v>
      </c>
      <c r="AC16" s="104" t="str">
        <f>IF(Worksheet!H11&lt;&gt;"",Worksheet!H11,"")</f>
        <v/>
      </c>
      <c r="AD16" s="104" t="str">
        <f t="shared" si="10"/>
        <v/>
      </c>
      <c r="AE16" s="225" t="str">
        <f t="shared" si="11"/>
        <v>ACV</v>
      </c>
      <c r="AF16" s="226">
        <f ca="1">HLOOKUP(AE16,$AH$10:AZ16,COUNTIF($AE$7:AE16,"&lt;&gt;"&amp;""),FALSE)</f>
        <v>33</v>
      </c>
      <c r="AG16" s="112">
        <f t="shared" si="12"/>
        <v>300</v>
      </c>
      <c r="AH16" s="193">
        <f ca="1">VLOOKUP($AG16,INDIRECT(CONCATENATE($CR16,"!",VLOOKUP($CR16,$AG$3:AH$8,AH$2,FALSE))),1,TRUE)</f>
        <v>33</v>
      </c>
      <c r="AI16" s="193">
        <f ca="1">VLOOKUP($AG16,INDIRECT(CONCATENATE($CR16,"!",VLOOKUP($CR16,$AG$3:AI$8,AI$2,FALSE))),1,TRUE)</f>
        <v>33</v>
      </c>
      <c r="AJ16" s="193">
        <f ca="1">VLOOKUP($AG16,INDIRECT(CONCATENATE($CR16,"!",VLOOKUP($CR16,$AG$3:AJ$8,AJ$2,FALSE))),1,TRUE)</f>
        <v>11</v>
      </c>
      <c r="AK16" s="193">
        <f ca="1">VLOOKUP($AG16,INDIRECT(CONCATENATE($CR16,"!",VLOOKUP($CR16,$AG$3:AK$8,AK$2,FALSE))),1,TRUE)</f>
        <v>11</v>
      </c>
      <c r="AL16" s="193">
        <f ca="1">VLOOKUP($AG16,INDIRECT(CONCATENATE($CR16,"!",VLOOKUP($CR16,$AG$3:AL$8,AL$2,FALSE))),1,TRUE)</f>
        <v>110</v>
      </c>
      <c r="AM16" s="193">
        <f ca="1">VLOOKUP($AG16,INDIRECT(CONCATENATE($CR16,"!",VLOOKUP($CR16,$AG$3:AM$8,AM$2,FALSE))),1,TRUE)</f>
        <v>33</v>
      </c>
      <c r="AN16" s="193">
        <f ca="1">VLOOKUP($AG16,INDIRECT(CONCATENATE($CR16,"!",VLOOKUP($CR16,$AG$3:AN$8,AN$2,FALSE))),1,TRUE)</f>
        <v>120</v>
      </c>
      <c r="AO16" s="193" t="e">
        <f ca="1">VLOOKUP($AG16,INDIRECT(CONCATENATE($CR16,"!",VLOOKUP($CR16,$AG$3:AO$8,AO$2,FALSE))),1,TRUE)</f>
        <v>#N/A</v>
      </c>
      <c r="AP16" s="193" t="e">
        <f ca="1">VLOOKUP($AG16,INDIRECT(CONCATENATE($CR16,"!",VLOOKUP($CR16,$AG$3:AP$8,AP$2,FALSE))),1,TRUE)</f>
        <v>#N/A</v>
      </c>
      <c r="AQ16" s="193" t="e">
        <f ca="1">VLOOKUP($AG16,INDIRECT(CONCATENATE($CR16,"!",VLOOKUP($CR16,$AG$3:AQ$8,AQ$2,FALSE))),1,TRUE)</f>
        <v>#N/A</v>
      </c>
      <c r="AR16" s="193" t="e">
        <f ca="1">VLOOKUP($AG16,INDIRECT(CONCATENATE($CR16,"!",VLOOKUP($CR16,$AG$3:AR$8,AR$2,FALSE))),1,TRUE)</f>
        <v>#N/A</v>
      </c>
      <c r="AS16" s="193" t="e">
        <f ca="1">VLOOKUP($AG16,INDIRECT(CONCATENATE($CR16,"!",VLOOKUP($CR16,$AG$3:AS$8,AS$2,FALSE))),1,TRUE)</f>
        <v>#N/A</v>
      </c>
      <c r="AT16" s="193" t="e">
        <f ca="1">VLOOKUP($AG16,INDIRECT(CONCATENATE($CR16,"!",VLOOKUP($CR16,$AG$3:AT$8,AT$2,FALSE))),1,TRUE)</f>
        <v>#N/A</v>
      </c>
      <c r="AU16" s="193"/>
      <c r="AV16" s="193"/>
      <c r="AW16" s="193"/>
      <c r="AX16" s="193"/>
      <c r="AY16" s="193"/>
      <c r="AZ16" s="193"/>
      <c r="BA16" s="107">
        <f t="shared" si="13"/>
        <v>1</v>
      </c>
      <c r="BB16" s="100">
        <f t="shared" si="13"/>
        <v>1</v>
      </c>
      <c r="BC16" s="100">
        <f t="shared" si="14"/>
        <v>1</v>
      </c>
      <c r="BD16" s="100">
        <f t="shared" si="14"/>
        <v>1</v>
      </c>
      <c r="BE16" s="100">
        <f t="shared" si="15"/>
        <v>1</v>
      </c>
      <c r="BF16" s="100">
        <f t="shared" si="16"/>
        <v>1</v>
      </c>
      <c r="BG16" s="100">
        <f t="shared" si="17"/>
        <v>1</v>
      </c>
      <c r="BH16" s="100">
        <f t="shared" si="2"/>
        <v>1</v>
      </c>
      <c r="BI16" s="100">
        <f t="shared" si="2"/>
        <v>1</v>
      </c>
      <c r="BJ16" s="100">
        <f t="shared" si="2"/>
        <v>1</v>
      </c>
      <c r="BK16" s="100">
        <f t="shared" si="2"/>
        <v>1</v>
      </c>
      <c r="BL16" s="100">
        <f t="shared" si="2"/>
        <v>1</v>
      </c>
      <c r="BM16" s="100">
        <f t="shared" si="2"/>
        <v>1</v>
      </c>
      <c r="BU16" s="108">
        <f>HLOOKUP(AE16,$BA$10:BT16,COUNTIF($AE$7:AE16,"&lt;&gt;"&amp;""),FALSE)</f>
        <v>1</v>
      </c>
      <c r="BV16" s="100">
        <f t="shared" si="18"/>
        <v>1E-3</v>
      </c>
      <c r="BW16" s="108">
        <f t="shared" si="19"/>
        <v>4.4999999999999998E-2</v>
      </c>
      <c r="BX16" s="227">
        <f ca="1">IF(OR(AE16=$BB$10,AE16=$BD$10,AE16=$BK$10,AE16=$BL$10,AE16=$BM$10),VLOOKUP(BW16,INDIRECT(CONCATENATE(CR16,"!",HLOOKUP(AE16,$CU$10:CY16,CZ16,FALSE))),1,TRUE),"")</f>
        <v>4.4999999999999998E-2</v>
      </c>
      <c r="BY16" s="193">
        <f t="shared" ca="1" si="20"/>
        <v>43.33</v>
      </c>
      <c r="BZ16" s="193">
        <f t="shared" ca="1" si="21"/>
        <v>0.84014</v>
      </c>
      <c r="CA16" s="193">
        <f t="shared" ca="1" si="22"/>
        <v>43.23</v>
      </c>
      <c r="CB16" s="193">
        <f t="shared" ca="1" si="23"/>
        <v>0.84028999999999998</v>
      </c>
      <c r="CC16" s="193">
        <f t="shared" ca="1" si="24"/>
        <v>1000</v>
      </c>
      <c r="CD16" s="109">
        <f>Worksheet!K11</f>
        <v>0</v>
      </c>
      <c r="CE16" s="109">
        <f>Worksheet!L11</f>
        <v>0</v>
      </c>
      <c r="CF16" s="109">
        <f>Worksheet!M11</f>
        <v>0</v>
      </c>
      <c r="CG16" s="109">
        <f>Worksheet!N11</f>
        <v>0</v>
      </c>
      <c r="CH16" s="109">
        <f>Worksheet!O11</f>
        <v>0</v>
      </c>
      <c r="CI16" s="246">
        <f t="shared" ca="1" si="25"/>
        <v>0</v>
      </c>
      <c r="CJ16" s="246">
        <f t="shared" ca="1" si="26"/>
        <v>0</v>
      </c>
      <c r="CK16" s="246">
        <f t="shared" ca="1" si="27"/>
        <v>0</v>
      </c>
      <c r="CL16" s="246">
        <f t="shared" ca="1" si="28"/>
        <v>0</v>
      </c>
      <c r="CM16" s="246">
        <f t="shared" ca="1" si="29"/>
        <v>0</v>
      </c>
      <c r="CN16" s="222" t="str">
        <f t="shared" ca="1" si="30"/>
        <v>mV</v>
      </c>
      <c r="CO16" s="194" t="str">
        <f>Worksheet!Q11</f>
        <v>0.0</v>
      </c>
      <c r="CP16" s="99" t="str">
        <f t="shared" si="31"/>
        <v>0.1</v>
      </c>
      <c r="CQ16" s="224">
        <f t="shared" si="32"/>
        <v>0.1</v>
      </c>
      <c r="CR16" s="99" t="str">
        <f t="shared" si="33"/>
        <v>Standard1</v>
      </c>
      <c r="CT16" s="203" t="str">
        <f t="shared" ca="1" si="34"/>
        <v>$B$4:$P$807</v>
      </c>
      <c r="CU16" s="193" t="str">
        <f>VLOOKUP($CR16,$CT$3:CU$8,2,FALSE)</f>
        <v>$I$189:$I$348</v>
      </c>
      <c r="CV16" s="193" t="str">
        <f>VLOOKUP($CR16,$CT$3:CV$8,3,FALSE)</f>
        <v>$I$349:$I$538</v>
      </c>
      <c r="CW16" s="193" t="e">
        <f>VLOOKUP($CR16,$CT$3:CW$8,4,FALSE)</f>
        <v>#N/A</v>
      </c>
      <c r="CX16" s="193" t="e">
        <f>VLOOKUP($CR16,$CT$3:CX$8,5,FALSE)</f>
        <v>#N/A</v>
      </c>
      <c r="CY16" s="193" t="e">
        <f>VLOOKUP($CR16,$CT$3:CY$8,6,FALSE)</f>
        <v>#N/A</v>
      </c>
      <c r="CZ16" s="99">
        <f>COUNTIF($CU$10:CU16,"&lt;&gt;"&amp;"")</f>
        <v>7</v>
      </c>
      <c r="DB16" s="99">
        <f t="shared" si="35"/>
        <v>1</v>
      </c>
      <c r="DC16" s="99">
        <f t="shared" ca="1" si="36"/>
        <v>1E-3</v>
      </c>
    </row>
    <row r="17" spans="17:107" x14ac:dyDescent="0.25">
      <c r="Q17" s="100" t="str">
        <f t="shared" ca="1" si="3"/>
        <v>ACV0.13300.045</v>
      </c>
      <c r="R17" s="99" t="str">
        <f>IF(Worksheet!I12=$S$2,$S$2,IF(Worksheet!I12=$S$3,$S$3,$S$1))</f>
        <v>5502A</v>
      </c>
      <c r="S17" s="101" t="str">
        <f t="shared" ca="1" si="4"/>
        <v>670 mV</v>
      </c>
      <c r="T17" s="96">
        <f t="shared" si="5"/>
        <v>0.1</v>
      </c>
      <c r="U17" s="103">
        <f>IF(Worksheet!S12="%",ABS(Worksheet!Z12),ABS(Worksheet!U12))</f>
        <v>500</v>
      </c>
      <c r="V17" s="249" t="str">
        <f>IF(Worksheet!S12="%",Worksheet!AA12,Worksheet!S12)</f>
        <v>V</v>
      </c>
      <c r="W17" s="102">
        <f>IF(Worksheet!S12="%","",IF(Worksheet!Z12&lt;&gt;"",Worksheet!Z12,""))</f>
        <v>500</v>
      </c>
      <c r="X17" s="102" t="str">
        <f>IF(Worksheet!S12="%","",IF(Worksheet!AA12&lt;&gt;"",Worksheet!AA12,""))</f>
        <v>Hz</v>
      </c>
      <c r="Y17" s="104" t="str">
        <f t="shared" si="6"/>
        <v/>
      </c>
      <c r="Z17" s="104" t="str">
        <f t="shared" si="7"/>
        <v>V</v>
      </c>
      <c r="AA17" s="104" t="str">
        <f t="shared" si="8"/>
        <v>AC</v>
      </c>
      <c r="AB17" s="104" t="str">
        <f t="shared" si="9"/>
        <v>ACV</v>
      </c>
      <c r="AC17" s="104" t="str">
        <f>IF(Worksheet!H12&lt;&gt;"",Worksheet!H12,"")</f>
        <v/>
      </c>
      <c r="AD17" s="104" t="str">
        <f t="shared" si="10"/>
        <v/>
      </c>
      <c r="AE17" s="225" t="str">
        <f t="shared" si="11"/>
        <v>ACV</v>
      </c>
      <c r="AF17" s="226">
        <f ca="1">HLOOKUP(AE17,$AH$10:AZ17,COUNTIF($AE$7:AE17,"&lt;&gt;"&amp;""),FALSE)</f>
        <v>330</v>
      </c>
      <c r="AG17" s="112">
        <f t="shared" si="12"/>
        <v>500</v>
      </c>
      <c r="AH17" s="193">
        <f ca="1">VLOOKUP($AG17,INDIRECT(CONCATENATE($CR17,"!",VLOOKUP($CR17,$AG$3:AH$8,AH$2,FALSE))),1,TRUE)</f>
        <v>330</v>
      </c>
      <c r="AI17" s="193">
        <f ca="1">VLOOKUP($AG17,INDIRECT(CONCATENATE($CR17,"!",VLOOKUP($CR17,$AG$3:AI$8,AI$2,FALSE))),1,TRUE)</f>
        <v>330</v>
      </c>
      <c r="AJ17" s="193">
        <f ca="1">VLOOKUP($AG17,INDIRECT(CONCATENATE($CR17,"!",VLOOKUP($CR17,$AG$3:AJ$8,AJ$2,FALSE))),1,TRUE)</f>
        <v>11</v>
      </c>
      <c r="AK17" s="193">
        <f ca="1">VLOOKUP($AG17,INDIRECT(CONCATENATE($CR17,"!",VLOOKUP($CR17,$AG$3:AK$8,AK$2,FALSE))),1,TRUE)</f>
        <v>11</v>
      </c>
      <c r="AL17" s="193">
        <f ca="1">VLOOKUP($AG17,INDIRECT(CONCATENATE($CR17,"!",VLOOKUP($CR17,$AG$3:AL$8,AL$2,FALSE))),1,TRUE)</f>
        <v>330</v>
      </c>
      <c r="AM17" s="193">
        <f ca="1">VLOOKUP($AG17,INDIRECT(CONCATENATE($CR17,"!",VLOOKUP($CR17,$AG$3:AM$8,AM$2,FALSE))),1,TRUE)</f>
        <v>33</v>
      </c>
      <c r="AN17" s="193">
        <f ca="1">VLOOKUP($AG17,INDIRECT(CONCATENATE($CR17,"!",VLOOKUP($CR17,$AG$3:AN$8,AN$2,FALSE))),1,TRUE)</f>
        <v>120</v>
      </c>
      <c r="AO17" s="193" t="e">
        <f ca="1">VLOOKUP($AG17,INDIRECT(CONCATENATE($CR17,"!",VLOOKUP($CR17,$AG$3:AO$8,AO$2,FALSE))),1,TRUE)</f>
        <v>#N/A</v>
      </c>
      <c r="AP17" s="193" t="e">
        <f ca="1">VLOOKUP($AG17,INDIRECT(CONCATENATE($CR17,"!",VLOOKUP($CR17,$AG$3:AP$8,AP$2,FALSE))),1,TRUE)</f>
        <v>#N/A</v>
      </c>
      <c r="AQ17" s="193" t="e">
        <f ca="1">VLOOKUP($AG17,INDIRECT(CONCATENATE($CR17,"!",VLOOKUP($CR17,$AG$3:AQ$8,AQ$2,FALSE))),1,TRUE)</f>
        <v>#N/A</v>
      </c>
      <c r="AR17" s="193" t="e">
        <f ca="1">VLOOKUP($AG17,INDIRECT(CONCATENATE($CR17,"!",VLOOKUP($CR17,$AG$3:AR$8,AR$2,FALSE))),1,TRUE)</f>
        <v>#N/A</v>
      </c>
      <c r="AS17" s="193" t="e">
        <f ca="1">VLOOKUP($AG17,INDIRECT(CONCATENATE($CR17,"!",VLOOKUP($CR17,$AG$3:AS$8,AS$2,FALSE))),1,TRUE)</f>
        <v>#N/A</v>
      </c>
      <c r="AT17" s="193" t="e">
        <f ca="1">VLOOKUP($AG17,INDIRECT(CONCATENATE($CR17,"!",VLOOKUP($CR17,$AG$3:AT$8,AT$2,FALSE))),1,TRUE)</f>
        <v>#N/A</v>
      </c>
      <c r="AU17" s="193"/>
      <c r="AV17" s="193"/>
      <c r="AW17" s="193"/>
      <c r="AX17" s="193"/>
      <c r="AY17" s="193"/>
      <c r="AZ17" s="193"/>
      <c r="BA17" s="107">
        <f t="shared" si="13"/>
        <v>1</v>
      </c>
      <c r="BB17" s="100">
        <f t="shared" si="13"/>
        <v>1</v>
      </c>
      <c r="BC17" s="100">
        <f t="shared" si="14"/>
        <v>1</v>
      </c>
      <c r="BD17" s="100">
        <f t="shared" si="14"/>
        <v>1</v>
      </c>
      <c r="BE17" s="100">
        <f t="shared" si="15"/>
        <v>1</v>
      </c>
      <c r="BF17" s="100">
        <f t="shared" si="16"/>
        <v>1</v>
      </c>
      <c r="BG17" s="100">
        <f t="shared" si="17"/>
        <v>1</v>
      </c>
      <c r="BH17" s="100">
        <f t="shared" si="2"/>
        <v>1</v>
      </c>
      <c r="BI17" s="100">
        <f t="shared" si="2"/>
        <v>1</v>
      </c>
      <c r="BJ17" s="100">
        <f t="shared" si="2"/>
        <v>1</v>
      </c>
      <c r="BK17" s="100">
        <f t="shared" si="2"/>
        <v>1</v>
      </c>
      <c r="BL17" s="100">
        <f t="shared" si="2"/>
        <v>1</v>
      </c>
      <c r="BM17" s="100">
        <f t="shared" si="2"/>
        <v>1</v>
      </c>
      <c r="BU17" s="108">
        <f>HLOOKUP(AE17,$BA$10:BT17,COUNTIF($AE$7:AE17,"&lt;&gt;"&amp;""),FALSE)</f>
        <v>1</v>
      </c>
      <c r="BV17" s="100">
        <f t="shared" si="18"/>
        <v>1E-3</v>
      </c>
      <c r="BW17" s="108">
        <f t="shared" si="19"/>
        <v>0.5</v>
      </c>
      <c r="BX17" s="227">
        <f ca="1">IF(OR(AE17=$BB$10,AE17=$BD$10,AE17=$BK$10,AE17=$BL$10,AE17=$BM$10),VLOOKUP(BW17,INDIRECT(CONCATENATE(CR17,"!",HLOOKUP(AE17,$CU$10:CY17,CZ17,FALSE))),1,TRUE),"")</f>
        <v>4.4999999999999998E-2</v>
      </c>
      <c r="BY17" s="193">
        <f t="shared" ca="1" si="20"/>
        <v>510.39</v>
      </c>
      <c r="BZ17" s="193">
        <f t="shared" ca="1" si="21"/>
        <v>0.32680999999999999</v>
      </c>
      <c r="CA17" s="193">
        <f t="shared" ca="1" si="22"/>
        <v>510.48</v>
      </c>
      <c r="CB17" s="193">
        <f t="shared" ca="1" si="23"/>
        <v>0.32618999999999998</v>
      </c>
      <c r="CC17" s="193">
        <f t="shared" ca="1" si="24"/>
        <v>1000</v>
      </c>
      <c r="CD17" s="109">
        <f>Worksheet!K12</f>
        <v>0</v>
      </c>
      <c r="CE17" s="109">
        <f>Worksheet!L12</f>
        <v>0</v>
      </c>
      <c r="CF17" s="109">
        <f>Worksheet!M12</f>
        <v>0</v>
      </c>
      <c r="CG17" s="109">
        <f>Worksheet!N12</f>
        <v>0</v>
      </c>
      <c r="CH17" s="109">
        <f>Worksheet!O12</f>
        <v>0</v>
      </c>
      <c r="CI17" s="246">
        <f t="shared" ca="1" si="25"/>
        <v>0</v>
      </c>
      <c r="CJ17" s="246">
        <f t="shared" ca="1" si="26"/>
        <v>0</v>
      </c>
      <c r="CK17" s="246">
        <f t="shared" ca="1" si="27"/>
        <v>0</v>
      </c>
      <c r="CL17" s="246">
        <f t="shared" ca="1" si="28"/>
        <v>0</v>
      </c>
      <c r="CM17" s="246">
        <f t="shared" ca="1" si="29"/>
        <v>0</v>
      </c>
      <c r="CN17" s="222" t="str">
        <f t="shared" ca="1" si="30"/>
        <v>mV</v>
      </c>
      <c r="CO17" s="194" t="str">
        <f>Worksheet!Q12</f>
        <v>0.0</v>
      </c>
      <c r="CP17" s="99" t="str">
        <f t="shared" si="31"/>
        <v>0.1</v>
      </c>
      <c r="CQ17" s="224">
        <f t="shared" si="32"/>
        <v>0.1</v>
      </c>
      <c r="CR17" s="99" t="str">
        <f t="shared" si="33"/>
        <v>Standard1</v>
      </c>
      <c r="CT17" s="203" t="str">
        <f t="shared" ca="1" si="34"/>
        <v>$B$4:$P$807</v>
      </c>
      <c r="CU17" s="193" t="str">
        <f>VLOOKUP($CR17,$CT$3:CU$8,2,FALSE)</f>
        <v>$I$189:$I$348</v>
      </c>
      <c r="CV17" s="193" t="str">
        <f>VLOOKUP($CR17,$CT$3:CV$8,3,FALSE)</f>
        <v>$I$349:$I$538</v>
      </c>
      <c r="CW17" s="193" t="e">
        <f>VLOOKUP($CR17,$CT$3:CW$8,4,FALSE)</f>
        <v>#N/A</v>
      </c>
      <c r="CX17" s="193" t="e">
        <f>VLOOKUP($CR17,$CT$3:CX$8,5,FALSE)</f>
        <v>#N/A</v>
      </c>
      <c r="CY17" s="193" t="e">
        <f>VLOOKUP($CR17,$CT$3:CY$8,6,FALSE)</f>
        <v>#N/A</v>
      </c>
      <c r="CZ17" s="99">
        <f>COUNTIF($CU$10:CU17,"&lt;&gt;"&amp;"")</f>
        <v>8</v>
      </c>
      <c r="DB17" s="99">
        <f t="shared" si="35"/>
        <v>1</v>
      </c>
      <c r="DC17" s="99">
        <f t="shared" ca="1" si="36"/>
        <v>1E-3</v>
      </c>
    </row>
    <row r="18" spans="17:107" x14ac:dyDescent="0.25">
      <c r="Q18" s="100" t="str">
        <f t="shared" ca="1" si="3"/>
        <v>ACV0.13300.045</v>
      </c>
      <c r="R18" s="99" t="str">
        <f>IF(Worksheet!I13=$S$2,$S$2,IF(Worksheet!I13=$S$3,$S$3,$S$1))</f>
        <v>5502A</v>
      </c>
      <c r="S18" s="101" t="str">
        <f t="shared" ca="1" si="4"/>
        <v>670 mV</v>
      </c>
      <c r="T18" s="96">
        <f t="shared" si="5"/>
        <v>0.1</v>
      </c>
      <c r="U18" s="103">
        <f>IF(Worksheet!S13="%",ABS(Worksheet!Z13),ABS(Worksheet!U13))</f>
        <v>500</v>
      </c>
      <c r="V18" s="249" t="str">
        <f>IF(Worksheet!S13="%",Worksheet!AA13,Worksheet!S13)</f>
        <v>V</v>
      </c>
      <c r="W18" s="102">
        <f>IF(Worksheet!S13="%","",IF(Worksheet!Z13&lt;&gt;"",Worksheet!Z13,""))</f>
        <v>1</v>
      </c>
      <c r="X18" s="102" t="str">
        <f>IF(Worksheet!S13="%","",IF(Worksheet!AA13&lt;&gt;"",Worksheet!AA13,""))</f>
        <v>kHz</v>
      </c>
      <c r="Y18" s="104" t="str">
        <f t="shared" si="6"/>
        <v/>
      </c>
      <c r="Z18" s="104" t="str">
        <f t="shared" si="7"/>
        <v>V</v>
      </c>
      <c r="AA18" s="104" t="str">
        <f t="shared" si="8"/>
        <v>AC</v>
      </c>
      <c r="AB18" s="104" t="str">
        <f t="shared" si="9"/>
        <v>ACV</v>
      </c>
      <c r="AC18" s="104" t="str">
        <f>IF(Worksheet!H13&lt;&gt;"",Worksheet!H13,"")</f>
        <v/>
      </c>
      <c r="AD18" s="104" t="str">
        <f t="shared" si="10"/>
        <v/>
      </c>
      <c r="AE18" s="225" t="str">
        <f t="shared" si="11"/>
        <v>ACV</v>
      </c>
      <c r="AF18" s="226">
        <f ca="1">HLOOKUP(AE18,$AH$10:AZ18,COUNTIF($AE$7:AE18,"&lt;&gt;"&amp;""),FALSE)</f>
        <v>330</v>
      </c>
      <c r="AG18" s="112">
        <f t="shared" si="12"/>
        <v>500</v>
      </c>
      <c r="AH18" s="193">
        <f ca="1">VLOOKUP($AG18,INDIRECT(CONCATENATE($CR18,"!",VLOOKUP($CR18,$AG$3:AH$8,AH$2,FALSE))),1,TRUE)</f>
        <v>330</v>
      </c>
      <c r="AI18" s="193">
        <f ca="1">VLOOKUP($AG18,INDIRECT(CONCATENATE($CR18,"!",VLOOKUP($CR18,$AG$3:AI$8,AI$2,FALSE))),1,TRUE)</f>
        <v>330</v>
      </c>
      <c r="AJ18" s="193">
        <f ca="1">VLOOKUP($AG18,INDIRECT(CONCATENATE($CR18,"!",VLOOKUP($CR18,$AG$3:AJ$8,AJ$2,FALSE))),1,TRUE)</f>
        <v>11</v>
      </c>
      <c r="AK18" s="193">
        <f ca="1">VLOOKUP($AG18,INDIRECT(CONCATENATE($CR18,"!",VLOOKUP($CR18,$AG$3:AK$8,AK$2,FALSE))),1,TRUE)</f>
        <v>11</v>
      </c>
      <c r="AL18" s="193">
        <f ca="1">VLOOKUP($AG18,INDIRECT(CONCATENATE($CR18,"!",VLOOKUP($CR18,$AG$3:AL$8,AL$2,FALSE))),1,TRUE)</f>
        <v>330</v>
      </c>
      <c r="AM18" s="193">
        <f ca="1">VLOOKUP($AG18,INDIRECT(CONCATENATE($CR18,"!",VLOOKUP($CR18,$AG$3:AM$8,AM$2,FALSE))),1,TRUE)</f>
        <v>33</v>
      </c>
      <c r="AN18" s="193">
        <f ca="1">VLOOKUP($AG18,INDIRECT(CONCATENATE($CR18,"!",VLOOKUP($CR18,$AG$3:AN$8,AN$2,FALSE))),1,TRUE)</f>
        <v>120</v>
      </c>
      <c r="AO18" s="193" t="e">
        <f ca="1">VLOOKUP($AG18,INDIRECT(CONCATENATE($CR18,"!",VLOOKUP($CR18,$AG$3:AO$8,AO$2,FALSE))),1,TRUE)</f>
        <v>#N/A</v>
      </c>
      <c r="AP18" s="193" t="e">
        <f ca="1">VLOOKUP($AG18,INDIRECT(CONCATENATE($CR18,"!",VLOOKUP($CR18,$AG$3:AP$8,AP$2,FALSE))),1,TRUE)</f>
        <v>#N/A</v>
      </c>
      <c r="AQ18" s="193" t="e">
        <f ca="1">VLOOKUP($AG18,INDIRECT(CONCATENATE($CR18,"!",VLOOKUP($CR18,$AG$3:AQ$8,AQ$2,FALSE))),1,TRUE)</f>
        <v>#N/A</v>
      </c>
      <c r="AR18" s="193" t="e">
        <f ca="1">VLOOKUP($AG18,INDIRECT(CONCATENATE($CR18,"!",VLOOKUP($CR18,$AG$3:AR$8,AR$2,FALSE))),1,TRUE)</f>
        <v>#N/A</v>
      </c>
      <c r="AS18" s="193" t="e">
        <f ca="1">VLOOKUP($AG18,INDIRECT(CONCATENATE($CR18,"!",VLOOKUP($CR18,$AG$3:AS$8,AS$2,FALSE))),1,TRUE)</f>
        <v>#N/A</v>
      </c>
      <c r="AT18" s="193" t="e">
        <f ca="1">VLOOKUP($AG18,INDIRECT(CONCATENATE($CR18,"!",VLOOKUP($CR18,$AG$3:AT$8,AT$2,FALSE))),1,TRUE)</f>
        <v>#N/A</v>
      </c>
      <c r="AU18" s="193"/>
      <c r="AV18" s="193"/>
      <c r="AW18" s="193"/>
      <c r="AX18" s="193"/>
      <c r="AY18" s="193"/>
      <c r="AZ18" s="193"/>
      <c r="BA18" s="107">
        <f t="shared" si="13"/>
        <v>1</v>
      </c>
      <c r="BB18" s="100">
        <f t="shared" si="13"/>
        <v>1</v>
      </c>
      <c r="BC18" s="100">
        <f t="shared" si="14"/>
        <v>1</v>
      </c>
      <c r="BD18" s="100">
        <f t="shared" si="14"/>
        <v>1</v>
      </c>
      <c r="BE18" s="100">
        <f t="shared" si="15"/>
        <v>1</v>
      </c>
      <c r="BF18" s="100">
        <f t="shared" si="16"/>
        <v>1</v>
      </c>
      <c r="BG18" s="100">
        <f t="shared" si="17"/>
        <v>1</v>
      </c>
      <c r="BH18" s="100">
        <f t="shared" si="2"/>
        <v>1</v>
      </c>
      <c r="BI18" s="100">
        <f t="shared" si="2"/>
        <v>1</v>
      </c>
      <c r="BJ18" s="100">
        <f t="shared" si="2"/>
        <v>1</v>
      </c>
      <c r="BK18" s="100">
        <f t="shared" si="2"/>
        <v>1</v>
      </c>
      <c r="BL18" s="100">
        <f t="shared" si="2"/>
        <v>1</v>
      </c>
      <c r="BM18" s="100">
        <f t="shared" si="2"/>
        <v>1</v>
      </c>
      <c r="BU18" s="108">
        <f>HLOOKUP(AE18,$BA$10:BT18,COUNTIF($AE$7:AE18,"&lt;&gt;"&amp;""),FALSE)</f>
        <v>1</v>
      </c>
      <c r="BV18" s="100">
        <f t="shared" si="18"/>
        <v>1</v>
      </c>
      <c r="BW18" s="108">
        <f t="shared" si="19"/>
        <v>1</v>
      </c>
      <c r="BX18" s="227">
        <f ca="1">IF(OR(AE18=$BB$10,AE18=$BD$10,AE18=$BK$10,AE18=$BL$10,AE18=$BM$10),VLOOKUP(BW18,INDIRECT(CONCATENATE(CR18,"!",HLOOKUP(AE18,$CU$10:CY18,CZ18,FALSE))),1,TRUE),"")</f>
        <v>4.4999999999999998E-2</v>
      </c>
      <c r="BY18" s="193">
        <f t="shared" ca="1" si="20"/>
        <v>510.39</v>
      </c>
      <c r="BZ18" s="193">
        <f t="shared" ca="1" si="21"/>
        <v>0.32680999999999999</v>
      </c>
      <c r="CA18" s="193">
        <f t="shared" ca="1" si="22"/>
        <v>510.48</v>
      </c>
      <c r="CB18" s="193">
        <f t="shared" ca="1" si="23"/>
        <v>0.32618999999999998</v>
      </c>
      <c r="CC18" s="193">
        <f t="shared" ca="1" si="24"/>
        <v>1000</v>
      </c>
      <c r="CD18" s="109">
        <f>Worksheet!K13</f>
        <v>0</v>
      </c>
      <c r="CE18" s="109">
        <f>Worksheet!L13</f>
        <v>0</v>
      </c>
      <c r="CF18" s="109">
        <f>Worksheet!M13</f>
        <v>0</v>
      </c>
      <c r="CG18" s="109">
        <f>Worksheet!N13</f>
        <v>0</v>
      </c>
      <c r="CH18" s="109">
        <f>Worksheet!O13</f>
        <v>0</v>
      </c>
      <c r="CI18" s="246">
        <f t="shared" ca="1" si="25"/>
        <v>0</v>
      </c>
      <c r="CJ18" s="246">
        <f t="shared" ca="1" si="26"/>
        <v>0</v>
      </c>
      <c r="CK18" s="246">
        <f t="shared" ca="1" si="27"/>
        <v>0</v>
      </c>
      <c r="CL18" s="246">
        <f t="shared" ca="1" si="28"/>
        <v>0</v>
      </c>
      <c r="CM18" s="246">
        <f t="shared" ca="1" si="29"/>
        <v>0</v>
      </c>
      <c r="CN18" s="222" t="str">
        <f t="shared" ca="1" si="30"/>
        <v>mV</v>
      </c>
      <c r="CO18" s="194" t="str">
        <f>Worksheet!Q13</f>
        <v>0.0</v>
      </c>
      <c r="CP18" s="99" t="str">
        <f t="shared" si="31"/>
        <v>0.1</v>
      </c>
      <c r="CQ18" s="224">
        <f t="shared" si="32"/>
        <v>0.1</v>
      </c>
      <c r="CR18" s="99" t="str">
        <f t="shared" si="33"/>
        <v>Standard1</v>
      </c>
      <c r="CT18" s="203" t="str">
        <f t="shared" ca="1" si="34"/>
        <v>$B$4:$P$807</v>
      </c>
      <c r="CU18" s="193" t="str">
        <f>VLOOKUP($CR18,$CT$3:CU$8,2,FALSE)</f>
        <v>$I$189:$I$348</v>
      </c>
      <c r="CV18" s="193" t="str">
        <f>VLOOKUP($CR18,$CT$3:CV$8,3,FALSE)</f>
        <v>$I$349:$I$538</v>
      </c>
      <c r="CW18" s="193" t="e">
        <f>VLOOKUP($CR18,$CT$3:CW$8,4,FALSE)</f>
        <v>#N/A</v>
      </c>
      <c r="CX18" s="193" t="e">
        <f>VLOOKUP($CR18,$CT$3:CX$8,5,FALSE)</f>
        <v>#N/A</v>
      </c>
      <c r="CY18" s="193" t="e">
        <f>VLOOKUP($CR18,$CT$3:CY$8,6,FALSE)</f>
        <v>#N/A</v>
      </c>
      <c r="CZ18" s="99">
        <f>COUNTIF($CU$10:CU18,"&lt;&gt;"&amp;"")</f>
        <v>9</v>
      </c>
      <c r="DB18" s="99">
        <f t="shared" si="35"/>
        <v>1</v>
      </c>
      <c r="DC18" s="99">
        <f t="shared" ca="1" si="36"/>
        <v>1E-3</v>
      </c>
    </row>
    <row r="19" spans="17:107" x14ac:dyDescent="0.25">
      <c r="Q19" s="100" t="str">
        <f t="shared" ca="1" si="3"/>
        <v>ACV13300.045</v>
      </c>
      <c r="R19" s="99" t="str">
        <f>IF(Worksheet!I14=$S$2,$S$2,IF(Worksheet!I14=$S$3,$S$3,$S$1))</f>
        <v>5502A</v>
      </c>
      <c r="S19" s="101" t="str">
        <f t="shared" ca="1" si="4"/>
        <v>5800 mV</v>
      </c>
      <c r="T19" s="96">
        <f t="shared" si="5"/>
        <v>1</v>
      </c>
      <c r="U19" s="103">
        <f>IF(Worksheet!S14="%",ABS(Worksheet!Z14),ABS(Worksheet!U14))</f>
        <v>1000</v>
      </c>
      <c r="V19" s="249" t="str">
        <f>IF(Worksheet!S14="%",Worksheet!AA14,Worksheet!S14)</f>
        <v>V</v>
      </c>
      <c r="W19" s="102">
        <f>IF(Worksheet!S14="%","",IF(Worksheet!Z14&lt;&gt;"",Worksheet!Z14,""))</f>
        <v>45</v>
      </c>
      <c r="X19" s="102" t="str">
        <f>IF(Worksheet!S14="%","",IF(Worksheet!AA14&lt;&gt;"",Worksheet!AA14,""))</f>
        <v>Hz</v>
      </c>
      <c r="Y19" s="104" t="str">
        <f t="shared" si="6"/>
        <v/>
      </c>
      <c r="Z19" s="104" t="str">
        <f t="shared" si="7"/>
        <v>V</v>
      </c>
      <c r="AA19" s="104" t="str">
        <f t="shared" si="8"/>
        <v>AC</v>
      </c>
      <c r="AB19" s="104" t="str">
        <f t="shared" si="9"/>
        <v>ACV</v>
      </c>
      <c r="AC19" s="104" t="str">
        <f>IF(Worksheet!H14&lt;&gt;"",Worksheet!H14,"")</f>
        <v/>
      </c>
      <c r="AD19" s="104" t="str">
        <f t="shared" si="10"/>
        <v/>
      </c>
      <c r="AE19" s="225" t="str">
        <f t="shared" si="11"/>
        <v>ACV</v>
      </c>
      <c r="AF19" s="226">
        <f ca="1">HLOOKUP(AE19,$AH$10:AZ19,COUNTIF($AE$7:AE19,"&lt;&gt;"&amp;""),FALSE)</f>
        <v>330</v>
      </c>
      <c r="AG19" s="112">
        <f t="shared" si="12"/>
        <v>1000</v>
      </c>
      <c r="AH19" s="193">
        <f ca="1">VLOOKUP($AG19,INDIRECT(CONCATENATE($CR19,"!",VLOOKUP($CR19,$AG$3:AH$8,AH$2,FALSE))),1,TRUE)</f>
        <v>330</v>
      </c>
      <c r="AI19" s="193">
        <f ca="1">VLOOKUP($AG19,INDIRECT(CONCATENATE($CR19,"!",VLOOKUP($CR19,$AG$3:AI$8,AI$2,FALSE))),1,TRUE)</f>
        <v>330</v>
      </c>
      <c r="AJ19" s="193">
        <f ca="1">VLOOKUP($AG19,INDIRECT(CONCATENATE($CR19,"!",VLOOKUP($CR19,$AG$3:AJ$8,AJ$2,FALSE))),1,TRUE)</f>
        <v>11</v>
      </c>
      <c r="AK19" s="193">
        <f ca="1">VLOOKUP($AG19,INDIRECT(CONCATENATE($CR19,"!",VLOOKUP($CR19,$AG$3:AK$8,AK$2,FALSE))),1,TRUE)</f>
        <v>11</v>
      </c>
      <c r="AL19" s="193">
        <f ca="1">VLOOKUP($AG19,INDIRECT(CONCATENATE($CR19,"!",VLOOKUP($CR19,$AG$3:AL$8,AL$2,FALSE))),1,TRUE)</f>
        <v>330</v>
      </c>
      <c r="AM19" s="193">
        <f ca="1">VLOOKUP($AG19,INDIRECT(CONCATENATE($CR19,"!",VLOOKUP($CR19,$AG$3:AM$8,AM$2,FALSE))),1,TRUE)</f>
        <v>33</v>
      </c>
      <c r="AN19" s="193">
        <f ca="1">VLOOKUP($AG19,INDIRECT(CONCATENATE($CR19,"!",VLOOKUP($CR19,$AG$3:AN$8,AN$2,FALSE))),1,TRUE)</f>
        <v>120</v>
      </c>
      <c r="AO19" s="193" t="e">
        <f ca="1">VLOOKUP($AG19,INDIRECT(CONCATENATE($CR19,"!",VLOOKUP($CR19,$AG$3:AO$8,AO$2,FALSE))),1,TRUE)</f>
        <v>#N/A</v>
      </c>
      <c r="AP19" s="193" t="e">
        <f ca="1">VLOOKUP($AG19,INDIRECT(CONCATENATE($CR19,"!",VLOOKUP($CR19,$AG$3:AP$8,AP$2,FALSE))),1,TRUE)</f>
        <v>#N/A</v>
      </c>
      <c r="AQ19" s="193" t="e">
        <f ca="1">VLOOKUP($AG19,INDIRECT(CONCATENATE($CR19,"!",VLOOKUP($CR19,$AG$3:AQ$8,AQ$2,FALSE))),1,TRUE)</f>
        <v>#N/A</v>
      </c>
      <c r="AR19" s="193" t="e">
        <f ca="1">VLOOKUP($AG19,INDIRECT(CONCATENATE($CR19,"!",VLOOKUP($CR19,$AG$3:AR$8,AR$2,FALSE))),1,TRUE)</f>
        <v>#N/A</v>
      </c>
      <c r="AS19" s="193" t="e">
        <f ca="1">VLOOKUP($AG19,INDIRECT(CONCATENATE($CR19,"!",VLOOKUP($CR19,$AG$3:AS$8,AS$2,FALSE))),1,TRUE)</f>
        <v>#N/A</v>
      </c>
      <c r="AT19" s="193" t="e">
        <f ca="1">VLOOKUP($AG19,INDIRECT(CONCATENATE($CR19,"!",VLOOKUP($CR19,$AG$3:AT$8,AT$2,FALSE))),1,TRUE)</f>
        <v>#N/A</v>
      </c>
      <c r="AU19" s="193"/>
      <c r="AV19" s="193"/>
      <c r="AW19" s="193"/>
      <c r="AX19" s="193"/>
      <c r="AY19" s="193"/>
      <c r="AZ19" s="193"/>
      <c r="BA19" s="107">
        <f t="shared" si="13"/>
        <v>1</v>
      </c>
      <c r="BB19" s="100">
        <f t="shared" si="13"/>
        <v>1</v>
      </c>
      <c r="BC19" s="100">
        <f t="shared" si="14"/>
        <v>1</v>
      </c>
      <c r="BD19" s="100">
        <f t="shared" si="14"/>
        <v>1</v>
      </c>
      <c r="BE19" s="100">
        <f t="shared" si="15"/>
        <v>1</v>
      </c>
      <c r="BF19" s="100">
        <f t="shared" si="16"/>
        <v>1</v>
      </c>
      <c r="BG19" s="100">
        <f t="shared" si="17"/>
        <v>1</v>
      </c>
      <c r="BH19" s="100">
        <f t="shared" si="2"/>
        <v>1</v>
      </c>
      <c r="BI19" s="100">
        <f t="shared" si="2"/>
        <v>1</v>
      </c>
      <c r="BJ19" s="100">
        <f t="shared" si="2"/>
        <v>1</v>
      </c>
      <c r="BK19" s="100">
        <f t="shared" si="2"/>
        <v>1</v>
      </c>
      <c r="BL19" s="100">
        <f t="shared" si="2"/>
        <v>1</v>
      </c>
      <c r="BM19" s="100">
        <f t="shared" si="2"/>
        <v>1</v>
      </c>
      <c r="BU19" s="108">
        <f>HLOOKUP(AE19,$BA$10:BT19,COUNTIF($AE$7:AE19,"&lt;&gt;"&amp;""),FALSE)</f>
        <v>1</v>
      </c>
      <c r="BV19" s="100">
        <f t="shared" si="18"/>
        <v>1E-3</v>
      </c>
      <c r="BW19" s="108">
        <f t="shared" si="19"/>
        <v>4.4999999999999998E-2</v>
      </c>
      <c r="BX19" s="227">
        <f ca="1">IF(OR(AE19=$BB$10,AE19=$BD$10,AE19=$BK$10,AE19=$BL$10,AE19=$BM$10),VLOOKUP(BW19,INDIRECT(CONCATENATE(CR19,"!",HLOOKUP(AE19,$CU$10:CY19,CZ19,FALSE))),1,TRUE),"")</f>
        <v>4.4999999999999998E-2</v>
      </c>
      <c r="BY19" s="193">
        <f t="shared" ca="1" si="20"/>
        <v>5790.4000000000005</v>
      </c>
      <c r="BZ19" s="193">
        <f t="shared" ca="1" si="21"/>
        <v>4.1348000000000003E-2</v>
      </c>
      <c r="CA19" s="193">
        <f t="shared" ca="1" si="22"/>
        <v>5790.4000000000005</v>
      </c>
      <c r="CB19" s="193">
        <f t="shared" ca="1" si="23"/>
        <v>4.0965000000000001E-2</v>
      </c>
      <c r="CC19" s="193">
        <f t="shared" ca="1" si="24"/>
        <v>1000</v>
      </c>
      <c r="CD19" s="109">
        <f>Worksheet!K14</f>
        <v>0</v>
      </c>
      <c r="CE19" s="109">
        <f>Worksheet!L14</f>
        <v>0</v>
      </c>
      <c r="CF19" s="109">
        <f>Worksheet!M14</f>
        <v>0</v>
      </c>
      <c r="CG19" s="109">
        <f>Worksheet!N14</f>
        <v>0</v>
      </c>
      <c r="CH19" s="109">
        <f>Worksheet!O14</f>
        <v>0</v>
      </c>
      <c r="CI19" s="246">
        <f t="shared" ca="1" si="25"/>
        <v>0</v>
      </c>
      <c r="CJ19" s="246">
        <f t="shared" ca="1" si="26"/>
        <v>0</v>
      </c>
      <c r="CK19" s="246">
        <f t="shared" ca="1" si="27"/>
        <v>0</v>
      </c>
      <c r="CL19" s="246">
        <f t="shared" ca="1" si="28"/>
        <v>0</v>
      </c>
      <c r="CM19" s="246">
        <f t="shared" ca="1" si="29"/>
        <v>0</v>
      </c>
      <c r="CN19" s="222" t="str">
        <f t="shared" ca="1" si="30"/>
        <v>mV</v>
      </c>
      <c r="CO19" s="194" t="str">
        <f>Worksheet!Q14</f>
        <v>0</v>
      </c>
      <c r="CP19" s="99" t="str">
        <f t="shared" si="31"/>
        <v>1</v>
      </c>
      <c r="CQ19" s="224">
        <f t="shared" si="32"/>
        <v>1</v>
      </c>
      <c r="CR19" s="99" t="str">
        <f t="shared" si="33"/>
        <v>Standard1</v>
      </c>
      <c r="CT19" s="203" t="str">
        <f t="shared" ca="1" si="34"/>
        <v>$B$4:$P$807</v>
      </c>
      <c r="CU19" s="193" t="str">
        <f>VLOOKUP($CR19,$CT$3:CU$8,2,FALSE)</f>
        <v>$I$189:$I$348</v>
      </c>
      <c r="CV19" s="193" t="str">
        <f>VLOOKUP($CR19,$CT$3:CV$8,3,FALSE)</f>
        <v>$I$349:$I$538</v>
      </c>
      <c r="CW19" s="193" t="e">
        <f>VLOOKUP($CR19,$CT$3:CW$8,4,FALSE)</f>
        <v>#N/A</v>
      </c>
      <c r="CX19" s="193" t="e">
        <f>VLOOKUP($CR19,$CT$3:CX$8,5,FALSE)</f>
        <v>#N/A</v>
      </c>
      <c r="CY19" s="193" t="e">
        <f>VLOOKUP($CR19,$CT$3:CY$8,6,FALSE)</f>
        <v>#N/A</v>
      </c>
      <c r="CZ19" s="99">
        <f>COUNTIF($CU$10:CU19,"&lt;&gt;"&amp;"")</f>
        <v>10</v>
      </c>
      <c r="DB19" s="99">
        <f t="shared" si="35"/>
        <v>1</v>
      </c>
      <c r="DC19" s="99">
        <f t="shared" ca="1" si="36"/>
        <v>1E-3</v>
      </c>
    </row>
    <row r="20" spans="17:107" x14ac:dyDescent="0.25">
      <c r="Q20" s="100" t="str">
        <f t="shared" ca="1" si="3"/>
        <v>Frequency0.000010.001</v>
      </c>
      <c r="R20" s="99" t="str">
        <f>IF(Worksheet!I15=$S$2,$S$2,IF(Worksheet!I15=$S$3,$S$3,$S$1))</f>
        <v>5502A</v>
      </c>
      <c r="S20" s="101" t="str">
        <f t="shared" ca="1" si="4"/>
        <v>0.0066 Hz</v>
      </c>
      <c r="T20" s="96">
        <f t="shared" si="5"/>
        <v>1.0000000000000001E-5</v>
      </c>
      <c r="U20" s="103">
        <f>IF(Worksheet!S15="%",ABS(Worksheet!Z15),ABS(Worksheet!U15))</f>
        <v>45</v>
      </c>
      <c r="V20" s="249" t="str">
        <f>IF(Worksheet!S15="%",Worksheet!AA15,Worksheet!S15)</f>
        <v>Hz</v>
      </c>
      <c r="W20" s="102">
        <f>IF(Worksheet!S15="%","",IF(Worksheet!Z15&lt;&gt;"",Worksheet!Z15,""))</f>
        <v>1</v>
      </c>
      <c r="X20" s="102" t="str">
        <f>IF(Worksheet!S15="%","",IF(Worksheet!AA15&lt;&gt;"",Worksheet!AA15,""))</f>
        <v>V</v>
      </c>
      <c r="Y20" s="104" t="str">
        <f t="shared" si="6"/>
        <v>H</v>
      </c>
      <c r="Z20" s="104" t="str">
        <f t="shared" si="7"/>
        <v>z</v>
      </c>
      <c r="AA20" s="104" t="str">
        <f t="shared" si="8"/>
        <v>AC</v>
      </c>
      <c r="AB20" s="104" t="str">
        <f t="shared" si="9"/>
        <v>ACz</v>
      </c>
      <c r="AC20" s="104" t="str">
        <f>IF(Worksheet!H15&lt;&gt;"",Worksheet!H15,"")</f>
        <v/>
      </c>
      <c r="AD20" s="104" t="str">
        <f t="shared" si="10"/>
        <v>Frequency</v>
      </c>
      <c r="AE20" s="225" t="str">
        <f t="shared" si="11"/>
        <v>Frequency</v>
      </c>
      <c r="AF20" s="226">
        <f ca="1">HLOOKUP(AE20,$AH$10:AZ20,COUNTIF($AE$7:AE20,"&lt;&gt;"&amp;""),FALSE)</f>
        <v>1E-3</v>
      </c>
      <c r="AG20" s="112">
        <f t="shared" si="12"/>
        <v>4.4999999999999998E-2</v>
      </c>
      <c r="AH20" s="193">
        <f ca="1">VLOOKUP($AG20,INDIRECT(CONCATENATE($CR20,"!",VLOOKUP($CR20,$AG$3:AH$8,AH$2,FALSE))),1,TRUE)</f>
        <v>0</v>
      </c>
      <c r="AI20" s="193">
        <f ca="1">VLOOKUP($AG20,INDIRECT(CONCATENATE($CR20,"!",VLOOKUP($CR20,$AG$3:AI$8,AI$2,FALSE))),1,TRUE)</f>
        <v>3.3000000000000002E-2</v>
      </c>
      <c r="AJ20" s="193">
        <f ca="1">VLOOKUP($AG20,INDIRECT(CONCATENATE($CR20,"!",VLOOKUP($CR20,$AG$3:AJ$8,AJ$2,FALSE))),1,TRUE)</f>
        <v>3.3000000000000002E-2</v>
      </c>
      <c r="AK20" s="193">
        <f ca="1">VLOOKUP($AG20,INDIRECT(CONCATENATE($CR20,"!",VLOOKUP($CR20,$AG$3:AK$8,AK$2,FALSE))),1,TRUE)</f>
        <v>3.3000000000000002E-2</v>
      </c>
      <c r="AL20" s="193">
        <f ca="1">VLOOKUP($AG20,INDIRECT(CONCATENATE($CR20,"!",VLOOKUP($CR20,$AG$3:AL$8,AL$2,FALSE))),1,TRUE)</f>
        <v>3.3000000000000002E-2</v>
      </c>
      <c r="AM20" s="193">
        <f ca="1">VLOOKUP($AG20,INDIRECT(CONCATENATE($CR20,"!",VLOOKUP($CR20,$AG$3:AM$8,AM$2,FALSE))),1,TRUE)</f>
        <v>3.3000000000000002E-2</v>
      </c>
      <c r="AN20" s="193">
        <f ca="1">VLOOKUP($AG20,INDIRECT(CONCATENATE($CR20,"!",VLOOKUP($CR20,$AG$3:AN$8,AN$2,FALSE))),1,TRUE)</f>
        <v>1E-3</v>
      </c>
      <c r="AO20" s="193" t="e">
        <f ca="1">VLOOKUP($AG20,INDIRECT(CONCATENATE($CR20,"!",VLOOKUP($CR20,$AG$3:AO$8,AO$2,FALSE))),1,TRUE)</f>
        <v>#N/A</v>
      </c>
      <c r="AP20" s="193" t="e">
        <f ca="1">VLOOKUP($AG20,INDIRECT(CONCATENATE($CR20,"!",VLOOKUP($CR20,$AG$3:AP$8,AP$2,FALSE))),1,TRUE)</f>
        <v>#N/A</v>
      </c>
      <c r="AQ20" s="193" t="e">
        <f ca="1">VLOOKUP($AG20,INDIRECT(CONCATENATE($CR20,"!",VLOOKUP($CR20,$AG$3:AQ$8,AQ$2,FALSE))),1,TRUE)</f>
        <v>#N/A</v>
      </c>
      <c r="AR20" s="193" t="e">
        <f ca="1">VLOOKUP($AG20,INDIRECT(CONCATENATE($CR20,"!",VLOOKUP($CR20,$AG$3:AR$8,AR$2,FALSE))),1,TRUE)</f>
        <v>#N/A</v>
      </c>
      <c r="AS20" s="193" t="e">
        <f ca="1">VLOOKUP($AG20,INDIRECT(CONCATENATE($CR20,"!",VLOOKUP($CR20,$AG$3:AS$8,AS$2,FALSE))),1,TRUE)</f>
        <v>#N/A</v>
      </c>
      <c r="AT20" s="193" t="e">
        <f ca="1">VLOOKUP($AG20,INDIRECT(CONCATENATE($CR20,"!",VLOOKUP($CR20,$AG$3:AT$8,AT$2,FALSE))),1,TRUE)</f>
        <v>#N/A</v>
      </c>
      <c r="AU20" s="193"/>
      <c r="AV20" s="193"/>
      <c r="AW20" s="193"/>
      <c r="AX20" s="193"/>
      <c r="AY20" s="193"/>
      <c r="AZ20" s="193"/>
      <c r="BA20" s="107">
        <f t="shared" si="13"/>
        <v>1</v>
      </c>
      <c r="BB20" s="100">
        <f t="shared" si="13"/>
        <v>1</v>
      </c>
      <c r="BC20" s="100">
        <f t="shared" si="14"/>
        <v>1</v>
      </c>
      <c r="BD20" s="100">
        <f t="shared" si="14"/>
        <v>1</v>
      </c>
      <c r="BE20" s="100">
        <f t="shared" si="15"/>
        <v>1</v>
      </c>
      <c r="BF20" s="100">
        <f t="shared" si="16"/>
        <v>1</v>
      </c>
      <c r="BG20" s="100">
        <f t="shared" si="17"/>
        <v>1E-3</v>
      </c>
      <c r="BH20" s="100">
        <f t="shared" si="2"/>
        <v>1</v>
      </c>
      <c r="BI20" s="100">
        <f t="shared" si="2"/>
        <v>1</v>
      </c>
      <c r="BJ20" s="100">
        <f t="shared" si="2"/>
        <v>1</v>
      </c>
      <c r="BK20" s="100">
        <f t="shared" si="2"/>
        <v>1</v>
      </c>
      <c r="BL20" s="100">
        <f t="shared" si="2"/>
        <v>1</v>
      </c>
      <c r="BM20" s="100">
        <f t="shared" si="2"/>
        <v>1</v>
      </c>
      <c r="BU20" s="108">
        <f>HLOOKUP(AE20,$BA$10:BT20,COUNTIF($AE$7:AE20,"&lt;&gt;"&amp;""),FALSE)</f>
        <v>1E-3</v>
      </c>
      <c r="BV20" s="100">
        <f t="shared" si="18"/>
        <v>1</v>
      </c>
      <c r="BW20" s="108">
        <f t="shared" si="19"/>
        <v>1</v>
      </c>
      <c r="BX20" s="227" t="str">
        <f ca="1">IF(OR(AE20=$BB$10,AE20=$BD$10,AE20=$BK$10,AE20=$BL$10,AE20=$BM$10),VLOOKUP(BW20,INDIRECT(CONCATENATE(CR20,"!",HLOOKUP(AE20,$CU$10:CY20,CZ20,FALSE))),1,TRUE),"")</f>
        <v/>
      </c>
      <c r="BY20" s="193">
        <f t="shared" ca="1" si="20"/>
        <v>6.0000000000000001E-3</v>
      </c>
      <c r="BZ20" s="193">
        <f t="shared" ca="1" si="21"/>
        <v>1.2999999999999999E-2</v>
      </c>
      <c r="CA20" s="193">
        <f t="shared" ca="1" si="22"/>
        <v>5.9068999999999997E-3</v>
      </c>
      <c r="CB20" s="193">
        <f t="shared" ca="1" si="23"/>
        <v>1.2561999999999999E-2</v>
      </c>
      <c r="CC20" s="193">
        <f t="shared" ca="1" si="24"/>
        <v>1</v>
      </c>
      <c r="CD20" s="109">
        <f>Worksheet!K15</f>
        <v>0</v>
      </c>
      <c r="CE20" s="109">
        <f>Worksheet!L15</f>
        <v>0</v>
      </c>
      <c r="CF20" s="109">
        <f>Worksheet!M15</f>
        <v>0</v>
      </c>
      <c r="CG20" s="109">
        <f>Worksheet!N15</f>
        <v>0</v>
      </c>
      <c r="CH20" s="109">
        <f>Worksheet!O15</f>
        <v>0</v>
      </c>
      <c r="CI20" s="246">
        <f t="shared" ca="1" si="25"/>
        <v>0</v>
      </c>
      <c r="CJ20" s="246">
        <f t="shared" ca="1" si="26"/>
        <v>0</v>
      </c>
      <c r="CK20" s="246">
        <f t="shared" ca="1" si="27"/>
        <v>0</v>
      </c>
      <c r="CL20" s="246">
        <f t="shared" ca="1" si="28"/>
        <v>0</v>
      </c>
      <c r="CM20" s="246">
        <f t="shared" ca="1" si="29"/>
        <v>0</v>
      </c>
      <c r="CN20" s="222" t="str">
        <f t="shared" ca="1" si="30"/>
        <v>Hz</v>
      </c>
      <c r="CO20" s="194" t="str">
        <f>Worksheet!Q15</f>
        <v>0.00</v>
      </c>
      <c r="CP20" s="99" t="str">
        <f t="shared" si="31"/>
        <v>0.01</v>
      </c>
      <c r="CQ20" s="224">
        <f t="shared" si="32"/>
        <v>1.0000000000000001E-5</v>
      </c>
      <c r="CR20" s="99" t="str">
        <f t="shared" si="33"/>
        <v>Standard1</v>
      </c>
      <c r="CT20" s="203" t="str">
        <f t="shared" ca="1" si="34"/>
        <v>$B$4:$P$807</v>
      </c>
      <c r="CU20" s="193" t="str">
        <f>VLOOKUP($CR20,$CT$3:CU$8,2,FALSE)</f>
        <v>$I$189:$I$348</v>
      </c>
      <c r="CV20" s="193" t="str">
        <f>VLOOKUP($CR20,$CT$3:CV$8,3,FALSE)</f>
        <v>$I$349:$I$538</v>
      </c>
      <c r="CW20" s="193" t="e">
        <f>VLOOKUP($CR20,$CT$3:CW$8,4,FALSE)</f>
        <v>#N/A</v>
      </c>
      <c r="CX20" s="193" t="e">
        <f>VLOOKUP($CR20,$CT$3:CX$8,5,FALSE)</f>
        <v>#N/A</v>
      </c>
      <c r="CY20" s="193" t="e">
        <f>VLOOKUP($CR20,$CT$3:CY$8,6,FALSE)</f>
        <v>#N/A</v>
      </c>
      <c r="CZ20" s="99">
        <f>COUNTIF($CU$10:CU20,"&lt;&gt;"&amp;"")</f>
        <v>11</v>
      </c>
      <c r="DB20" s="99">
        <f t="shared" si="35"/>
        <v>1</v>
      </c>
      <c r="DC20" s="99">
        <f t="shared" ca="1" si="36"/>
        <v>1</v>
      </c>
    </row>
    <row r="21" spans="17:107" x14ac:dyDescent="0.25">
      <c r="Q21" s="100" t="str">
        <f t="shared" ca="1" si="3"/>
        <v>Frequency0.0112</v>
      </c>
      <c r="R21" s="99" t="str">
        <f>IF(Worksheet!I16=$S$2,$S$2,IF(Worksheet!I16=$S$3,$S$3,$S$1))</f>
        <v>5502A</v>
      </c>
      <c r="S21" s="101" t="str">
        <f t="shared" ca="1" si="4"/>
        <v>20 Hz</v>
      </c>
      <c r="T21" s="96">
        <f t="shared" si="5"/>
        <v>0.01</v>
      </c>
      <c r="U21" s="103">
        <f>IF(Worksheet!S16="%",ABS(Worksheet!Z16),ABS(Worksheet!U16))</f>
        <v>50</v>
      </c>
      <c r="V21" s="249" t="str">
        <f>IF(Worksheet!S16="%",Worksheet!AA16,Worksheet!S16)</f>
        <v>kHz</v>
      </c>
      <c r="W21" s="102">
        <f>IF(Worksheet!S16="%","",IF(Worksheet!Z16&lt;&gt;"",Worksheet!Z16,""))</f>
        <v>5</v>
      </c>
      <c r="X21" s="102" t="str">
        <f>IF(Worksheet!S16="%","",IF(Worksheet!AA16&lt;&gt;"",Worksheet!AA16,""))</f>
        <v>V</v>
      </c>
      <c r="Y21" s="104" t="str">
        <f t="shared" si="6"/>
        <v>H</v>
      </c>
      <c r="Z21" s="104" t="str">
        <f t="shared" si="7"/>
        <v>z</v>
      </c>
      <c r="AA21" s="104" t="str">
        <f t="shared" si="8"/>
        <v>AC</v>
      </c>
      <c r="AB21" s="104" t="str">
        <f t="shared" si="9"/>
        <v>ACz</v>
      </c>
      <c r="AC21" s="104" t="str">
        <f>IF(Worksheet!H16&lt;&gt;"",Worksheet!H16,"")</f>
        <v/>
      </c>
      <c r="AD21" s="104" t="str">
        <f t="shared" si="10"/>
        <v>Frequency</v>
      </c>
      <c r="AE21" s="225" t="str">
        <f t="shared" si="11"/>
        <v>Frequency</v>
      </c>
      <c r="AF21" s="226">
        <f ca="1">HLOOKUP(AE21,$AH$10:AZ21,COUNTIF($AE$7:AE21,"&lt;&gt;"&amp;""),FALSE)</f>
        <v>12</v>
      </c>
      <c r="AG21" s="112">
        <f t="shared" si="12"/>
        <v>50</v>
      </c>
      <c r="AH21" s="193">
        <f ca="1">VLOOKUP($AG21,INDIRECT(CONCATENATE($CR21,"!",VLOOKUP($CR21,$AG$3:AH$8,AH$2,FALSE))),1,TRUE)</f>
        <v>33</v>
      </c>
      <c r="AI21" s="193">
        <f ca="1">VLOOKUP($AG21,INDIRECT(CONCATENATE($CR21,"!",VLOOKUP($CR21,$AG$3:AI$8,AI$2,FALSE))),1,TRUE)</f>
        <v>33</v>
      </c>
      <c r="AJ21" s="193">
        <f ca="1">VLOOKUP($AG21,INDIRECT(CONCATENATE($CR21,"!",VLOOKUP($CR21,$AG$3:AJ$8,AJ$2,FALSE))),1,TRUE)</f>
        <v>11</v>
      </c>
      <c r="AK21" s="193">
        <f ca="1">VLOOKUP($AG21,INDIRECT(CONCATENATE($CR21,"!",VLOOKUP($CR21,$AG$3:AK$8,AK$2,FALSE))),1,TRUE)</f>
        <v>11</v>
      </c>
      <c r="AL21" s="193">
        <f ca="1">VLOOKUP($AG21,INDIRECT(CONCATENATE($CR21,"!",VLOOKUP($CR21,$AG$3:AL$8,AL$2,FALSE))),1,TRUE)</f>
        <v>33</v>
      </c>
      <c r="AM21" s="193">
        <f ca="1">VLOOKUP($AG21,INDIRECT(CONCATENATE($CR21,"!",VLOOKUP($CR21,$AG$3:AM$8,AM$2,FALSE))),1,TRUE)</f>
        <v>33</v>
      </c>
      <c r="AN21" s="193">
        <f ca="1">VLOOKUP($AG21,INDIRECT(CONCATENATE($CR21,"!",VLOOKUP($CR21,$AG$3:AN$8,AN$2,FALSE))),1,TRUE)</f>
        <v>12</v>
      </c>
      <c r="AO21" s="193" t="e">
        <f ca="1">VLOOKUP($AG21,INDIRECT(CONCATENATE($CR21,"!",VLOOKUP($CR21,$AG$3:AO$8,AO$2,FALSE))),1,TRUE)</f>
        <v>#N/A</v>
      </c>
      <c r="AP21" s="193" t="e">
        <f ca="1">VLOOKUP($AG21,INDIRECT(CONCATENATE($CR21,"!",VLOOKUP($CR21,$AG$3:AP$8,AP$2,FALSE))),1,TRUE)</f>
        <v>#N/A</v>
      </c>
      <c r="AQ21" s="193" t="e">
        <f ca="1">VLOOKUP($AG21,INDIRECT(CONCATENATE($CR21,"!",VLOOKUP($CR21,$AG$3:AQ$8,AQ$2,FALSE))),1,TRUE)</f>
        <v>#N/A</v>
      </c>
      <c r="AR21" s="193" t="e">
        <f ca="1">VLOOKUP($AG21,INDIRECT(CONCATENATE($CR21,"!",VLOOKUP($CR21,$AG$3:AR$8,AR$2,FALSE))),1,TRUE)</f>
        <v>#N/A</v>
      </c>
      <c r="AS21" s="193" t="e">
        <f ca="1">VLOOKUP($AG21,INDIRECT(CONCATENATE($CR21,"!",VLOOKUP($CR21,$AG$3:AS$8,AS$2,FALSE))),1,TRUE)</f>
        <v>#N/A</v>
      </c>
      <c r="AT21" s="193" t="e">
        <f ca="1">VLOOKUP($AG21,INDIRECT(CONCATENATE($CR21,"!",VLOOKUP($CR21,$AG$3:AT$8,AT$2,FALSE))),1,TRUE)</f>
        <v>#N/A</v>
      </c>
      <c r="AU21" s="193"/>
      <c r="AV21" s="193"/>
      <c r="AW21" s="193"/>
      <c r="AX21" s="193"/>
      <c r="AY21" s="193"/>
      <c r="AZ21" s="193"/>
      <c r="BA21" s="107">
        <f t="shared" si="13"/>
        <v>1</v>
      </c>
      <c r="BB21" s="100">
        <f t="shared" si="13"/>
        <v>1</v>
      </c>
      <c r="BC21" s="100">
        <f t="shared" si="14"/>
        <v>1</v>
      </c>
      <c r="BD21" s="100">
        <f t="shared" si="14"/>
        <v>1</v>
      </c>
      <c r="BE21" s="100">
        <f t="shared" si="15"/>
        <v>1</v>
      </c>
      <c r="BF21" s="100">
        <f t="shared" si="16"/>
        <v>1</v>
      </c>
      <c r="BG21" s="100">
        <f t="shared" si="17"/>
        <v>1</v>
      </c>
      <c r="BH21" s="100">
        <f t="shared" si="2"/>
        <v>1</v>
      </c>
      <c r="BI21" s="100">
        <f t="shared" si="2"/>
        <v>1</v>
      </c>
      <c r="BJ21" s="100">
        <f t="shared" si="2"/>
        <v>1</v>
      </c>
      <c r="BK21" s="100">
        <f t="shared" si="2"/>
        <v>1</v>
      </c>
      <c r="BL21" s="100">
        <f t="shared" si="2"/>
        <v>1</v>
      </c>
      <c r="BM21" s="100">
        <f t="shared" si="2"/>
        <v>1</v>
      </c>
      <c r="BU21" s="108">
        <f>HLOOKUP(AE21,$BA$10:BT21,COUNTIF($AE$7:AE21,"&lt;&gt;"&amp;""),FALSE)</f>
        <v>1</v>
      </c>
      <c r="BV21" s="100">
        <f t="shared" si="18"/>
        <v>1</v>
      </c>
      <c r="BW21" s="108">
        <f t="shared" si="19"/>
        <v>5</v>
      </c>
      <c r="BX21" s="227" t="str">
        <f ca="1">IF(OR(AE21=$BB$10,AE21=$BD$10,AE21=$BK$10,AE21=$BL$10,AE21=$BM$10),VLOOKUP(BW21,INDIRECT(CONCATENATE(CR21,"!",HLOOKUP(AE21,$CU$10:CY21,CZ21,FALSE))),1,TRUE),"")</f>
        <v/>
      </c>
      <c r="BY21" s="193">
        <f t="shared" ca="1" si="20"/>
        <v>19</v>
      </c>
      <c r="BZ21" s="193">
        <f t="shared" ca="1" si="21"/>
        <v>2.8000000000000001E-2</v>
      </c>
      <c r="CA21" s="193">
        <f t="shared" ca="1" si="22"/>
        <v>18.263000000000002</v>
      </c>
      <c r="CB21" s="193">
        <f t="shared" ca="1" si="23"/>
        <v>2.7629999999999998E-2</v>
      </c>
      <c r="CC21" s="193">
        <f t="shared" ca="1" si="24"/>
        <v>1000</v>
      </c>
      <c r="CD21" s="109">
        <f>Worksheet!K16</f>
        <v>0</v>
      </c>
      <c r="CE21" s="109">
        <f>Worksheet!L16</f>
        <v>0</v>
      </c>
      <c r="CF21" s="109">
        <f>Worksheet!M16</f>
        <v>0</v>
      </c>
      <c r="CG21" s="109">
        <f>Worksheet!N16</f>
        <v>0</v>
      </c>
      <c r="CH21" s="109">
        <f>Worksheet!O16</f>
        <v>0</v>
      </c>
      <c r="CI21" s="246">
        <f t="shared" ca="1" si="25"/>
        <v>0</v>
      </c>
      <c r="CJ21" s="246">
        <f t="shared" ca="1" si="26"/>
        <v>0</v>
      </c>
      <c r="CK21" s="246">
        <f t="shared" ca="1" si="27"/>
        <v>0</v>
      </c>
      <c r="CL21" s="246">
        <f t="shared" ca="1" si="28"/>
        <v>0</v>
      </c>
      <c r="CM21" s="246">
        <f t="shared" ca="1" si="29"/>
        <v>0</v>
      </c>
      <c r="CN21" s="222" t="str">
        <f t="shared" ca="1" si="30"/>
        <v>Hz</v>
      </c>
      <c r="CO21" s="194" t="str">
        <f>Worksheet!Q16</f>
        <v>0.00</v>
      </c>
      <c r="CP21" s="99" t="str">
        <f t="shared" si="31"/>
        <v>0.01</v>
      </c>
      <c r="CQ21" s="224">
        <f t="shared" si="32"/>
        <v>0.01</v>
      </c>
      <c r="CR21" s="99" t="str">
        <f t="shared" si="33"/>
        <v>Standard1</v>
      </c>
      <c r="CT21" s="203" t="str">
        <f t="shared" ca="1" si="34"/>
        <v>$B$4:$P$807</v>
      </c>
      <c r="CU21" s="193" t="str">
        <f>VLOOKUP($CR21,$CT$3:CU$8,2,FALSE)</f>
        <v>$I$189:$I$348</v>
      </c>
      <c r="CV21" s="193" t="str">
        <f>VLOOKUP($CR21,$CT$3:CV$8,3,FALSE)</f>
        <v>$I$349:$I$538</v>
      </c>
      <c r="CW21" s="193" t="e">
        <f>VLOOKUP($CR21,$CT$3:CW$8,4,FALSE)</f>
        <v>#N/A</v>
      </c>
      <c r="CX21" s="193" t="e">
        <f>VLOOKUP($CR21,$CT$3:CX$8,5,FALSE)</f>
        <v>#N/A</v>
      </c>
      <c r="CY21" s="193" t="e">
        <f>VLOOKUP($CR21,$CT$3:CY$8,6,FALSE)</f>
        <v>#N/A</v>
      </c>
      <c r="CZ21" s="99">
        <f>COUNTIF($CU$10:CU21,"&lt;&gt;"&amp;"")</f>
        <v>12</v>
      </c>
      <c r="DB21" s="99">
        <f t="shared" si="35"/>
        <v>1000</v>
      </c>
      <c r="DC21" s="99">
        <f t="shared" ca="1" si="36"/>
        <v>1</v>
      </c>
    </row>
    <row r="22" spans="17:107" x14ac:dyDescent="0.25">
      <c r="Q22" s="100" t="str">
        <f t="shared" ca="1" si="3"/>
        <v>DCV0.0013</v>
      </c>
      <c r="R22" s="99" t="str">
        <f>IF(Worksheet!I17=$S$2,$S$2,IF(Worksheet!I17=$S$3,$S$3,$S$1))</f>
        <v>5502A</v>
      </c>
      <c r="S22" s="101" t="str">
        <f t="shared" ca="1" si="4"/>
        <v>0.7 mV</v>
      </c>
      <c r="T22" s="96">
        <f t="shared" si="5"/>
        <v>1E-3</v>
      </c>
      <c r="U22" s="103">
        <f>IF(Worksheet!S17="%",ABS(Worksheet!Z17),ABS(Worksheet!U17))</f>
        <v>5</v>
      </c>
      <c r="V22" s="249" t="str">
        <f>IF(Worksheet!S17="%",Worksheet!AA17,Worksheet!S17)</f>
        <v>V</v>
      </c>
      <c r="W22" s="102" t="str">
        <f>IF(Worksheet!S17="%","",IF(Worksheet!Z17&lt;&gt;"",Worksheet!Z17,""))</f>
        <v/>
      </c>
      <c r="X22" s="102" t="str">
        <f>IF(Worksheet!S17="%","",IF(Worksheet!AA17&lt;&gt;"",Worksheet!AA17,""))</f>
        <v/>
      </c>
      <c r="Y22" s="104" t="str">
        <f t="shared" si="6"/>
        <v/>
      </c>
      <c r="Z22" s="104" t="str">
        <f t="shared" si="7"/>
        <v>V</v>
      </c>
      <c r="AA22" s="104" t="str">
        <f t="shared" si="8"/>
        <v>DC</v>
      </c>
      <c r="AB22" s="104" t="str">
        <f t="shared" si="9"/>
        <v>DCV</v>
      </c>
      <c r="AC22" s="104" t="str">
        <f>IF(Worksheet!H17&lt;&gt;"",Worksheet!H17,"")</f>
        <v/>
      </c>
      <c r="AD22" s="104" t="str">
        <f t="shared" si="10"/>
        <v/>
      </c>
      <c r="AE22" s="225" t="str">
        <f t="shared" si="11"/>
        <v>DCV</v>
      </c>
      <c r="AF22" s="226">
        <f ca="1">HLOOKUP(AE22,$AH$10:AZ22,COUNTIF($AE$7:AE22,"&lt;&gt;"&amp;""),FALSE)</f>
        <v>3</v>
      </c>
      <c r="AG22" s="112">
        <f t="shared" si="12"/>
        <v>5</v>
      </c>
      <c r="AH22" s="193">
        <f ca="1">VLOOKUP($AG22,INDIRECT(CONCATENATE($CR22,"!",VLOOKUP($CR22,$AG$3:AH$8,AH$2,FALSE))),1,TRUE)</f>
        <v>3</v>
      </c>
      <c r="AI22" s="193">
        <f ca="1">VLOOKUP($AG22,INDIRECT(CONCATENATE($CR22,"!",VLOOKUP($CR22,$AG$3:AI$8,AI$2,FALSE))),1,TRUE)</f>
        <v>3.3</v>
      </c>
      <c r="AJ22" s="193">
        <f ca="1">VLOOKUP($AG22,INDIRECT(CONCATENATE($CR22,"!",VLOOKUP($CR22,$AG$3:AJ$8,AJ$2,FALSE))),1,TRUE)</f>
        <v>3</v>
      </c>
      <c r="AK22" s="193">
        <f ca="1">VLOOKUP($AG22,INDIRECT(CONCATENATE($CR22,"!",VLOOKUP($CR22,$AG$3:AK$8,AK$2,FALSE))),1,TRUE)</f>
        <v>3</v>
      </c>
      <c r="AL22" s="193">
        <f ca="1">VLOOKUP($AG22,INDIRECT(CONCATENATE($CR22,"!",VLOOKUP($CR22,$AG$3:AL$8,AL$2,FALSE))),1,TRUE)</f>
        <v>3.3</v>
      </c>
      <c r="AM22" s="193">
        <f ca="1">VLOOKUP($AG22,INDIRECT(CONCATENATE($CR22,"!",VLOOKUP($CR22,$AG$3:AM$8,AM$2,FALSE))),1,TRUE)</f>
        <v>3.3</v>
      </c>
      <c r="AN22" s="193">
        <f ca="1">VLOOKUP($AG22,INDIRECT(CONCATENATE($CR22,"!",VLOOKUP($CR22,$AG$3:AN$8,AN$2,FALSE))),1,TRUE)</f>
        <v>1.2</v>
      </c>
      <c r="AO22" s="193" t="e">
        <f ca="1">VLOOKUP($AG22,INDIRECT(CONCATENATE($CR22,"!",VLOOKUP($CR22,$AG$3:AO$8,AO$2,FALSE))),1,TRUE)</f>
        <v>#N/A</v>
      </c>
      <c r="AP22" s="193" t="e">
        <f ca="1">VLOOKUP($AG22,INDIRECT(CONCATENATE($CR22,"!",VLOOKUP($CR22,$AG$3:AP$8,AP$2,FALSE))),1,TRUE)</f>
        <v>#N/A</v>
      </c>
      <c r="AQ22" s="193" t="e">
        <f ca="1">VLOOKUP($AG22,INDIRECT(CONCATENATE($CR22,"!",VLOOKUP($CR22,$AG$3:AQ$8,AQ$2,FALSE))),1,TRUE)</f>
        <v>#N/A</v>
      </c>
      <c r="AR22" s="193" t="e">
        <f ca="1">VLOOKUP($AG22,INDIRECT(CONCATENATE($CR22,"!",VLOOKUP($CR22,$AG$3:AR$8,AR$2,FALSE))),1,TRUE)</f>
        <v>#N/A</v>
      </c>
      <c r="AS22" s="193" t="e">
        <f ca="1">VLOOKUP($AG22,INDIRECT(CONCATENATE($CR22,"!",VLOOKUP($CR22,$AG$3:AS$8,AS$2,FALSE))),1,TRUE)</f>
        <v>#N/A</v>
      </c>
      <c r="AT22" s="193" t="e">
        <f ca="1">VLOOKUP($AG22,INDIRECT(CONCATENATE($CR22,"!",VLOOKUP($CR22,$AG$3:AT$8,AT$2,FALSE))),1,TRUE)</f>
        <v>#N/A</v>
      </c>
      <c r="AU22" s="193"/>
      <c r="AV22" s="193"/>
      <c r="AW22" s="193"/>
      <c r="AX22" s="193"/>
      <c r="AY22" s="193"/>
      <c r="AZ22" s="193"/>
      <c r="BA22" s="107">
        <f t="shared" si="13"/>
        <v>1</v>
      </c>
      <c r="BB22" s="100">
        <f t="shared" si="13"/>
        <v>1</v>
      </c>
      <c r="BC22" s="100">
        <f t="shared" si="14"/>
        <v>1</v>
      </c>
      <c r="BD22" s="100">
        <f t="shared" si="14"/>
        <v>1</v>
      </c>
      <c r="BE22" s="100">
        <f t="shared" si="15"/>
        <v>1</v>
      </c>
      <c r="BF22" s="100">
        <f t="shared" si="16"/>
        <v>1</v>
      </c>
      <c r="BG22" s="100">
        <f t="shared" si="17"/>
        <v>1</v>
      </c>
      <c r="BH22" s="100">
        <f t="shared" si="2"/>
        <v>1</v>
      </c>
      <c r="BI22" s="100">
        <f t="shared" si="2"/>
        <v>1</v>
      </c>
      <c r="BJ22" s="100">
        <f t="shared" si="2"/>
        <v>1</v>
      </c>
      <c r="BK22" s="100">
        <f t="shared" si="2"/>
        <v>1</v>
      </c>
      <c r="BL22" s="100">
        <f t="shared" si="2"/>
        <v>1</v>
      </c>
      <c r="BM22" s="100">
        <f t="shared" si="2"/>
        <v>1</v>
      </c>
      <c r="BU22" s="108">
        <f>HLOOKUP(AE22,$BA$10:BT22,COUNTIF($AE$7:AE22,"&lt;&gt;"&amp;""),FALSE)</f>
        <v>1</v>
      </c>
      <c r="BV22" s="100">
        <f t="shared" si="18"/>
        <v>1</v>
      </c>
      <c r="BW22" s="108" t="str">
        <f t="shared" si="19"/>
        <v/>
      </c>
      <c r="BX22" s="227" t="str">
        <f ca="1">IF(OR(AE22=$BB$10,AE22=$BD$10,AE22=$BK$10,AE22=$BL$10,AE22=$BM$10),VLOOKUP(BW22,INDIRECT(CONCATENATE(CR22,"!",HLOOKUP(AE22,$CU$10:CY22,CZ22,FALSE))),1,TRUE),"")</f>
        <v/>
      </c>
      <c r="BY22" s="193">
        <f t="shared" ca="1" si="20"/>
        <v>0.46340999999999999</v>
      </c>
      <c r="BZ22" s="193">
        <f t="shared" ca="1" si="21"/>
        <v>4.6594999999999998E-2</v>
      </c>
      <c r="CA22" s="193">
        <f t="shared" ca="1" si="22"/>
        <v>0.45849000000000001</v>
      </c>
      <c r="CB22" s="193">
        <f t="shared" ca="1" si="23"/>
        <v>4.6625E-2</v>
      </c>
      <c r="CC22" s="193">
        <f t="shared" ca="1" si="24"/>
        <v>1000</v>
      </c>
      <c r="CD22" s="109">
        <f>Worksheet!K17</f>
        <v>0</v>
      </c>
      <c r="CE22" s="109">
        <f>Worksheet!L17</f>
        <v>0</v>
      </c>
      <c r="CF22" s="109">
        <f>Worksheet!M17</f>
        <v>0</v>
      </c>
      <c r="CG22" s="109">
        <f>Worksheet!N17</f>
        <v>0</v>
      </c>
      <c r="CH22" s="109">
        <f>Worksheet!O17</f>
        <v>0</v>
      </c>
      <c r="CI22" s="246">
        <f t="shared" ca="1" si="25"/>
        <v>0</v>
      </c>
      <c r="CJ22" s="246">
        <f t="shared" ca="1" si="26"/>
        <v>0</v>
      </c>
      <c r="CK22" s="246">
        <f t="shared" ca="1" si="27"/>
        <v>0</v>
      </c>
      <c r="CL22" s="246">
        <f t="shared" ca="1" si="28"/>
        <v>0</v>
      </c>
      <c r="CM22" s="246">
        <f t="shared" ca="1" si="29"/>
        <v>0</v>
      </c>
      <c r="CN22" s="222" t="str">
        <f t="shared" ca="1" si="30"/>
        <v>mV</v>
      </c>
      <c r="CO22" s="194" t="str">
        <f>Worksheet!Q17</f>
        <v>0.000</v>
      </c>
      <c r="CP22" s="99" t="str">
        <f t="shared" si="31"/>
        <v>0.001</v>
      </c>
      <c r="CQ22" s="224">
        <f t="shared" si="32"/>
        <v>1E-3</v>
      </c>
      <c r="CR22" s="99" t="str">
        <f t="shared" si="33"/>
        <v>Standard1</v>
      </c>
      <c r="CT22" s="203" t="str">
        <f t="shared" ca="1" si="34"/>
        <v>$B$4:$P$807</v>
      </c>
      <c r="CU22" s="193" t="str">
        <f>VLOOKUP($CR22,$CT$3:CU$8,2,FALSE)</f>
        <v>$I$189:$I$348</v>
      </c>
      <c r="CV22" s="193" t="str">
        <f>VLOOKUP($CR22,$CT$3:CV$8,3,FALSE)</f>
        <v>$I$349:$I$538</v>
      </c>
      <c r="CW22" s="193" t="e">
        <f>VLOOKUP($CR22,$CT$3:CW$8,4,FALSE)</f>
        <v>#N/A</v>
      </c>
      <c r="CX22" s="193" t="e">
        <f>VLOOKUP($CR22,$CT$3:CX$8,5,FALSE)</f>
        <v>#N/A</v>
      </c>
      <c r="CY22" s="193" t="e">
        <f>VLOOKUP($CR22,$CT$3:CY$8,6,FALSE)</f>
        <v>#N/A</v>
      </c>
      <c r="CZ22" s="99">
        <f>COUNTIF($CU$10:CU22,"&lt;&gt;"&amp;"")</f>
        <v>13</v>
      </c>
      <c r="DB22" s="99">
        <f t="shared" si="35"/>
        <v>1</v>
      </c>
      <c r="DC22" s="99">
        <f t="shared" ca="1" si="36"/>
        <v>1E-3</v>
      </c>
    </row>
    <row r="23" spans="17:107" x14ac:dyDescent="0.25">
      <c r="Q23" s="100" t="str">
        <f t="shared" ref="Q23:Q49" ca="1" si="37">CONCATENATE(AE23,CQ23,AF23,BX23)</f>
        <v>DCV0.133</v>
      </c>
      <c r="R23" s="99" t="str">
        <f>IF(Worksheet!I18=$S$2,$S$2,IF(Worksheet!I18=$S$3,$S$3,$S$1))</f>
        <v>5502A</v>
      </c>
      <c r="S23" s="101" t="str">
        <f t="shared" ref="S23:S49" ca="1" si="38">IFERROR(CONCATENATE((ROUND(MAX((SQRT(((((STDEV(CI23:CM23))/SQRT(5))*2.87/2)^2)+(((CA23+(AG23*(CB23)))*0.5)^2))*2),BY23+(BZ23*AG23)),2-(1+INT(LOG10(ABS(MAX((SQRT(((((STDEV(CI23:CM23))/SQRT(5))*2.87/2)^2)+(((CA23+(AG23*(CB23)))*0.5)^2))*2),BY23+(BZ23*AG23))))))))," ",CN23),"")</f>
        <v>62 mV</v>
      </c>
      <c r="T23" s="96">
        <f t="shared" ref="T23:T49" si="39">CQ23</f>
        <v>0.1</v>
      </c>
      <c r="U23" s="103">
        <f>IF(Worksheet!S18="%",ABS(Worksheet!Z18),ABS(Worksheet!U18))</f>
        <v>300</v>
      </c>
      <c r="V23" s="249" t="str">
        <f>IF(Worksheet!S18="%",Worksheet!AA18,Worksheet!S18)</f>
        <v>V</v>
      </c>
      <c r="W23" s="102" t="str">
        <f>IF(Worksheet!S18="%","",IF(Worksheet!Z18&lt;&gt;"",Worksheet!Z18,""))</f>
        <v/>
      </c>
      <c r="X23" s="102" t="str">
        <f>IF(Worksheet!S18="%","",IF(Worksheet!AA18&lt;&gt;"",Worksheet!AA18,""))</f>
        <v/>
      </c>
      <c r="Y23" s="104" t="str">
        <f t="shared" ref="Y23:Y49" si="40">IF(OR(LEFT(RIGHT(V23,2),1)="°",LEFT(RIGHT(V23,2),1)="Ω",LEFT(RIGHT(V23,2),1)=Z23),"",LEFT(RIGHT(V23,2),1))</f>
        <v/>
      </c>
      <c r="Z23" s="104" t="str">
        <f t="shared" ref="Z23:Z49" si="41">IF(RIGHT(V23,1)="Ω","O",IF(RIGHT(V23,2)="°F","DGF",IF(RIGHT(V23,2)="°C","DGC",RIGHT(V23,1))))</f>
        <v>V</v>
      </c>
      <c r="AA23" s="104" t="str">
        <f t="shared" ref="AA23:AA49" si="42">IF(X23&lt;&gt;"","AC","DC")</f>
        <v>DC</v>
      </c>
      <c r="AB23" s="104" t="str">
        <f t="shared" ref="AB23:AB49" si="43">IF(OR(Z23="DGC",Z23="DGF",Z23="O"),Z23,CONCATENATE(AA23,Z23))</f>
        <v>DCV</v>
      </c>
      <c r="AC23" s="104" t="str">
        <f>IF(Worksheet!H18&lt;&gt;"",Worksheet!H18,"")</f>
        <v/>
      </c>
      <c r="AD23" s="104" t="str">
        <f t="shared" si="10"/>
        <v/>
      </c>
      <c r="AE23" s="225" t="str">
        <f t="shared" si="11"/>
        <v>DCV</v>
      </c>
      <c r="AF23" s="226">
        <f ca="1">HLOOKUP(AE23,$AH$10:AZ23,COUNTIF($AE$7:AE23,"&lt;&gt;"&amp;""),FALSE)</f>
        <v>33</v>
      </c>
      <c r="AG23" s="112">
        <f t="shared" ref="AG23:AG49" si="44">U23*BU23</f>
        <v>300</v>
      </c>
      <c r="AH23" s="193">
        <f ca="1">VLOOKUP($AG23,INDIRECT(CONCATENATE($CR23,"!",VLOOKUP($CR23,$AG$3:AH$8,AH$2,FALSE))),1,TRUE)</f>
        <v>33</v>
      </c>
      <c r="AI23" s="193">
        <f ca="1">VLOOKUP($AG23,INDIRECT(CONCATENATE($CR23,"!",VLOOKUP($CR23,$AG$3:AI$8,AI$2,FALSE))),1,TRUE)</f>
        <v>33</v>
      </c>
      <c r="AJ23" s="193">
        <f ca="1">VLOOKUP($AG23,INDIRECT(CONCATENATE($CR23,"!",VLOOKUP($CR23,$AG$3:AJ$8,AJ$2,FALSE))),1,TRUE)</f>
        <v>11</v>
      </c>
      <c r="AK23" s="193">
        <f ca="1">VLOOKUP($AG23,INDIRECT(CONCATENATE($CR23,"!",VLOOKUP($CR23,$AG$3:AK$8,AK$2,FALSE))),1,TRUE)</f>
        <v>11</v>
      </c>
      <c r="AL23" s="193">
        <f ca="1">VLOOKUP($AG23,INDIRECT(CONCATENATE($CR23,"!",VLOOKUP($CR23,$AG$3:AL$8,AL$2,FALSE))),1,TRUE)</f>
        <v>110</v>
      </c>
      <c r="AM23" s="193">
        <f ca="1">VLOOKUP($AG23,INDIRECT(CONCATENATE($CR23,"!",VLOOKUP($CR23,$AG$3:AM$8,AM$2,FALSE))),1,TRUE)</f>
        <v>33</v>
      </c>
      <c r="AN23" s="193">
        <f ca="1">VLOOKUP($AG23,INDIRECT(CONCATENATE($CR23,"!",VLOOKUP($CR23,$AG$3:AN$8,AN$2,FALSE))),1,TRUE)</f>
        <v>120</v>
      </c>
      <c r="AO23" s="193" t="e">
        <f ca="1">VLOOKUP($AG23,INDIRECT(CONCATENATE($CR23,"!",VLOOKUP($CR23,$AG$3:AO$8,AO$2,FALSE))),1,TRUE)</f>
        <v>#N/A</v>
      </c>
      <c r="AP23" s="193" t="e">
        <f ca="1">VLOOKUP($AG23,INDIRECT(CONCATENATE($CR23,"!",VLOOKUP($CR23,$AG$3:AP$8,AP$2,FALSE))),1,TRUE)</f>
        <v>#N/A</v>
      </c>
      <c r="AQ23" s="193" t="e">
        <f ca="1">VLOOKUP($AG23,INDIRECT(CONCATENATE($CR23,"!",VLOOKUP($CR23,$AG$3:AQ$8,AQ$2,FALSE))),1,TRUE)</f>
        <v>#N/A</v>
      </c>
      <c r="AR23" s="193" t="e">
        <f ca="1">VLOOKUP($AG23,INDIRECT(CONCATENATE($CR23,"!",VLOOKUP($CR23,$AG$3:AR$8,AR$2,FALSE))),1,TRUE)</f>
        <v>#N/A</v>
      </c>
      <c r="AS23" s="193" t="e">
        <f ca="1">VLOOKUP($AG23,INDIRECT(CONCATENATE($CR23,"!",VLOOKUP($CR23,$AG$3:AS$8,AS$2,FALSE))),1,TRUE)</f>
        <v>#N/A</v>
      </c>
      <c r="AT23" s="193" t="e">
        <f ca="1">VLOOKUP($AG23,INDIRECT(CONCATENATE($CR23,"!",VLOOKUP($CR23,$AG$3:AT$8,AT$2,FALSE))),1,TRUE)</f>
        <v>#N/A</v>
      </c>
      <c r="AU23" s="193"/>
      <c r="AV23" s="193"/>
      <c r="AW23" s="193"/>
      <c r="AX23" s="193"/>
      <c r="AY23" s="193"/>
      <c r="AZ23" s="193"/>
      <c r="BA23" s="107">
        <f t="shared" si="13"/>
        <v>1</v>
      </c>
      <c r="BB23" s="100">
        <f t="shared" si="13"/>
        <v>1</v>
      </c>
      <c r="BC23" s="100">
        <f t="shared" si="14"/>
        <v>1</v>
      </c>
      <c r="BD23" s="100">
        <f t="shared" si="14"/>
        <v>1</v>
      </c>
      <c r="BE23" s="100">
        <f t="shared" si="15"/>
        <v>1</v>
      </c>
      <c r="BF23" s="100">
        <f t="shared" si="16"/>
        <v>1</v>
      </c>
      <c r="BG23" s="100">
        <f t="shared" si="17"/>
        <v>1</v>
      </c>
      <c r="BH23" s="100">
        <f t="shared" si="2"/>
        <v>1</v>
      </c>
      <c r="BI23" s="100">
        <f t="shared" si="2"/>
        <v>1</v>
      </c>
      <c r="BJ23" s="100">
        <f t="shared" si="2"/>
        <v>1</v>
      </c>
      <c r="BK23" s="100">
        <f t="shared" si="2"/>
        <v>1</v>
      </c>
      <c r="BL23" s="100">
        <f t="shared" si="2"/>
        <v>1</v>
      </c>
      <c r="BM23" s="100">
        <f t="shared" si="2"/>
        <v>1</v>
      </c>
      <c r="BU23" s="108">
        <f>HLOOKUP(AE23,$BA$10:BT23,COUNTIF($AE$7:AE23,"&lt;&gt;"&amp;""),FALSE)</f>
        <v>1</v>
      </c>
      <c r="BV23" s="100">
        <f t="shared" si="18"/>
        <v>1</v>
      </c>
      <c r="BW23" s="108" t="str">
        <f t="shared" ref="BW23:BW49" si="45">IF(W23&lt;&gt;"",BV23*W23,"")</f>
        <v/>
      </c>
      <c r="BX23" s="227" t="str">
        <f ca="1">IF(OR(AE23=$BB$10,AE23=$BD$10,AE23=$BK$10,AE23=$BL$10,AE23=$BM$10),VLOOKUP(BW23,INDIRECT(CONCATENATE(CR23,"!",HLOOKUP(AE23,$CU$10:CY23,CZ23,FALSE))),1,TRUE),"")</f>
        <v/>
      </c>
      <c r="BY23" s="193">
        <f t="shared" ca="1" si="20"/>
        <v>57.655999999999999</v>
      </c>
      <c r="BZ23" s="193">
        <f t="shared" ca="1" si="21"/>
        <v>1.2921E-2</v>
      </c>
      <c r="CA23" s="193">
        <f t="shared" ca="1" si="22"/>
        <v>57.638999999999996</v>
      </c>
      <c r="CB23" s="193">
        <f t="shared" ca="1" si="23"/>
        <v>1.2819000000000001E-2</v>
      </c>
      <c r="CC23" s="193">
        <f t="shared" ca="1" si="24"/>
        <v>1000</v>
      </c>
      <c r="CD23" s="109">
        <f>Worksheet!K18</f>
        <v>0</v>
      </c>
      <c r="CE23" s="109">
        <f>Worksheet!L18</f>
        <v>0</v>
      </c>
      <c r="CF23" s="109">
        <f>Worksheet!M18</f>
        <v>0</v>
      </c>
      <c r="CG23" s="109">
        <f>Worksheet!N18</f>
        <v>0</v>
      </c>
      <c r="CH23" s="109">
        <f>Worksheet!O18</f>
        <v>0</v>
      </c>
      <c r="CI23" s="246">
        <f t="shared" ca="1" si="25"/>
        <v>0</v>
      </c>
      <c r="CJ23" s="246">
        <f t="shared" ca="1" si="26"/>
        <v>0</v>
      </c>
      <c r="CK23" s="246">
        <f t="shared" ca="1" si="27"/>
        <v>0</v>
      </c>
      <c r="CL23" s="246">
        <f t="shared" ca="1" si="28"/>
        <v>0</v>
      </c>
      <c r="CM23" s="246">
        <f t="shared" ca="1" si="29"/>
        <v>0</v>
      </c>
      <c r="CN23" s="222" t="str">
        <f t="shared" ref="CN23:CN49" ca="1" si="46">VLOOKUP(Q23,INDIRECT(CONCATENATE(CR23,"!",$CT23)),7,FALSE)</f>
        <v>mV</v>
      </c>
      <c r="CO23" s="194" t="str">
        <f>Worksheet!Q18</f>
        <v>0.0</v>
      </c>
      <c r="CP23" s="99" t="str">
        <f t="shared" si="31"/>
        <v>0.1</v>
      </c>
      <c r="CQ23" s="224">
        <f t="shared" ref="CQ23:CQ49" si="47">VALUE(CP23)*BU23</f>
        <v>0.1</v>
      </c>
      <c r="CR23" s="99" t="str">
        <f t="shared" si="33"/>
        <v>Standard1</v>
      </c>
      <c r="CT23" s="203" t="str">
        <f t="shared" ref="CT23:CT49" ca="1" si="48">ADDRESS(4,2,1)&amp;":"&amp;ADDRESS(COUNTIF(INDIRECT(CONCATENATE(CR23,"!","C:C")),"&lt;&gt;"&amp;""),16,1)</f>
        <v>$B$4:$P$807</v>
      </c>
      <c r="CU23" s="193" t="str">
        <f>VLOOKUP($CR23,$CT$3:CU$8,2,FALSE)</f>
        <v>$I$189:$I$348</v>
      </c>
      <c r="CV23" s="193" t="str">
        <f>VLOOKUP($CR23,$CT$3:CV$8,3,FALSE)</f>
        <v>$I$349:$I$538</v>
      </c>
      <c r="CW23" s="193" t="e">
        <f>VLOOKUP($CR23,$CT$3:CW$8,4,FALSE)</f>
        <v>#N/A</v>
      </c>
      <c r="CX23" s="193" t="e">
        <f>VLOOKUP($CR23,$CT$3:CX$8,5,FALSE)</f>
        <v>#N/A</v>
      </c>
      <c r="CY23" s="193" t="e">
        <f>VLOOKUP($CR23,$CT$3:CY$8,6,FALSE)</f>
        <v>#N/A</v>
      </c>
      <c r="CZ23" s="99">
        <f>COUNTIF($CU$10:CU23,"&lt;&gt;"&amp;"")</f>
        <v>14</v>
      </c>
      <c r="DB23" s="99">
        <f t="shared" si="35"/>
        <v>1</v>
      </c>
      <c r="DC23" s="99">
        <f t="shared" ca="1" si="36"/>
        <v>1E-3</v>
      </c>
    </row>
    <row r="24" spans="17:107" x14ac:dyDescent="0.25">
      <c r="Q24" s="100" t="str">
        <f t="shared" ca="1" si="37"/>
        <v>DCV1330</v>
      </c>
      <c r="R24" s="99" t="str">
        <f>IF(Worksheet!I19=$S$2,$S$2,IF(Worksheet!I19=$S$3,$S$3,$S$1))</f>
        <v>5502A</v>
      </c>
      <c r="S24" s="101" t="str">
        <f t="shared" ca="1" si="38"/>
        <v>580 mV</v>
      </c>
      <c r="T24" s="96">
        <f t="shared" si="39"/>
        <v>1</v>
      </c>
      <c r="U24" s="103">
        <f>IF(Worksheet!S19="%",ABS(Worksheet!Z19),ABS(Worksheet!U19))</f>
        <v>1000</v>
      </c>
      <c r="V24" s="249" t="str">
        <f>IF(Worksheet!S19="%",Worksheet!AA19,Worksheet!S19)</f>
        <v>V</v>
      </c>
      <c r="W24" s="102" t="str">
        <f>IF(Worksheet!S19="%","",IF(Worksheet!Z19&lt;&gt;"",Worksheet!Z19,""))</f>
        <v/>
      </c>
      <c r="X24" s="102" t="str">
        <f>IF(Worksheet!S19="%","",IF(Worksheet!AA19&lt;&gt;"",Worksheet!AA19,""))</f>
        <v/>
      </c>
      <c r="Y24" s="104" t="str">
        <f t="shared" si="40"/>
        <v/>
      </c>
      <c r="Z24" s="104" t="str">
        <f t="shared" si="41"/>
        <v>V</v>
      </c>
      <c r="AA24" s="104" t="str">
        <f t="shared" si="42"/>
        <v>DC</v>
      </c>
      <c r="AB24" s="104" t="str">
        <f t="shared" si="43"/>
        <v>DCV</v>
      </c>
      <c r="AC24" s="104" t="str">
        <f>IF(Worksheet!H19&lt;&gt;"",Worksheet!H19,"")</f>
        <v/>
      </c>
      <c r="AD24" s="104" t="str">
        <f t="shared" si="10"/>
        <v/>
      </c>
      <c r="AE24" s="225" t="str">
        <f t="shared" si="11"/>
        <v>DCV</v>
      </c>
      <c r="AF24" s="226">
        <f ca="1">HLOOKUP(AE24,$AH$10:AZ24,COUNTIF($AE$7:AE24,"&lt;&gt;"&amp;""),FALSE)</f>
        <v>330</v>
      </c>
      <c r="AG24" s="112">
        <f t="shared" si="44"/>
        <v>1000</v>
      </c>
      <c r="AH24" s="193">
        <f ca="1">VLOOKUP($AG24,INDIRECT(CONCATENATE($CR24,"!",VLOOKUP($CR24,$AG$3:AH$8,AH$2,FALSE))),1,TRUE)</f>
        <v>330</v>
      </c>
      <c r="AI24" s="193">
        <f ca="1">VLOOKUP($AG24,INDIRECT(CONCATENATE($CR24,"!",VLOOKUP($CR24,$AG$3:AI$8,AI$2,FALSE))),1,TRUE)</f>
        <v>330</v>
      </c>
      <c r="AJ24" s="193">
        <f ca="1">VLOOKUP($AG24,INDIRECT(CONCATENATE($CR24,"!",VLOOKUP($CR24,$AG$3:AJ$8,AJ$2,FALSE))),1,TRUE)</f>
        <v>11</v>
      </c>
      <c r="AK24" s="193">
        <f ca="1">VLOOKUP($AG24,INDIRECT(CONCATENATE($CR24,"!",VLOOKUP($CR24,$AG$3:AK$8,AK$2,FALSE))),1,TRUE)</f>
        <v>11</v>
      </c>
      <c r="AL24" s="193">
        <f ca="1">VLOOKUP($AG24,INDIRECT(CONCATENATE($CR24,"!",VLOOKUP($CR24,$AG$3:AL$8,AL$2,FALSE))),1,TRUE)</f>
        <v>330</v>
      </c>
      <c r="AM24" s="193">
        <f ca="1">VLOOKUP($AG24,INDIRECT(CONCATENATE($CR24,"!",VLOOKUP($CR24,$AG$3:AM$8,AM$2,FALSE))),1,TRUE)</f>
        <v>33</v>
      </c>
      <c r="AN24" s="193">
        <f ca="1">VLOOKUP($AG24,INDIRECT(CONCATENATE($CR24,"!",VLOOKUP($CR24,$AG$3:AN$8,AN$2,FALSE))),1,TRUE)</f>
        <v>120</v>
      </c>
      <c r="AO24" s="193" t="e">
        <f ca="1">VLOOKUP($AG24,INDIRECT(CONCATENATE($CR24,"!",VLOOKUP($CR24,$AG$3:AO$8,AO$2,FALSE))),1,TRUE)</f>
        <v>#N/A</v>
      </c>
      <c r="AP24" s="193" t="e">
        <f ca="1">VLOOKUP($AG24,INDIRECT(CONCATENATE($CR24,"!",VLOOKUP($CR24,$AG$3:AP$8,AP$2,FALSE))),1,TRUE)</f>
        <v>#N/A</v>
      </c>
      <c r="AQ24" s="193" t="e">
        <f ca="1">VLOOKUP($AG24,INDIRECT(CONCATENATE($CR24,"!",VLOOKUP($CR24,$AG$3:AQ$8,AQ$2,FALSE))),1,TRUE)</f>
        <v>#N/A</v>
      </c>
      <c r="AR24" s="193" t="e">
        <f ca="1">VLOOKUP($AG24,INDIRECT(CONCATENATE($CR24,"!",VLOOKUP($CR24,$AG$3:AR$8,AR$2,FALSE))),1,TRUE)</f>
        <v>#N/A</v>
      </c>
      <c r="AS24" s="193" t="e">
        <f ca="1">VLOOKUP($AG24,INDIRECT(CONCATENATE($CR24,"!",VLOOKUP($CR24,$AG$3:AS$8,AS$2,FALSE))),1,TRUE)</f>
        <v>#N/A</v>
      </c>
      <c r="AT24" s="193" t="e">
        <f ca="1">VLOOKUP($AG24,INDIRECT(CONCATENATE($CR24,"!",VLOOKUP($CR24,$AG$3:AT$8,AT$2,FALSE))),1,TRUE)</f>
        <v>#N/A</v>
      </c>
      <c r="AU24" s="193"/>
      <c r="AV24" s="193"/>
      <c r="AW24" s="193"/>
      <c r="AX24" s="193"/>
      <c r="AY24" s="193"/>
      <c r="AZ24" s="193"/>
      <c r="BA24" s="107">
        <f t="shared" si="13"/>
        <v>1</v>
      </c>
      <c r="BB24" s="100">
        <f t="shared" si="13"/>
        <v>1</v>
      </c>
      <c r="BC24" s="100">
        <f t="shared" si="14"/>
        <v>1</v>
      </c>
      <c r="BD24" s="100">
        <f t="shared" si="14"/>
        <v>1</v>
      </c>
      <c r="BE24" s="100">
        <f t="shared" si="15"/>
        <v>1</v>
      </c>
      <c r="BF24" s="100">
        <f t="shared" si="16"/>
        <v>1</v>
      </c>
      <c r="BG24" s="100">
        <f t="shared" si="17"/>
        <v>1</v>
      </c>
      <c r="BH24" s="100">
        <f t="shared" si="2"/>
        <v>1</v>
      </c>
      <c r="BI24" s="100">
        <f t="shared" si="2"/>
        <v>1</v>
      </c>
      <c r="BJ24" s="100">
        <f t="shared" si="2"/>
        <v>1</v>
      </c>
      <c r="BK24" s="100">
        <f t="shared" si="2"/>
        <v>1</v>
      </c>
      <c r="BL24" s="100">
        <f t="shared" si="2"/>
        <v>1</v>
      </c>
      <c r="BM24" s="100">
        <f t="shared" si="2"/>
        <v>1</v>
      </c>
      <c r="BU24" s="108">
        <f>HLOOKUP(AE24,$BA$10:BT24,COUNTIF($AE$7:AE24,"&lt;&gt;"&amp;""),FALSE)</f>
        <v>1</v>
      </c>
      <c r="BV24" s="100">
        <f t="shared" si="18"/>
        <v>1</v>
      </c>
      <c r="BW24" s="108" t="str">
        <f t="shared" si="45"/>
        <v/>
      </c>
      <c r="BX24" s="227" t="str">
        <f ca="1">IF(OR(AE24=$BB$10,AE24=$BD$10,AE24=$BK$10,AE24=$BL$10,AE24=$BM$10),VLOOKUP(BW24,INDIRECT(CONCATENATE(CR24,"!",HLOOKUP(AE24,$CU$10:CY24,CZ24,FALSE))),1,TRUE),"")</f>
        <v/>
      </c>
      <c r="BY24" s="193">
        <f t="shared" ca="1" si="20"/>
        <v>578.9</v>
      </c>
      <c r="BZ24" s="193">
        <f t="shared" ca="1" si="21"/>
        <v>5.2931000000000002E-3</v>
      </c>
      <c r="CA24" s="193">
        <f t="shared" ca="1" si="22"/>
        <v>578.86</v>
      </c>
      <c r="CB24" s="193">
        <f t="shared" ca="1" si="23"/>
        <v>4.7971999999999997E-3</v>
      </c>
      <c r="CC24" s="193">
        <f t="shared" ca="1" si="24"/>
        <v>1000</v>
      </c>
      <c r="CD24" s="109">
        <f>Worksheet!K19</f>
        <v>0</v>
      </c>
      <c r="CE24" s="109">
        <f>Worksheet!L19</f>
        <v>0</v>
      </c>
      <c r="CF24" s="109">
        <f>Worksheet!M19</f>
        <v>0</v>
      </c>
      <c r="CG24" s="109">
        <f>Worksheet!N19</f>
        <v>0</v>
      </c>
      <c r="CH24" s="109">
        <f>Worksheet!O19</f>
        <v>0</v>
      </c>
      <c r="CI24" s="246">
        <f t="shared" ca="1" si="25"/>
        <v>0</v>
      </c>
      <c r="CJ24" s="246">
        <f t="shared" ca="1" si="26"/>
        <v>0</v>
      </c>
      <c r="CK24" s="246">
        <f t="shared" ca="1" si="27"/>
        <v>0</v>
      </c>
      <c r="CL24" s="246">
        <f t="shared" ca="1" si="28"/>
        <v>0</v>
      </c>
      <c r="CM24" s="246">
        <f t="shared" ca="1" si="29"/>
        <v>0</v>
      </c>
      <c r="CN24" s="222" t="str">
        <f t="shared" ca="1" si="46"/>
        <v>mV</v>
      </c>
      <c r="CO24" s="194" t="str">
        <f>Worksheet!Q19</f>
        <v>0</v>
      </c>
      <c r="CP24" s="99" t="str">
        <f t="shared" si="31"/>
        <v>1</v>
      </c>
      <c r="CQ24" s="224">
        <f t="shared" si="47"/>
        <v>1</v>
      </c>
      <c r="CR24" s="99" t="str">
        <f t="shared" si="33"/>
        <v>Standard1</v>
      </c>
      <c r="CT24" s="203" t="str">
        <f t="shared" ca="1" si="48"/>
        <v>$B$4:$P$807</v>
      </c>
      <c r="CU24" s="193" t="str">
        <f>VLOOKUP($CR24,$CT$3:CU$8,2,FALSE)</f>
        <v>$I$189:$I$348</v>
      </c>
      <c r="CV24" s="193" t="str">
        <f>VLOOKUP($CR24,$CT$3:CV$8,3,FALSE)</f>
        <v>$I$349:$I$538</v>
      </c>
      <c r="CW24" s="193" t="e">
        <f>VLOOKUP($CR24,$CT$3:CW$8,4,FALSE)</f>
        <v>#N/A</v>
      </c>
      <c r="CX24" s="193" t="e">
        <f>VLOOKUP($CR24,$CT$3:CX$8,5,FALSE)</f>
        <v>#N/A</v>
      </c>
      <c r="CY24" s="193" t="e">
        <f>VLOOKUP($CR24,$CT$3:CY$8,6,FALSE)</f>
        <v>#N/A</v>
      </c>
      <c r="CZ24" s="99">
        <f>COUNTIF($CU$10:CU24,"&lt;&gt;"&amp;"")</f>
        <v>15</v>
      </c>
      <c r="DB24" s="99">
        <f t="shared" si="35"/>
        <v>1</v>
      </c>
      <c r="DC24" s="99">
        <f t="shared" ca="1" si="36"/>
        <v>1E-3</v>
      </c>
    </row>
    <row r="25" spans="17:107" x14ac:dyDescent="0.25">
      <c r="Q25" s="100" t="str">
        <f t="shared" ca="1" si="37"/>
        <v>DCV1330</v>
      </c>
      <c r="R25" s="99" t="str">
        <f>IF(Worksheet!I20=$S$2,$S$2,IF(Worksheet!I20=$S$3,$S$3,$S$1))</f>
        <v>5502A</v>
      </c>
      <c r="S25" s="101" t="str">
        <f t="shared" ca="1" si="38"/>
        <v>580 mV</v>
      </c>
      <c r="T25" s="96">
        <f t="shared" si="39"/>
        <v>1</v>
      </c>
      <c r="U25" s="103">
        <f>IF(Worksheet!S20="%",ABS(Worksheet!Z20),ABS(Worksheet!U20))</f>
        <v>1000</v>
      </c>
      <c r="V25" s="249" t="str">
        <f>IF(Worksheet!S20="%",Worksheet!AA20,Worksheet!S20)</f>
        <v>V</v>
      </c>
      <c r="W25" s="102" t="str">
        <f>IF(Worksheet!S20="%","",IF(Worksheet!Z20&lt;&gt;"",Worksheet!Z20,""))</f>
        <v/>
      </c>
      <c r="X25" s="102" t="str">
        <f>IF(Worksheet!S20="%","",IF(Worksheet!AA20&lt;&gt;"",Worksheet!AA20,""))</f>
        <v/>
      </c>
      <c r="Y25" s="104" t="str">
        <f t="shared" si="40"/>
        <v/>
      </c>
      <c r="Z25" s="104" t="str">
        <f t="shared" si="41"/>
        <v>V</v>
      </c>
      <c r="AA25" s="104" t="str">
        <f t="shared" si="42"/>
        <v>DC</v>
      </c>
      <c r="AB25" s="104" t="str">
        <f t="shared" si="43"/>
        <v>DCV</v>
      </c>
      <c r="AC25" s="104" t="str">
        <f>IF(Worksheet!H20&lt;&gt;"",Worksheet!H20,"")</f>
        <v/>
      </c>
      <c r="AD25" s="104" t="str">
        <f t="shared" si="10"/>
        <v/>
      </c>
      <c r="AE25" s="225" t="str">
        <f t="shared" si="11"/>
        <v>DCV</v>
      </c>
      <c r="AF25" s="226">
        <f ca="1">HLOOKUP(AE25,$AH$10:AZ25,COUNTIF($AE$7:AE25,"&lt;&gt;"&amp;""),FALSE)</f>
        <v>330</v>
      </c>
      <c r="AG25" s="112">
        <f t="shared" si="44"/>
        <v>1000</v>
      </c>
      <c r="AH25" s="193">
        <f ca="1">VLOOKUP($AG25,INDIRECT(CONCATENATE($CR25,"!",VLOOKUP($CR25,$AG$3:AH$8,AH$2,FALSE))),1,TRUE)</f>
        <v>330</v>
      </c>
      <c r="AI25" s="193">
        <f ca="1">VLOOKUP($AG25,INDIRECT(CONCATENATE($CR25,"!",VLOOKUP($CR25,$AG$3:AI$8,AI$2,FALSE))),1,TRUE)</f>
        <v>330</v>
      </c>
      <c r="AJ25" s="193">
        <f ca="1">VLOOKUP($AG25,INDIRECT(CONCATENATE($CR25,"!",VLOOKUP($CR25,$AG$3:AJ$8,AJ$2,FALSE))),1,TRUE)</f>
        <v>11</v>
      </c>
      <c r="AK25" s="193">
        <f ca="1">VLOOKUP($AG25,INDIRECT(CONCATENATE($CR25,"!",VLOOKUP($CR25,$AG$3:AK$8,AK$2,FALSE))),1,TRUE)</f>
        <v>11</v>
      </c>
      <c r="AL25" s="193">
        <f ca="1">VLOOKUP($AG25,INDIRECT(CONCATENATE($CR25,"!",VLOOKUP($CR25,$AG$3:AL$8,AL$2,FALSE))),1,TRUE)</f>
        <v>330</v>
      </c>
      <c r="AM25" s="193">
        <f ca="1">VLOOKUP($AG25,INDIRECT(CONCATENATE($CR25,"!",VLOOKUP($CR25,$AG$3:AM$8,AM$2,FALSE))),1,TRUE)</f>
        <v>33</v>
      </c>
      <c r="AN25" s="193">
        <f ca="1">VLOOKUP($AG25,INDIRECT(CONCATENATE($CR25,"!",VLOOKUP($CR25,$AG$3:AN$8,AN$2,FALSE))),1,TRUE)</f>
        <v>120</v>
      </c>
      <c r="AO25" s="193" t="e">
        <f ca="1">VLOOKUP($AG25,INDIRECT(CONCATENATE($CR25,"!",VLOOKUP($CR25,$AG$3:AO$8,AO$2,FALSE))),1,TRUE)</f>
        <v>#N/A</v>
      </c>
      <c r="AP25" s="193" t="e">
        <f ca="1">VLOOKUP($AG25,INDIRECT(CONCATENATE($CR25,"!",VLOOKUP($CR25,$AG$3:AP$8,AP$2,FALSE))),1,TRUE)</f>
        <v>#N/A</v>
      </c>
      <c r="AQ25" s="193" t="e">
        <f ca="1">VLOOKUP($AG25,INDIRECT(CONCATENATE($CR25,"!",VLOOKUP($CR25,$AG$3:AQ$8,AQ$2,FALSE))),1,TRUE)</f>
        <v>#N/A</v>
      </c>
      <c r="AR25" s="193" t="e">
        <f ca="1">VLOOKUP($AG25,INDIRECT(CONCATENATE($CR25,"!",VLOOKUP($CR25,$AG$3:AR$8,AR$2,FALSE))),1,TRUE)</f>
        <v>#N/A</v>
      </c>
      <c r="AS25" s="193" t="e">
        <f ca="1">VLOOKUP($AG25,INDIRECT(CONCATENATE($CR25,"!",VLOOKUP($CR25,$AG$3:AS$8,AS$2,FALSE))),1,TRUE)</f>
        <v>#N/A</v>
      </c>
      <c r="AT25" s="193" t="e">
        <f ca="1">VLOOKUP($AG25,INDIRECT(CONCATENATE($CR25,"!",VLOOKUP($CR25,$AG$3:AT$8,AT$2,FALSE))),1,TRUE)</f>
        <v>#N/A</v>
      </c>
      <c r="AU25" s="193"/>
      <c r="AV25" s="193"/>
      <c r="AW25" s="193"/>
      <c r="AX25" s="193"/>
      <c r="AY25" s="193"/>
      <c r="AZ25" s="193"/>
      <c r="BA25" s="107">
        <f t="shared" si="13"/>
        <v>1</v>
      </c>
      <c r="BB25" s="100">
        <f t="shared" si="13"/>
        <v>1</v>
      </c>
      <c r="BC25" s="100">
        <f t="shared" si="14"/>
        <v>1</v>
      </c>
      <c r="BD25" s="100">
        <f t="shared" si="14"/>
        <v>1</v>
      </c>
      <c r="BE25" s="100">
        <f t="shared" si="15"/>
        <v>1</v>
      </c>
      <c r="BF25" s="100">
        <f t="shared" si="16"/>
        <v>1</v>
      </c>
      <c r="BG25" s="100">
        <f t="shared" si="17"/>
        <v>1</v>
      </c>
      <c r="BH25" s="100">
        <f t="shared" si="2"/>
        <v>1</v>
      </c>
      <c r="BI25" s="100">
        <f t="shared" si="2"/>
        <v>1</v>
      </c>
      <c r="BJ25" s="100">
        <f t="shared" si="2"/>
        <v>1</v>
      </c>
      <c r="BK25" s="100">
        <f t="shared" si="2"/>
        <v>1</v>
      </c>
      <c r="BL25" s="100">
        <f t="shared" si="2"/>
        <v>1</v>
      </c>
      <c r="BM25" s="100">
        <f t="shared" si="2"/>
        <v>1</v>
      </c>
      <c r="BU25" s="108">
        <f>HLOOKUP(AE25,$BA$10:BT25,COUNTIF($AE$7:AE25,"&lt;&gt;"&amp;""),FALSE)</f>
        <v>1</v>
      </c>
      <c r="BV25" s="100">
        <f t="shared" si="18"/>
        <v>1</v>
      </c>
      <c r="BW25" s="108" t="str">
        <f t="shared" si="45"/>
        <v/>
      </c>
      <c r="BX25" s="227" t="str">
        <f ca="1">IF(OR(AE25=$BB$10,AE25=$BD$10,AE25=$BK$10,AE25=$BL$10,AE25=$BM$10),VLOOKUP(BW25,INDIRECT(CONCATENATE(CR25,"!",HLOOKUP(AE25,$CU$10:CY25,CZ25,FALSE))),1,TRUE),"")</f>
        <v/>
      </c>
      <c r="BY25" s="193">
        <f t="shared" ca="1" si="20"/>
        <v>578.9</v>
      </c>
      <c r="BZ25" s="193">
        <f t="shared" ca="1" si="21"/>
        <v>5.2931000000000002E-3</v>
      </c>
      <c r="CA25" s="193">
        <f t="shared" ca="1" si="22"/>
        <v>578.86</v>
      </c>
      <c r="CB25" s="193">
        <f t="shared" ca="1" si="23"/>
        <v>4.7971999999999997E-3</v>
      </c>
      <c r="CC25" s="193">
        <f t="shared" ca="1" si="24"/>
        <v>1000</v>
      </c>
      <c r="CD25" s="109">
        <f>Worksheet!K20</f>
        <v>0</v>
      </c>
      <c r="CE25" s="109">
        <f>Worksheet!L20</f>
        <v>0</v>
      </c>
      <c r="CF25" s="109">
        <f>Worksheet!M20</f>
        <v>0</v>
      </c>
      <c r="CG25" s="109">
        <f>Worksheet!N20</f>
        <v>0</v>
      </c>
      <c r="CH25" s="109">
        <f>Worksheet!O20</f>
        <v>0</v>
      </c>
      <c r="CI25" s="246">
        <f t="shared" ca="1" si="25"/>
        <v>0</v>
      </c>
      <c r="CJ25" s="246">
        <f t="shared" ca="1" si="26"/>
        <v>0</v>
      </c>
      <c r="CK25" s="246">
        <f t="shared" ca="1" si="27"/>
        <v>0</v>
      </c>
      <c r="CL25" s="246">
        <f t="shared" ca="1" si="28"/>
        <v>0</v>
      </c>
      <c r="CM25" s="246">
        <f t="shared" ca="1" si="29"/>
        <v>0</v>
      </c>
      <c r="CN25" s="222" t="str">
        <f t="shared" ca="1" si="46"/>
        <v>mV</v>
      </c>
      <c r="CO25" s="194" t="str">
        <f>Worksheet!Q20</f>
        <v>0</v>
      </c>
      <c r="CP25" s="99" t="str">
        <f t="shared" si="31"/>
        <v>1</v>
      </c>
      <c r="CQ25" s="224">
        <f t="shared" si="47"/>
        <v>1</v>
      </c>
      <c r="CR25" s="99" t="str">
        <f t="shared" si="33"/>
        <v>Standard1</v>
      </c>
      <c r="CT25" s="203" t="str">
        <f t="shared" ca="1" si="48"/>
        <v>$B$4:$P$807</v>
      </c>
      <c r="CU25" s="193" t="str">
        <f>VLOOKUP($CR25,$CT$3:CU$8,2,FALSE)</f>
        <v>$I$189:$I$348</v>
      </c>
      <c r="CV25" s="193" t="str">
        <f>VLOOKUP($CR25,$CT$3:CV$8,3,FALSE)</f>
        <v>$I$349:$I$538</v>
      </c>
      <c r="CW25" s="193" t="e">
        <f>VLOOKUP($CR25,$CT$3:CW$8,4,FALSE)</f>
        <v>#N/A</v>
      </c>
      <c r="CX25" s="193" t="e">
        <f>VLOOKUP($CR25,$CT$3:CX$8,5,FALSE)</f>
        <v>#N/A</v>
      </c>
      <c r="CY25" s="193" t="e">
        <f>VLOOKUP($CR25,$CT$3:CY$8,6,FALSE)</f>
        <v>#N/A</v>
      </c>
      <c r="CZ25" s="99">
        <f>COUNTIF($CU$10:CU25,"&lt;&gt;"&amp;"")</f>
        <v>16</v>
      </c>
      <c r="DB25" s="99">
        <f t="shared" si="35"/>
        <v>1</v>
      </c>
      <c r="DC25" s="99">
        <f t="shared" ca="1" si="36"/>
        <v>1E-3</v>
      </c>
    </row>
    <row r="26" spans="17:107" x14ac:dyDescent="0.25">
      <c r="Q26" s="100" t="str">
        <f t="shared" ca="1" si="37"/>
        <v>Frequency0.000010.001</v>
      </c>
      <c r="R26" s="99" t="str">
        <f>IF(Worksheet!I21=$S$2,$S$2,IF(Worksheet!I21=$S$3,$S$3,$S$1))</f>
        <v>5502A</v>
      </c>
      <c r="S26" s="101" t="str">
        <f t="shared" ca="1" si="38"/>
        <v>0.0066 Hz</v>
      </c>
      <c r="T26" s="96">
        <f t="shared" si="39"/>
        <v>1.0000000000000001E-5</v>
      </c>
      <c r="U26" s="103">
        <f>IF(Worksheet!S21="%",ABS(Worksheet!Z21),ABS(Worksheet!U21))</f>
        <v>45</v>
      </c>
      <c r="V26" s="249" t="str">
        <f>IF(Worksheet!S21="%",Worksheet!AA21,Worksheet!S21)</f>
        <v>Hz</v>
      </c>
      <c r="W26" s="102">
        <f>IF(Worksheet!S21="%","",IF(Worksheet!Z21&lt;&gt;"",Worksheet!Z21,""))</f>
        <v>3</v>
      </c>
      <c r="X26" s="102" t="str">
        <f>IF(Worksheet!S21="%","",IF(Worksheet!AA21&lt;&gt;"",Worksheet!AA21,""))</f>
        <v>V</v>
      </c>
      <c r="Y26" s="104" t="str">
        <f t="shared" si="40"/>
        <v>H</v>
      </c>
      <c r="Z26" s="104" t="str">
        <f t="shared" si="41"/>
        <v>z</v>
      </c>
      <c r="AA26" s="104" t="str">
        <f t="shared" si="42"/>
        <v>AC</v>
      </c>
      <c r="AB26" s="104" t="str">
        <f t="shared" si="43"/>
        <v>ACz</v>
      </c>
      <c r="AC26" s="104" t="str">
        <f>IF(Worksheet!H21&lt;&gt;"",Worksheet!H21,"")</f>
        <v/>
      </c>
      <c r="AD26" s="104" t="str">
        <f t="shared" si="10"/>
        <v>Frequency</v>
      </c>
      <c r="AE26" s="225" t="str">
        <f t="shared" si="11"/>
        <v>Frequency</v>
      </c>
      <c r="AF26" s="226">
        <f ca="1">HLOOKUP(AE26,$AH$10:AZ26,COUNTIF($AE$7:AE26,"&lt;&gt;"&amp;""),FALSE)</f>
        <v>1E-3</v>
      </c>
      <c r="AG26" s="112">
        <f t="shared" si="44"/>
        <v>4.4999999999999998E-2</v>
      </c>
      <c r="AH26" s="193">
        <f ca="1">VLOOKUP($AG26,INDIRECT(CONCATENATE($CR26,"!",VLOOKUP($CR26,$AG$3:AH$8,AH$2,FALSE))),1,TRUE)</f>
        <v>0</v>
      </c>
      <c r="AI26" s="193">
        <f ca="1">VLOOKUP($AG26,INDIRECT(CONCATENATE($CR26,"!",VLOOKUP($CR26,$AG$3:AI$8,AI$2,FALSE))),1,TRUE)</f>
        <v>3.3000000000000002E-2</v>
      </c>
      <c r="AJ26" s="193">
        <f ca="1">VLOOKUP($AG26,INDIRECT(CONCATENATE($CR26,"!",VLOOKUP($CR26,$AG$3:AJ$8,AJ$2,FALSE))),1,TRUE)</f>
        <v>3.3000000000000002E-2</v>
      </c>
      <c r="AK26" s="193">
        <f ca="1">VLOOKUP($AG26,INDIRECT(CONCATENATE($CR26,"!",VLOOKUP($CR26,$AG$3:AK$8,AK$2,FALSE))),1,TRUE)</f>
        <v>3.3000000000000002E-2</v>
      </c>
      <c r="AL26" s="193">
        <f ca="1">VLOOKUP($AG26,INDIRECT(CONCATENATE($CR26,"!",VLOOKUP($CR26,$AG$3:AL$8,AL$2,FALSE))),1,TRUE)</f>
        <v>3.3000000000000002E-2</v>
      </c>
      <c r="AM26" s="193">
        <f ca="1">VLOOKUP($AG26,INDIRECT(CONCATENATE($CR26,"!",VLOOKUP($CR26,$AG$3:AM$8,AM$2,FALSE))),1,TRUE)</f>
        <v>3.3000000000000002E-2</v>
      </c>
      <c r="AN26" s="193">
        <f ca="1">VLOOKUP($AG26,INDIRECT(CONCATENATE($CR26,"!",VLOOKUP($CR26,$AG$3:AN$8,AN$2,FALSE))),1,TRUE)</f>
        <v>1E-3</v>
      </c>
      <c r="AO26" s="193" t="e">
        <f ca="1">VLOOKUP($AG26,INDIRECT(CONCATENATE($CR26,"!",VLOOKUP($CR26,$AG$3:AO$8,AO$2,FALSE))),1,TRUE)</f>
        <v>#N/A</v>
      </c>
      <c r="AP26" s="193" t="e">
        <f ca="1">VLOOKUP($AG26,INDIRECT(CONCATENATE($CR26,"!",VLOOKUP($CR26,$AG$3:AP$8,AP$2,FALSE))),1,TRUE)</f>
        <v>#N/A</v>
      </c>
      <c r="AQ26" s="193" t="e">
        <f ca="1">VLOOKUP($AG26,INDIRECT(CONCATENATE($CR26,"!",VLOOKUP($CR26,$AG$3:AQ$8,AQ$2,FALSE))),1,TRUE)</f>
        <v>#N/A</v>
      </c>
      <c r="AR26" s="193" t="e">
        <f ca="1">VLOOKUP($AG26,INDIRECT(CONCATENATE($CR26,"!",VLOOKUP($CR26,$AG$3:AR$8,AR$2,FALSE))),1,TRUE)</f>
        <v>#N/A</v>
      </c>
      <c r="AS26" s="193" t="e">
        <f ca="1">VLOOKUP($AG26,INDIRECT(CONCATENATE($CR26,"!",VLOOKUP($CR26,$AG$3:AS$8,AS$2,FALSE))),1,TRUE)</f>
        <v>#N/A</v>
      </c>
      <c r="AT26" s="193" t="e">
        <f ca="1">VLOOKUP($AG26,INDIRECT(CONCATENATE($CR26,"!",VLOOKUP($CR26,$AG$3:AT$8,AT$2,FALSE))),1,TRUE)</f>
        <v>#N/A</v>
      </c>
      <c r="AU26" s="193"/>
      <c r="AV26" s="193"/>
      <c r="AW26" s="193"/>
      <c r="AX26" s="193"/>
      <c r="AY26" s="193"/>
      <c r="AZ26" s="193"/>
      <c r="BA26" s="107">
        <f t="shared" si="13"/>
        <v>1</v>
      </c>
      <c r="BB26" s="100">
        <f t="shared" si="13"/>
        <v>1</v>
      </c>
      <c r="BC26" s="100">
        <f t="shared" si="14"/>
        <v>1</v>
      </c>
      <c r="BD26" s="100">
        <f t="shared" si="14"/>
        <v>1</v>
      </c>
      <c r="BE26" s="100">
        <f t="shared" si="15"/>
        <v>1</v>
      </c>
      <c r="BF26" s="100">
        <f t="shared" si="16"/>
        <v>1</v>
      </c>
      <c r="BG26" s="100">
        <f t="shared" si="17"/>
        <v>1E-3</v>
      </c>
      <c r="BH26" s="100">
        <f t="shared" si="2"/>
        <v>1</v>
      </c>
      <c r="BI26" s="100">
        <f t="shared" si="2"/>
        <v>1</v>
      </c>
      <c r="BJ26" s="100">
        <f t="shared" si="2"/>
        <v>1</v>
      </c>
      <c r="BK26" s="100">
        <f t="shared" si="2"/>
        <v>1</v>
      </c>
      <c r="BL26" s="100">
        <f t="shared" si="2"/>
        <v>1</v>
      </c>
      <c r="BM26" s="100">
        <f t="shared" si="2"/>
        <v>1</v>
      </c>
      <c r="BU26" s="108">
        <f>HLOOKUP(AE26,$BA$10:BT26,COUNTIF($AE$7:AE26,"&lt;&gt;"&amp;""),FALSE)</f>
        <v>1E-3</v>
      </c>
      <c r="BV26" s="100">
        <f t="shared" si="18"/>
        <v>1</v>
      </c>
      <c r="BW26" s="108">
        <f t="shared" si="45"/>
        <v>3</v>
      </c>
      <c r="BX26" s="227" t="str">
        <f ca="1">IF(OR(AE26=$BB$10,AE26=$BD$10,AE26=$BK$10,AE26=$BL$10,AE26=$BM$10),VLOOKUP(BW26,INDIRECT(CONCATENATE(CR26,"!",HLOOKUP(AE26,$CU$10:CY26,CZ26,FALSE))),1,TRUE),"")</f>
        <v/>
      </c>
      <c r="BY26" s="193">
        <f t="shared" ca="1" si="20"/>
        <v>6.0000000000000001E-3</v>
      </c>
      <c r="BZ26" s="193">
        <f t="shared" ca="1" si="21"/>
        <v>1.2999999999999999E-2</v>
      </c>
      <c r="CA26" s="193">
        <f t="shared" ca="1" si="22"/>
        <v>5.9068999999999997E-3</v>
      </c>
      <c r="CB26" s="193">
        <f t="shared" ca="1" si="23"/>
        <v>1.2561999999999999E-2</v>
      </c>
      <c r="CC26" s="193">
        <f t="shared" ca="1" si="24"/>
        <v>1</v>
      </c>
      <c r="CD26" s="109">
        <f>Worksheet!K21</f>
        <v>0</v>
      </c>
      <c r="CE26" s="109">
        <f>Worksheet!L21</f>
        <v>0</v>
      </c>
      <c r="CF26" s="109">
        <f>Worksheet!M21</f>
        <v>0</v>
      </c>
      <c r="CG26" s="109">
        <f>Worksheet!N21</f>
        <v>0</v>
      </c>
      <c r="CH26" s="109">
        <f>Worksheet!O21</f>
        <v>0</v>
      </c>
      <c r="CI26" s="246">
        <f t="shared" ca="1" si="25"/>
        <v>0</v>
      </c>
      <c r="CJ26" s="246">
        <f t="shared" ca="1" si="26"/>
        <v>0</v>
      </c>
      <c r="CK26" s="246">
        <f t="shared" ca="1" si="27"/>
        <v>0</v>
      </c>
      <c r="CL26" s="246">
        <f t="shared" ca="1" si="28"/>
        <v>0</v>
      </c>
      <c r="CM26" s="246">
        <f t="shared" ca="1" si="29"/>
        <v>0</v>
      </c>
      <c r="CN26" s="222" t="str">
        <f t="shared" ca="1" si="46"/>
        <v>Hz</v>
      </c>
      <c r="CO26" s="194" t="str">
        <f>Worksheet!Q21</f>
        <v>0.00</v>
      </c>
      <c r="CP26" s="99" t="str">
        <f t="shared" si="31"/>
        <v>0.01</v>
      </c>
      <c r="CQ26" s="224">
        <f t="shared" si="47"/>
        <v>1.0000000000000001E-5</v>
      </c>
      <c r="CR26" s="99" t="str">
        <f t="shared" si="33"/>
        <v>Standard1</v>
      </c>
      <c r="CT26" s="203" t="str">
        <f t="shared" ca="1" si="48"/>
        <v>$B$4:$P$807</v>
      </c>
      <c r="CU26" s="193" t="str">
        <f>VLOOKUP($CR26,$CT$3:CU$8,2,FALSE)</f>
        <v>$I$189:$I$348</v>
      </c>
      <c r="CV26" s="193" t="str">
        <f>VLOOKUP($CR26,$CT$3:CV$8,3,FALSE)</f>
        <v>$I$349:$I$538</v>
      </c>
      <c r="CW26" s="193" t="e">
        <f>VLOOKUP($CR26,$CT$3:CW$8,4,FALSE)</f>
        <v>#N/A</v>
      </c>
      <c r="CX26" s="193" t="e">
        <f>VLOOKUP($CR26,$CT$3:CX$8,5,FALSE)</f>
        <v>#N/A</v>
      </c>
      <c r="CY26" s="193" t="e">
        <f>VLOOKUP($CR26,$CT$3:CY$8,6,FALSE)</f>
        <v>#N/A</v>
      </c>
      <c r="CZ26" s="99">
        <f>COUNTIF($CU$10:CU26,"&lt;&gt;"&amp;"")</f>
        <v>17</v>
      </c>
      <c r="DB26" s="99">
        <f t="shared" si="35"/>
        <v>1</v>
      </c>
      <c r="DC26" s="99">
        <f t="shared" ca="1" si="36"/>
        <v>1</v>
      </c>
    </row>
    <row r="27" spans="17:107" x14ac:dyDescent="0.25">
      <c r="Q27" s="100" t="str">
        <f t="shared" ca="1" si="37"/>
        <v>Frequency0.0112</v>
      </c>
      <c r="R27" s="99" t="str">
        <f>IF(Worksheet!I22=$S$2,$S$2,IF(Worksheet!I22=$S$3,$S$3,$S$1))</f>
        <v>5502A</v>
      </c>
      <c r="S27" s="101" t="str">
        <f t="shared" ca="1" si="38"/>
        <v>20 Hz</v>
      </c>
      <c r="T27" s="96">
        <f t="shared" si="39"/>
        <v>0.01</v>
      </c>
      <c r="U27" s="103">
        <f>IF(Worksheet!S22="%",ABS(Worksheet!Z22),ABS(Worksheet!U22))</f>
        <v>50</v>
      </c>
      <c r="V27" s="249" t="str">
        <f>IF(Worksheet!S22="%",Worksheet!AA22,Worksheet!S22)</f>
        <v>kHz</v>
      </c>
      <c r="W27" s="102">
        <f>IF(Worksheet!S22="%","",IF(Worksheet!Z22&lt;&gt;"",Worksheet!Z22,""))</f>
        <v>30</v>
      </c>
      <c r="X27" s="102" t="str">
        <f>IF(Worksheet!S22="%","",IF(Worksheet!AA22&lt;&gt;"",Worksheet!AA22,""))</f>
        <v>V</v>
      </c>
      <c r="Y27" s="104" t="str">
        <f t="shared" si="40"/>
        <v>H</v>
      </c>
      <c r="Z27" s="104" t="str">
        <f t="shared" si="41"/>
        <v>z</v>
      </c>
      <c r="AA27" s="104" t="str">
        <f t="shared" si="42"/>
        <v>AC</v>
      </c>
      <c r="AB27" s="104" t="str">
        <f t="shared" si="43"/>
        <v>ACz</v>
      </c>
      <c r="AC27" s="104" t="str">
        <f>IF(Worksheet!H22&lt;&gt;"",Worksheet!H22,"")</f>
        <v/>
      </c>
      <c r="AD27" s="104" t="str">
        <f t="shared" si="10"/>
        <v>Frequency</v>
      </c>
      <c r="AE27" s="225" t="str">
        <f t="shared" si="11"/>
        <v>Frequency</v>
      </c>
      <c r="AF27" s="226">
        <f ca="1">HLOOKUP(AE27,$AH$10:AZ27,COUNTIF($AE$7:AE27,"&lt;&gt;"&amp;""),FALSE)</f>
        <v>12</v>
      </c>
      <c r="AG27" s="112">
        <f t="shared" si="44"/>
        <v>50</v>
      </c>
      <c r="AH27" s="193">
        <f ca="1">VLOOKUP($AG27,INDIRECT(CONCATENATE($CR27,"!",VLOOKUP($CR27,$AG$3:AH$8,AH$2,FALSE))),1,TRUE)</f>
        <v>33</v>
      </c>
      <c r="AI27" s="193">
        <f ca="1">VLOOKUP($AG27,INDIRECT(CONCATENATE($CR27,"!",VLOOKUP($CR27,$AG$3:AI$8,AI$2,FALSE))),1,TRUE)</f>
        <v>33</v>
      </c>
      <c r="AJ27" s="193">
        <f ca="1">VLOOKUP($AG27,INDIRECT(CONCATENATE($CR27,"!",VLOOKUP($CR27,$AG$3:AJ$8,AJ$2,FALSE))),1,TRUE)</f>
        <v>11</v>
      </c>
      <c r="AK27" s="193">
        <f ca="1">VLOOKUP($AG27,INDIRECT(CONCATENATE($CR27,"!",VLOOKUP($CR27,$AG$3:AK$8,AK$2,FALSE))),1,TRUE)</f>
        <v>11</v>
      </c>
      <c r="AL27" s="193">
        <f ca="1">VLOOKUP($AG27,INDIRECT(CONCATENATE($CR27,"!",VLOOKUP($CR27,$AG$3:AL$8,AL$2,FALSE))),1,TRUE)</f>
        <v>33</v>
      </c>
      <c r="AM27" s="193">
        <f ca="1">VLOOKUP($AG27,INDIRECT(CONCATENATE($CR27,"!",VLOOKUP($CR27,$AG$3:AM$8,AM$2,FALSE))),1,TRUE)</f>
        <v>33</v>
      </c>
      <c r="AN27" s="193">
        <f ca="1">VLOOKUP($AG27,INDIRECT(CONCATENATE($CR27,"!",VLOOKUP($CR27,$AG$3:AN$8,AN$2,FALSE))),1,TRUE)</f>
        <v>12</v>
      </c>
      <c r="AO27" s="193" t="e">
        <f ca="1">VLOOKUP($AG27,INDIRECT(CONCATENATE($CR27,"!",VLOOKUP($CR27,$AG$3:AO$8,AO$2,FALSE))),1,TRUE)</f>
        <v>#N/A</v>
      </c>
      <c r="AP27" s="193" t="e">
        <f ca="1">VLOOKUP($AG27,INDIRECT(CONCATENATE($CR27,"!",VLOOKUP($CR27,$AG$3:AP$8,AP$2,FALSE))),1,TRUE)</f>
        <v>#N/A</v>
      </c>
      <c r="AQ27" s="193" t="e">
        <f ca="1">VLOOKUP($AG27,INDIRECT(CONCATENATE($CR27,"!",VLOOKUP($CR27,$AG$3:AQ$8,AQ$2,FALSE))),1,TRUE)</f>
        <v>#N/A</v>
      </c>
      <c r="AR27" s="193" t="e">
        <f ca="1">VLOOKUP($AG27,INDIRECT(CONCATENATE($CR27,"!",VLOOKUP($CR27,$AG$3:AR$8,AR$2,FALSE))),1,TRUE)</f>
        <v>#N/A</v>
      </c>
      <c r="AS27" s="193" t="e">
        <f ca="1">VLOOKUP($AG27,INDIRECT(CONCATENATE($CR27,"!",VLOOKUP($CR27,$AG$3:AS$8,AS$2,FALSE))),1,TRUE)</f>
        <v>#N/A</v>
      </c>
      <c r="AT27" s="193" t="e">
        <f ca="1">VLOOKUP($AG27,INDIRECT(CONCATENATE($CR27,"!",VLOOKUP($CR27,$AG$3:AT$8,AT$2,FALSE))),1,TRUE)</f>
        <v>#N/A</v>
      </c>
      <c r="AU27" s="193"/>
      <c r="AV27" s="193"/>
      <c r="AW27" s="193"/>
      <c r="AX27" s="193"/>
      <c r="AY27" s="193"/>
      <c r="AZ27" s="193"/>
      <c r="BA27" s="107">
        <f t="shared" si="13"/>
        <v>1</v>
      </c>
      <c r="BB27" s="100">
        <f t="shared" si="13"/>
        <v>1</v>
      </c>
      <c r="BC27" s="100">
        <f t="shared" si="14"/>
        <v>1</v>
      </c>
      <c r="BD27" s="100">
        <f t="shared" si="14"/>
        <v>1</v>
      </c>
      <c r="BE27" s="100">
        <f t="shared" si="15"/>
        <v>1</v>
      </c>
      <c r="BF27" s="100">
        <f t="shared" si="16"/>
        <v>1</v>
      </c>
      <c r="BG27" s="100">
        <f t="shared" si="17"/>
        <v>1</v>
      </c>
      <c r="BH27" s="100">
        <f t="shared" ref="BH27:BM50" si="49">IF($V27="mA",0.001,IF($V27="µA",0.000001,IF($V27="kA",1000,1)))</f>
        <v>1</v>
      </c>
      <c r="BI27" s="100">
        <f t="shared" si="49"/>
        <v>1</v>
      </c>
      <c r="BJ27" s="100">
        <f t="shared" si="49"/>
        <v>1</v>
      </c>
      <c r="BK27" s="100">
        <f t="shared" si="49"/>
        <v>1</v>
      </c>
      <c r="BL27" s="100">
        <f t="shared" si="49"/>
        <v>1</v>
      </c>
      <c r="BM27" s="100">
        <f t="shared" si="49"/>
        <v>1</v>
      </c>
      <c r="BU27" s="108">
        <f>HLOOKUP(AE27,$BA$10:BT27,COUNTIF($AE$7:AE27,"&lt;&gt;"&amp;""),FALSE)</f>
        <v>1</v>
      </c>
      <c r="BV27" s="100">
        <f t="shared" si="18"/>
        <v>1</v>
      </c>
      <c r="BW27" s="108">
        <f t="shared" si="45"/>
        <v>30</v>
      </c>
      <c r="BX27" s="227" t="str">
        <f ca="1">IF(OR(AE27=$BB$10,AE27=$BD$10,AE27=$BK$10,AE27=$BL$10,AE27=$BM$10),VLOOKUP(BW27,INDIRECT(CONCATENATE(CR27,"!",HLOOKUP(AE27,$CU$10:CY27,CZ27,FALSE))),1,TRUE),"")</f>
        <v/>
      </c>
      <c r="BY27" s="193">
        <f t="shared" ca="1" si="20"/>
        <v>19</v>
      </c>
      <c r="BZ27" s="193">
        <f t="shared" ca="1" si="21"/>
        <v>2.8000000000000001E-2</v>
      </c>
      <c r="CA27" s="193">
        <f t="shared" ca="1" si="22"/>
        <v>18.263000000000002</v>
      </c>
      <c r="CB27" s="193">
        <f t="shared" ca="1" si="23"/>
        <v>2.7629999999999998E-2</v>
      </c>
      <c r="CC27" s="193">
        <f t="shared" ca="1" si="24"/>
        <v>1000</v>
      </c>
      <c r="CD27" s="109">
        <f>Worksheet!K22</f>
        <v>0</v>
      </c>
      <c r="CE27" s="109">
        <f>Worksheet!L22</f>
        <v>0</v>
      </c>
      <c r="CF27" s="109">
        <f>Worksheet!M22</f>
        <v>0</v>
      </c>
      <c r="CG27" s="109">
        <f>Worksheet!N22</f>
        <v>0</v>
      </c>
      <c r="CH27" s="109">
        <f>Worksheet!O22</f>
        <v>0</v>
      </c>
      <c r="CI27" s="246">
        <f t="shared" ca="1" si="25"/>
        <v>0</v>
      </c>
      <c r="CJ27" s="246">
        <f t="shared" ca="1" si="26"/>
        <v>0</v>
      </c>
      <c r="CK27" s="246">
        <f t="shared" ca="1" si="27"/>
        <v>0</v>
      </c>
      <c r="CL27" s="246">
        <f t="shared" ca="1" si="28"/>
        <v>0</v>
      </c>
      <c r="CM27" s="246">
        <f t="shared" ca="1" si="29"/>
        <v>0</v>
      </c>
      <c r="CN27" s="222" t="str">
        <f t="shared" ca="1" si="46"/>
        <v>Hz</v>
      </c>
      <c r="CO27" s="194" t="str">
        <f>Worksheet!Q22</f>
        <v>0.00</v>
      </c>
      <c r="CP27" s="99" t="str">
        <f t="shared" si="31"/>
        <v>0.01</v>
      </c>
      <c r="CQ27" s="224">
        <f t="shared" si="47"/>
        <v>0.01</v>
      </c>
      <c r="CR27" s="99" t="str">
        <f t="shared" si="33"/>
        <v>Standard1</v>
      </c>
      <c r="CT27" s="203" t="str">
        <f t="shared" ca="1" si="48"/>
        <v>$B$4:$P$807</v>
      </c>
      <c r="CU27" s="193" t="str">
        <f>VLOOKUP($CR27,$CT$3:CU$8,2,FALSE)</f>
        <v>$I$189:$I$348</v>
      </c>
      <c r="CV27" s="193" t="str">
        <f>VLOOKUP($CR27,$CT$3:CV$8,3,FALSE)</f>
        <v>$I$349:$I$538</v>
      </c>
      <c r="CW27" s="193" t="e">
        <f>VLOOKUP($CR27,$CT$3:CW$8,4,FALSE)</f>
        <v>#N/A</v>
      </c>
      <c r="CX27" s="193" t="e">
        <f>VLOOKUP($CR27,$CT$3:CX$8,5,FALSE)</f>
        <v>#N/A</v>
      </c>
      <c r="CY27" s="193" t="e">
        <f>VLOOKUP($CR27,$CT$3:CY$8,6,FALSE)</f>
        <v>#N/A</v>
      </c>
      <c r="CZ27" s="99">
        <f>COUNTIF($CU$10:CU27,"&lt;&gt;"&amp;"")</f>
        <v>18</v>
      </c>
      <c r="DB27" s="99">
        <f t="shared" si="35"/>
        <v>1000</v>
      </c>
      <c r="DC27" s="99">
        <f t="shared" ca="1" si="36"/>
        <v>1</v>
      </c>
    </row>
    <row r="28" spans="17:107" x14ac:dyDescent="0.25">
      <c r="Q28" s="100" t="str">
        <f t="shared" ca="1" si="37"/>
        <v>DCV0.00010</v>
      </c>
      <c r="R28" s="99" t="str">
        <f>IF(Worksheet!I23=$S$2,$S$2,IF(Worksheet!I23=$S$3,$S$3,$S$1))</f>
        <v>5502A</v>
      </c>
      <c r="S28" s="101" t="str">
        <f t="shared" ca="1" si="38"/>
        <v>59 µV</v>
      </c>
      <c r="T28" s="96">
        <f t="shared" si="39"/>
        <v>1E-4</v>
      </c>
      <c r="U28" s="103">
        <f>IF(Worksheet!S23="%",ABS(Worksheet!Z23),ABS(Worksheet!U23))</f>
        <v>30</v>
      </c>
      <c r="V28" s="249" t="str">
        <f>IF(Worksheet!S23="%",Worksheet!AA23,Worksheet!S23)</f>
        <v>mV</v>
      </c>
      <c r="W28" s="102" t="str">
        <f>IF(Worksheet!S23="%","",IF(Worksheet!Z23&lt;&gt;"",Worksheet!Z23,""))</f>
        <v/>
      </c>
      <c r="X28" s="102" t="str">
        <f>IF(Worksheet!S23="%","",IF(Worksheet!AA23&lt;&gt;"",Worksheet!AA23,""))</f>
        <v/>
      </c>
      <c r="Y28" s="104" t="str">
        <f t="shared" si="40"/>
        <v>m</v>
      </c>
      <c r="Z28" s="104" t="str">
        <f t="shared" si="41"/>
        <v>V</v>
      </c>
      <c r="AA28" s="104" t="str">
        <f t="shared" si="42"/>
        <v>DC</v>
      </c>
      <c r="AB28" s="104" t="str">
        <f t="shared" si="43"/>
        <v>DCV</v>
      </c>
      <c r="AC28" s="104" t="str">
        <f>IF(Worksheet!H23&lt;&gt;"",Worksheet!H23,"")</f>
        <v/>
      </c>
      <c r="AD28" s="104" t="str">
        <f t="shared" si="10"/>
        <v/>
      </c>
      <c r="AE28" s="225" t="str">
        <f t="shared" si="11"/>
        <v>DCV</v>
      </c>
      <c r="AF28" s="226">
        <f ca="1">HLOOKUP(AE28,$AH$10:AZ28,COUNTIF($AE$7:AE28,"&lt;&gt;"&amp;""),FALSE)</f>
        <v>0</v>
      </c>
      <c r="AG28" s="112">
        <f t="shared" si="44"/>
        <v>0.03</v>
      </c>
      <c r="AH28" s="193">
        <f ca="1">VLOOKUP($AG28,INDIRECT(CONCATENATE($CR28,"!",VLOOKUP($CR28,$AG$3:AH$8,AH$2,FALSE))),1,TRUE)</f>
        <v>0</v>
      </c>
      <c r="AI28" s="193">
        <f ca="1">VLOOKUP($AG28,INDIRECT(CONCATENATE($CR28,"!",VLOOKUP($CR28,$AG$3:AI$8,AI$2,FALSE))),1,TRUE)</f>
        <v>1E-3</v>
      </c>
      <c r="AJ28" s="193">
        <f ca="1">VLOOKUP($AG28,INDIRECT(CONCATENATE($CR28,"!",VLOOKUP($CR28,$AG$3:AJ$8,AJ$2,FALSE))),1,TRUE)</f>
        <v>3.3E-3</v>
      </c>
      <c r="AK28" s="193">
        <f ca="1">VLOOKUP($AG28,INDIRECT(CONCATENATE($CR28,"!",VLOOKUP($CR28,$AG$3:AK$8,AK$2,FALSE))),1,TRUE)</f>
        <v>3.3E-3</v>
      </c>
      <c r="AL28" s="193">
        <f ca="1">VLOOKUP($AG28,INDIRECT(CONCATENATE($CR28,"!",VLOOKUP($CR28,$AG$3:AL$8,AL$2,FALSE))),1,TRUE)</f>
        <v>1.0999999999999999E-2</v>
      </c>
      <c r="AM28" s="193">
        <f ca="1">VLOOKUP($AG28,INDIRECT(CONCATENATE($CR28,"!",VLOOKUP($CR28,$AG$3:AM$8,AM$2,FALSE))),1,TRUE)</f>
        <v>1.0999999999999999E-2</v>
      </c>
      <c r="AN28" s="193">
        <f ca="1">VLOOKUP($AG28,INDIRECT(CONCATENATE($CR28,"!",VLOOKUP($CR28,$AG$3:AN$8,AN$2,FALSE))),1,TRUE)</f>
        <v>1E-3</v>
      </c>
      <c r="AO28" s="193" t="e">
        <f ca="1">VLOOKUP($AG28,INDIRECT(CONCATENATE($CR28,"!",VLOOKUP($CR28,$AG$3:AO$8,AO$2,FALSE))),1,TRUE)</f>
        <v>#N/A</v>
      </c>
      <c r="AP28" s="193" t="e">
        <f ca="1">VLOOKUP($AG28,INDIRECT(CONCATENATE($CR28,"!",VLOOKUP($CR28,$AG$3:AP$8,AP$2,FALSE))),1,TRUE)</f>
        <v>#N/A</v>
      </c>
      <c r="AQ28" s="193" t="e">
        <f ca="1">VLOOKUP($AG28,INDIRECT(CONCATENATE($CR28,"!",VLOOKUP($CR28,$AG$3:AQ$8,AQ$2,FALSE))),1,TRUE)</f>
        <v>#N/A</v>
      </c>
      <c r="AR28" s="193" t="e">
        <f ca="1">VLOOKUP($AG28,INDIRECT(CONCATENATE($CR28,"!",VLOOKUP($CR28,$AG$3:AR$8,AR$2,FALSE))),1,TRUE)</f>
        <v>#N/A</v>
      </c>
      <c r="AS28" s="193" t="e">
        <f ca="1">VLOOKUP($AG28,INDIRECT(CONCATENATE($CR28,"!",VLOOKUP($CR28,$AG$3:AS$8,AS$2,FALSE))),1,TRUE)</f>
        <v>#N/A</v>
      </c>
      <c r="AT28" s="193" t="e">
        <f ca="1">VLOOKUP($AG28,INDIRECT(CONCATENATE($CR28,"!",VLOOKUP($CR28,$AG$3:AT$8,AT$2,FALSE))),1,TRUE)</f>
        <v>#N/A</v>
      </c>
      <c r="AU28" s="193"/>
      <c r="AV28" s="193"/>
      <c r="AW28" s="193"/>
      <c r="AX28" s="193"/>
      <c r="AY28" s="193"/>
      <c r="AZ28" s="193"/>
      <c r="BA28" s="107">
        <f t="shared" ref="BA28:BB50" si="50">IF($V28="mV",0.001,IF($V28="µV",0.000001,IF($V28="kV",1000,1)))</f>
        <v>1E-3</v>
      </c>
      <c r="BB28" s="100">
        <f t="shared" si="50"/>
        <v>1E-3</v>
      </c>
      <c r="BC28" s="100">
        <f t="shared" ref="BC28:BD50" si="51">IF($V28="mA",0.001,IF($V28="µA",0.000001,IF($V28="kA",1000,1)))</f>
        <v>1</v>
      </c>
      <c r="BD28" s="100">
        <f t="shared" si="51"/>
        <v>1</v>
      </c>
      <c r="BE28" s="100">
        <f t="shared" si="15"/>
        <v>1</v>
      </c>
      <c r="BF28" s="100">
        <f t="shared" si="16"/>
        <v>1</v>
      </c>
      <c r="BG28" s="100">
        <f t="shared" si="17"/>
        <v>1</v>
      </c>
      <c r="BH28" s="100">
        <f t="shared" si="49"/>
        <v>1</v>
      </c>
      <c r="BI28" s="100">
        <f t="shared" si="49"/>
        <v>1</v>
      </c>
      <c r="BJ28" s="100">
        <f t="shared" si="49"/>
        <v>1</v>
      </c>
      <c r="BK28" s="100">
        <f t="shared" si="49"/>
        <v>1</v>
      </c>
      <c r="BL28" s="100">
        <f t="shared" si="49"/>
        <v>1</v>
      </c>
      <c r="BM28" s="100">
        <f t="shared" si="49"/>
        <v>1</v>
      </c>
      <c r="BU28" s="108">
        <f>HLOOKUP(AE28,$BA$10:BT28,COUNTIF($AE$7:AE28,"&lt;&gt;"&amp;""),FALSE)</f>
        <v>1E-3</v>
      </c>
      <c r="BV28" s="100">
        <f t="shared" si="18"/>
        <v>1</v>
      </c>
      <c r="BW28" s="108" t="str">
        <f t="shared" si="45"/>
        <v/>
      </c>
      <c r="BX28" s="227" t="str">
        <f ca="1">IF(OR(AE28=$BB$10,AE28=$BD$10,AE28=$BK$10,AE28=$BL$10,AE28=$BM$10),VLOOKUP(BW28,INDIRECT(CONCATENATE(CR28,"!",HLOOKUP(AE28,$CU$10:CY28,CZ28,FALSE))),1,TRUE),"")</f>
        <v/>
      </c>
      <c r="BY28" s="193">
        <f t="shared" ca="1" si="20"/>
        <v>58.108999999999995</v>
      </c>
      <c r="BZ28" s="193">
        <f t="shared" ca="1" si="21"/>
        <v>17.038</v>
      </c>
      <c r="CA28" s="193">
        <f t="shared" ca="1" si="22"/>
        <v>58.091000000000001</v>
      </c>
      <c r="CB28" s="193">
        <f t="shared" ca="1" si="23"/>
        <v>16.984999999999999</v>
      </c>
      <c r="CC28" s="193">
        <f t="shared" ca="1" si="24"/>
        <v>1000.0000000000001</v>
      </c>
      <c r="CD28" s="109">
        <f>Worksheet!K23</f>
        <v>0</v>
      </c>
      <c r="CE28" s="109">
        <f>Worksheet!L23</f>
        <v>0</v>
      </c>
      <c r="CF28" s="109">
        <f>Worksheet!M23</f>
        <v>0</v>
      </c>
      <c r="CG28" s="109">
        <f>Worksheet!N23</f>
        <v>0</v>
      </c>
      <c r="CH28" s="109">
        <f>Worksheet!O23</f>
        <v>0</v>
      </c>
      <c r="CI28" s="246">
        <f t="shared" ca="1" si="25"/>
        <v>0</v>
      </c>
      <c r="CJ28" s="246">
        <f t="shared" ca="1" si="26"/>
        <v>0</v>
      </c>
      <c r="CK28" s="246">
        <f t="shared" ca="1" si="27"/>
        <v>0</v>
      </c>
      <c r="CL28" s="246">
        <f t="shared" ca="1" si="28"/>
        <v>0</v>
      </c>
      <c r="CM28" s="246">
        <f t="shared" ca="1" si="29"/>
        <v>0</v>
      </c>
      <c r="CN28" s="222" t="str">
        <f t="shared" ca="1" si="46"/>
        <v>µV</v>
      </c>
      <c r="CO28" s="194" t="str">
        <f>Worksheet!Q23</f>
        <v>0.0</v>
      </c>
      <c r="CP28" s="99" t="str">
        <f t="shared" si="31"/>
        <v>0.1</v>
      </c>
      <c r="CQ28" s="224">
        <f t="shared" si="47"/>
        <v>1E-4</v>
      </c>
      <c r="CR28" s="99" t="str">
        <f t="shared" si="33"/>
        <v>Standard1</v>
      </c>
      <c r="CT28" s="203" t="str">
        <f t="shared" ca="1" si="48"/>
        <v>$B$4:$P$807</v>
      </c>
      <c r="CU28" s="193" t="str">
        <f>VLOOKUP($CR28,$CT$3:CU$8,2,FALSE)</f>
        <v>$I$189:$I$348</v>
      </c>
      <c r="CV28" s="193" t="str">
        <f>VLOOKUP($CR28,$CT$3:CV$8,3,FALSE)</f>
        <v>$I$349:$I$538</v>
      </c>
      <c r="CW28" s="193" t="e">
        <f>VLOOKUP($CR28,$CT$3:CW$8,4,FALSE)</f>
        <v>#N/A</v>
      </c>
      <c r="CX28" s="193" t="e">
        <f>VLOOKUP($CR28,$CT$3:CX$8,5,FALSE)</f>
        <v>#N/A</v>
      </c>
      <c r="CY28" s="193" t="e">
        <f>VLOOKUP($CR28,$CT$3:CY$8,6,FALSE)</f>
        <v>#N/A</v>
      </c>
      <c r="CZ28" s="99">
        <f>COUNTIF($CU$10:CU28,"&lt;&gt;"&amp;"")</f>
        <v>19</v>
      </c>
      <c r="DB28" s="99">
        <f t="shared" si="35"/>
        <v>1E-3</v>
      </c>
      <c r="DC28" s="99">
        <f t="shared" ca="1" si="36"/>
        <v>9.9999999999999995E-7</v>
      </c>
    </row>
    <row r="29" spans="17:107" x14ac:dyDescent="0.25">
      <c r="Q29" s="100" t="str">
        <f t="shared" ca="1" si="37"/>
        <v>DCV0.00010</v>
      </c>
      <c r="R29" s="99" t="str">
        <f>IF(Worksheet!I24=$S$2,$S$2,IF(Worksheet!I24=$S$3,$S$3,$S$1))</f>
        <v>5502A</v>
      </c>
      <c r="S29" s="101" t="str">
        <f t="shared" ca="1" si="38"/>
        <v>63 µV</v>
      </c>
      <c r="T29" s="96">
        <f t="shared" si="39"/>
        <v>1E-4</v>
      </c>
      <c r="U29" s="103">
        <f>IF(Worksheet!S24="%",ABS(Worksheet!Z24),ABS(Worksheet!U24))</f>
        <v>300</v>
      </c>
      <c r="V29" s="249" t="str">
        <f>IF(Worksheet!S24="%",Worksheet!AA24,Worksheet!S24)</f>
        <v>mV</v>
      </c>
      <c r="W29" s="102" t="str">
        <f>IF(Worksheet!S24="%","",IF(Worksheet!Z24&lt;&gt;"",Worksheet!Z24,""))</f>
        <v/>
      </c>
      <c r="X29" s="102" t="str">
        <f>IF(Worksheet!S24="%","",IF(Worksheet!AA24&lt;&gt;"",Worksheet!AA24,""))</f>
        <v/>
      </c>
      <c r="Y29" s="104" t="str">
        <f t="shared" si="40"/>
        <v>m</v>
      </c>
      <c r="Z29" s="104" t="str">
        <f t="shared" si="41"/>
        <v>V</v>
      </c>
      <c r="AA29" s="104" t="str">
        <f t="shared" si="42"/>
        <v>DC</v>
      </c>
      <c r="AB29" s="104" t="str">
        <f t="shared" si="43"/>
        <v>DCV</v>
      </c>
      <c r="AC29" s="104" t="str">
        <f>IF(Worksheet!H24&lt;&gt;"",Worksheet!H24,"")</f>
        <v/>
      </c>
      <c r="AD29" s="104" t="str">
        <f t="shared" si="10"/>
        <v/>
      </c>
      <c r="AE29" s="225" t="str">
        <f t="shared" si="11"/>
        <v>DCV</v>
      </c>
      <c r="AF29" s="226">
        <f ca="1">HLOOKUP(AE29,$AH$10:AZ29,COUNTIF($AE$7:AE29,"&lt;&gt;"&amp;""),FALSE)</f>
        <v>0</v>
      </c>
      <c r="AG29" s="112">
        <f t="shared" si="44"/>
        <v>0.3</v>
      </c>
      <c r="AH29" s="193">
        <f ca="1">VLOOKUP($AG29,INDIRECT(CONCATENATE($CR29,"!",VLOOKUP($CR29,$AG$3:AH$8,AH$2,FALSE))),1,TRUE)</f>
        <v>0</v>
      </c>
      <c r="AI29" s="193">
        <f ca="1">VLOOKUP($AG29,INDIRECT(CONCATENATE($CR29,"!",VLOOKUP($CR29,$AG$3:AI$8,AI$2,FALSE))),1,TRUE)</f>
        <v>3.3000000000000002E-2</v>
      </c>
      <c r="AJ29" s="193">
        <f ca="1">VLOOKUP($AG29,INDIRECT(CONCATENATE($CR29,"!",VLOOKUP($CR29,$AG$3:AJ$8,AJ$2,FALSE))),1,TRUE)</f>
        <v>3.3000000000000002E-2</v>
      </c>
      <c r="AK29" s="193">
        <f ca="1">VLOOKUP($AG29,INDIRECT(CONCATENATE($CR29,"!",VLOOKUP($CR29,$AG$3:AK$8,AK$2,FALSE))),1,TRUE)</f>
        <v>3.3000000000000002E-2</v>
      </c>
      <c r="AL29" s="193">
        <f ca="1">VLOOKUP($AG29,INDIRECT(CONCATENATE($CR29,"!",VLOOKUP($CR29,$AG$3:AL$8,AL$2,FALSE))),1,TRUE)</f>
        <v>0.11</v>
      </c>
      <c r="AM29" s="193">
        <f ca="1">VLOOKUP($AG29,INDIRECT(CONCATENATE($CR29,"!",VLOOKUP($CR29,$AG$3:AM$8,AM$2,FALSE))),1,TRUE)</f>
        <v>0.11</v>
      </c>
      <c r="AN29" s="193">
        <f ca="1">VLOOKUP($AG29,INDIRECT(CONCATENATE($CR29,"!",VLOOKUP($CR29,$AG$3:AN$8,AN$2,FALSE))),1,TRUE)</f>
        <v>0.12</v>
      </c>
      <c r="AO29" s="193" t="e">
        <f ca="1">VLOOKUP($AG29,INDIRECT(CONCATENATE($CR29,"!",VLOOKUP($CR29,$AG$3:AO$8,AO$2,FALSE))),1,TRUE)</f>
        <v>#N/A</v>
      </c>
      <c r="AP29" s="193" t="e">
        <f ca="1">VLOOKUP($AG29,INDIRECT(CONCATENATE($CR29,"!",VLOOKUP($CR29,$AG$3:AP$8,AP$2,FALSE))),1,TRUE)</f>
        <v>#N/A</v>
      </c>
      <c r="AQ29" s="193" t="e">
        <f ca="1">VLOOKUP($AG29,INDIRECT(CONCATENATE($CR29,"!",VLOOKUP($CR29,$AG$3:AQ$8,AQ$2,FALSE))),1,TRUE)</f>
        <v>#N/A</v>
      </c>
      <c r="AR29" s="193" t="e">
        <f ca="1">VLOOKUP($AG29,INDIRECT(CONCATENATE($CR29,"!",VLOOKUP($CR29,$AG$3:AR$8,AR$2,FALSE))),1,TRUE)</f>
        <v>#N/A</v>
      </c>
      <c r="AS29" s="193" t="e">
        <f ca="1">VLOOKUP($AG29,INDIRECT(CONCATENATE($CR29,"!",VLOOKUP($CR29,$AG$3:AS$8,AS$2,FALSE))),1,TRUE)</f>
        <v>#N/A</v>
      </c>
      <c r="AT29" s="193" t="e">
        <f ca="1">VLOOKUP($AG29,INDIRECT(CONCATENATE($CR29,"!",VLOOKUP($CR29,$AG$3:AT$8,AT$2,FALSE))),1,TRUE)</f>
        <v>#N/A</v>
      </c>
      <c r="AU29" s="193"/>
      <c r="AV29" s="193"/>
      <c r="AW29" s="193"/>
      <c r="AX29" s="193"/>
      <c r="AY29" s="193"/>
      <c r="AZ29" s="193"/>
      <c r="BA29" s="107">
        <f t="shared" si="50"/>
        <v>1E-3</v>
      </c>
      <c r="BB29" s="100">
        <f t="shared" si="50"/>
        <v>1E-3</v>
      </c>
      <c r="BC29" s="100">
        <f t="shared" si="51"/>
        <v>1</v>
      </c>
      <c r="BD29" s="100">
        <f t="shared" si="51"/>
        <v>1</v>
      </c>
      <c r="BE29" s="100">
        <f t="shared" si="15"/>
        <v>1</v>
      </c>
      <c r="BF29" s="100">
        <f t="shared" si="16"/>
        <v>1</v>
      </c>
      <c r="BG29" s="100">
        <f t="shared" si="17"/>
        <v>1</v>
      </c>
      <c r="BH29" s="100">
        <f t="shared" si="49"/>
        <v>1</v>
      </c>
      <c r="BI29" s="100">
        <f t="shared" si="49"/>
        <v>1</v>
      </c>
      <c r="BJ29" s="100">
        <f t="shared" si="49"/>
        <v>1</v>
      </c>
      <c r="BK29" s="100">
        <f t="shared" si="49"/>
        <v>1</v>
      </c>
      <c r="BL29" s="100">
        <f t="shared" si="49"/>
        <v>1</v>
      </c>
      <c r="BM29" s="100">
        <f t="shared" si="49"/>
        <v>1</v>
      </c>
      <c r="BU29" s="108">
        <f>HLOOKUP(AE29,$BA$10:BT29,COUNTIF($AE$7:AE29,"&lt;&gt;"&amp;""),FALSE)</f>
        <v>1E-3</v>
      </c>
      <c r="BV29" s="100">
        <f t="shared" si="18"/>
        <v>1</v>
      </c>
      <c r="BW29" s="108" t="str">
        <f t="shared" si="45"/>
        <v/>
      </c>
      <c r="BX29" s="227" t="str">
        <f ca="1">IF(OR(AE29=$BB$10,AE29=$BD$10,AE29=$BK$10,AE29=$BL$10,AE29=$BM$10),VLOOKUP(BW29,INDIRECT(CONCATENATE(CR29,"!",HLOOKUP(AE29,$CU$10:CY29,CZ29,FALSE))),1,TRUE),"")</f>
        <v/>
      </c>
      <c r="BY29" s="193">
        <f t="shared" ca="1" si="20"/>
        <v>58.108999999999995</v>
      </c>
      <c r="BZ29" s="193">
        <f t="shared" ca="1" si="21"/>
        <v>17.038</v>
      </c>
      <c r="CA29" s="193">
        <f t="shared" ca="1" si="22"/>
        <v>58.091000000000001</v>
      </c>
      <c r="CB29" s="193">
        <f t="shared" ca="1" si="23"/>
        <v>16.984999999999999</v>
      </c>
      <c r="CC29" s="193">
        <f t="shared" ca="1" si="24"/>
        <v>1000.0000000000001</v>
      </c>
      <c r="CD29" s="109">
        <f>Worksheet!K24</f>
        <v>0</v>
      </c>
      <c r="CE29" s="109">
        <f>Worksheet!L24</f>
        <v>0</v>
      </c>
      <c r="CF29" s="109">
        <f>Worksheet!M24</f>
        <v>0</v>
      </c>
      <c r="CG29" s="109">
        <f>Worksheet!N24</f>
        <v>0</v>
      </c>
      <c r="CH29" s="109">
        <f>Worksheet!O24</f>
        <v>0</v>
      </c>
      <c r="CI29" s="246">
        <f t="shared" ca="1" si="25"/>
        <v>0</v>
      </c>
      <c r="CJ29" s="246">
        <f t="shared" ca="1" si="26"/>
        <v>0</v>
      </c>
      <c r="CK29" s="246">
        <f t="shared" ca="1" si="27"/>
        <v>0</v>
      </c>
      <c r="CL29" s="246">
        <f t="shared" ca="1" si="28"/>
        <v>0</v>
      </c>
      <c r="CM29" s="246">
        <f t="shared" ca="1" si="29"/>
        <v>0</v>
      </c>
      <c r="CN29" s="222" t="str">
        <f t="shared" ca="1" si="46"/>
        <v>µV</v>
      </c>
      <c r="CO29" s="194" t="str">
        <f>Worksheet!Q24</f>
        <v>0.0</v>
      </c>
      <c r="CP29" s="99" t="str">
        <f t="shared" si="31"/>
        <v>0.1</v>
      </c>
      <c r="CQ29" s="224">
        <f t="shared" si="47"/>
        <v>1E-4</v>
      </c>
      <c r="CR29" s="99" t="str">
        <f t="shared" si="33"/>
        <v>Standard1</v>
      </c>
      <c r="CT29" s="203" t="str">
        <f t="shared" ca="1" si="48"/>
        <v>$B$4:$P$807</v>
      </c>
      <c r="CU29" s="193" t="str">
        <f>VLOOKUP($CR29,$CT$3:CU$8,2,FALSE)</f>
        <v>$I$189:$I$348</v>
      </c>
      <c r="CV29" s="193" t="str">
        <f>VLOOKUP($CR29,$CT$3:CV$8,3,FALSE)</f>
        <v>$I$349:$I$538</v>
      </c>
      <c r="CW29" s="193" t="e">
        <f>VLOOKUP($CR29,$CT$3:CW$8,4,FALSE)</f>
        <v>#N/A</v>
      </c>
      <c r="CX29" s="193" t="e">
        <f>VLOOKUP($CR29,$CT$3:CX$8,5,FALSE)</f>
        <v>#N/A</v>
      </c>
      <c r="CY29" s="193" t="e">
        <f>VLOOKUP($CR29,$CT$3:CY$8,6,FALSE)</f>
        <v>#N/A</v>
      </c>
      <c r="CZ29" s="99">
        <f>COUNTIF($CU$10:CU29,"&lt;&gt;"&amp;"")</f>
        <v>20</v>
      </c>
      <c r="DB29" s="99">
        <f t="shared" si="35"/>
        <v>1E-3</v>
      </c>
      <c r="DC29" s="99">
        <f t="shared" ca="1" si="36"/>
        <v>9.9999999999999995E-7</v>
      </c>
    </row>
    <row r="30" spans="17:107" x14ac:dyDescent="0.25">
      <c r="Q30" s="100" t="str">
        <f t="shared" ca="1" si="37"/>
        <v>DCV0.00010.33</v>
      </c>
      <c r="R30" s="99" t="str">
        <f>IF(Worksheet!I25=$S$2,$S$2,IF(Worksheet!I25=$S$3,$S$3,$S$1))</f>
        <v>5502A</v>
      </c>
      <c r="S30" s="101" t="str">
        <f t="shared" ca="1" si="38"/>
        <v>76 µV</v>
      </c>
      <c r="T30" s="96">
        <f t="shared" si="39"/>
        <v>1E-4</v>
      </c>
      <c r="U30" s="103">
        <f>IF(Worksheet!S25="%",ABS(Worksheet!Z25),ABS(Worksheet!U25))</f>
        <v>600</v>
      </c>
      <c r="V30" s="249" t="str">
        <f>IF(Worksheet!S25="%",Worksheet!AA25,Worksheet!S25)</f>
        <v>mV</v>
      </c>
      <c r="W30" s="102" t="str">
        <f>IF(Worksheet!S25="%","",IF(Worksheet!Z25&lt;&gt;"",Worksheet!Z25,""))</f>
        <v/>
      </c>
      <c r="X30" s="102" t="str">
        <f>IF(Worksheet!S25="%","",IF(Worksheet!AA25&lt;&gt;"",Worksheet!AA25,""))</f>
        <v/>
      </c>
      <c r="Y30" s="104" t="str">
        <f t="shared" si="40"/>
        <v>m</v>
      </c>
      <c r="Z30" s="104" t="str">
        <f t="shared" si="41"/>
        <v>V</v>
      </c>
      <c r="AA30" s="104" t="str">
        <f t="shared" si="42"/>
        <v>DC</v>
      </c>
      <c r="AB30" s="104" t="str">
        <f t="shared" si="43"/>
        <v>DCV</v>
      </c>
      <c r="AC30" s="104" t="str">
        <f>IF(Worksheet!H25&lt;&gt;"",Worksheet!H25,"")</f>
        <v/>
      </c>
      <c r="AD30" s="104" t="str">
        <f t="shared" si="10"/>
        <v/>
      </c>
      <c r="AE30" s="225" t="str">
        <f t="shared" si="11"/>
        <v>DCV</v>
      </c>
      <c r="AF30" s="226">
        <f ca="1">HLOOKUP(AE30,$AH$10:AZ30,COUNTIF($AE$7:AE30,"&lt;&gt;"&amp;""),FALSE)</f>
        <v>0.33</v>
      </c>
      <c r="AG30" s="112">
        <f t="shared" si="44"/>
        <v>0.6</v>
      </c>
      <c r="AH30" s="193">
        <f ca="1">VLOOKUP($AG30,INDIRECT(CONCATENATE($CR30,"!",VLOOKUP($CR30,$AG$3:AH$8,AH$2,FALSE))),1,TRUE)</f>
        <v>0.33</v>
      </c>
      <c r="AI30" s="193">
        <f ca="1">VLOOKUP($AG30,INDIRECT(CONCATENATE($CR30,"!",VLOOKUP($CR30,$AG$3:AI$8,AI$2,FALSE))),1,TRUE)</f>
        <v>0.33</v>
      </c>
      <c r="AJ30" s="193">
        <f ca="1">VLOOKUP($AG30,INDIRECT(CONCATENATE($CR30,"!",VLOOKUP($CR30,$AG$3:AJ$8,AJ$2,FALSE))),1,TRUE)</f>
        <v>0.33</v>
      </c>
      <c r="AK30" s="193">
        <f ca="1">VLOOKUP($AG30,INDIRECT(CONCATENATE($CR30,"!",VLOOKUP($CR30,$AG$3:AK$8,AK$2,FALSE))),1,TRUE)</f>
        <v>0.33</v>
      </c>
      <c r="AL30" s="193">
        <f ca="1">VLOOKUP($AG30,INDIRECT(CONCATENATE($CR30,"!",VLOOKUP($CR30,$AG$3:AL$8,AL$2,FALSE))),1,TRUE)</f>
        <v>0.33</v>
      </c>
      <c r="AM30" s="193">
        <f ca="1">VLOOKUP($AG30,INDIRECT(CONCATENATE($CR30,"!",VLOOKUP($CR30,$AG$3:AM$8,AM$2,FALSE))),1,TRUE)</f>
        <v>0.33</v>
      </c>
      <c r="AN30" s="193">
        <f ca="1">VLOOKUP($AG30,INDIRECT(CONCATENATE($CR30,"!",VLOOKUP($CR30,$AG$3:AN$8,AN$2,FALSE))),1,TRUE)</f>
        <v>0.12</v>
      </c>
      <c r="AO30" s="193" t="e">
        <f ca="1">VLOOKUP($AG30,INDIRECT(CONCATENATE($CR30,"!",VLOOKUP($CR30,$AG$3:AO$8,AO$2,FALSE))),1,TRUE)</f>
        <v>#N/A</v>
      </c>
      <c r="AP30" s="193" t="e">
        <f ca="1">VLOOKUP($AG30,INDIRECT(CONCATENATE($CR30,"!",VLOOKUP($CR30,$AG$3:AP$8,AP$2,FALSE))),1,TRUE)</f>
        <v>#N/A</v>
      </c>
      <c r="AQ30" s="193" t="e">
        <f ca="1">VLOOKUP($AG30,INDIRECT(CONCATENATE($CR30,"!",VLOOKUP($CR30,$AG$3:AQ$8,AQ$2,FALSE))),1,TRUE)</f>
        <v>#N/A</v>
      </c>
      <c r="AR30" s="193" t="e">
        <f ca="1">VLOOKUP($AG30,INDIRECT(CONCATENATE($CR30,"!",VLOOKUP($CR30,$AG$3:AR$8,AR$2,FALSE))),1,TRUE)</f>
        <v>#N/A</v>
      </c>
      <c r="AS30" s="193" t="e">
        <f ca="1">VLOOKUP($AG30,INDIRECT(CONCATENATE($CR30,"!",VLOOKUP($CR30,$AG$3:AS$8,AS$2,FALSE))),1,TRUE)</f>
        <v>#N/A</v>
      </c>
      <c r="AT30" s="193" t="e">
        <f ca="1">VLOOKUP($AG30,INDIRECT(CONCATENATE($CR30,"!",VLOOKUP($CR30,$AG$3:AT$8,AT$2,FALSE))),1,TRUE)</f>
        <v>#N/A</v>
      </c>
      <c r="AU30" s="193"/>
      <c r="AV30" s="193"/>
      <c r="AW30" s="193"/>
      <c r="AX30" s="193"/>
      <c r="AY30" s="193"/>
      <c r="AZ30" s="193"/>
      <c r="BA30" s="107">
        <f t="shared" si="50"/>
        <v>1E-3</v>
      </c>
      <c r="BB30" s="100">
        <f t="shared" si="50"/>
        <v>1E-3</v>
      </c>
      <c r="BC30" s="100">
        <f t="shared" si="51"/>
        <v>1</v>
      </c>
      <c r="BD30" s="100">
        <f t="shared" si="51"/>
        <v>1</v>
      </c>
      <c r="BE30" s="100">
        <f t="shared" si="15"/>
        <v>1</v>
      </c>
      <c r="BF30" s="100">
        <f t="shared" si="16"/>
        <v>1</v>
      </c>
      <c r="BG30" s="100">
        <f t="shared" si="17"/>
        <v>1</v>
      </c>
      <c r="BH30" s="100">
        <f t="shared" si="49"/>
        <v>1</v>
      </c>
      <c r="BI30" s="100">
        <f t="shared" si="49"/>
        <v>1</v>
      </c>
      <c r="BJ30" s="100">
        <f t="shared" si="49"/>
        <v>1</v>
      </c>
      <c r="BK30" s="100">
        <f t="shared" si="49"/>
        <v>1</v>
      </c>
      <c r="BL30" s="100">
        <f t="shared" si="49"/>
        <v>1</v>
      </c>
      <c r="BM30" s="100">
        <f t="shared" si="49"/>
        <v>1</v>
      </c>
      <c r="BU30" s="108">
        <f>HLOOKUP(AE30,$BA$10:BT30,COUNTIF($AE$7:AE30,"&lt;&gt;"&amp;""),FALSE)</f>
        <v>1E-3</v>
      </c>
      <c r="BV30" s="100">
        <f t="shared" si="18"/>
        <v>1</v>
      </c>
      <c r="BW30" s="108" t="str">
        <f t="shared" si="45"/>
        <v/>
      </c>
      <c r="BX30" s="227" t="str">
        <f ca="1">IF(OR(AE30=$BB$10,AE30=$BD$10,AE30=$BK$10,AE30=$BL$10,AE30=$BM$10),VLOOKUP(BW30,INDIRECT(CONCATENATE(CR30,"!",HLOOKUP(AE30,$CU$10:CY30,CZ30,FALSE))),1,TRUE),"")</f>
        <v/>
      </c>
      <c r="BY30" s="193">
        <f t="shared" ca="1" si="20"/>
        <v>47.838000000000001</v>
      </c>
      <c r="BZ30" s="193">
        <f t="shared" ca="1" si="21"/>
        <v>47.646999999999998</v>
      </c>
      <c r="CA30" s="193">
        <f t="shared" ca="1" si="22"/>
        <v>47.36</v>
      </c>
      <c r="CB30" s="193">
        <f t="shared" ca="1" si="23"/>
        <v>47.676000000000002</v>
      </c>
      <c r="CC30" s="193">
        <f t="shared" ca="1" si="24"/>
        <v>1000.0000000000001</v>
      </c>
      <c r="CD30" s="109">
        <f>Worksheet!K25</f>
        <v>0</v>
      </c>
      <c r="CE30" s="109">
        <f>Worksheet!L25</f>
        <v>0</v>
      </c>
      <c r="CF30" s="109">
        <f>Worksheet!M25</f>
        <v>0</v>
      </c>
      <c r="CG30" s="109">
        <f>Worksheet!N25</f>
        <v>0</v>
      </c>
      <c r="CH30" s="109">
        <f>Worksheet!O25</f>
        <v>0</v>
      </c>
      <c r="CI30" s="246">
        <f t="shared" ca="1" si="25"/>
        <v>0</v>
      </c>
      <c r="CJ30" s="246">
        <f t="shared" ca="1" si="26"/>
        <v>0</v>
      </c>
      <c r="CK30" s="246">
        <f t="shared" ca="1" si="27"/>
        <v>0</v>
      </c>
      <c r="CL30" s="246">
        <f t="shared" ca="1" si="28"/>
        <v>0</v>
      </c>
      <c r="CM30" s="246">
        <f t="shared" ca="1" si="29"/>
        <v>0</v>
      </c>
      <c r="CN30" s="222" t="str">
        <f t="shared" ca="1" si="46"/>
        <v>µV</v>
      </c>
      <c r="CO30" s="194" t="str">
        <f>Worksheet!Q25</f>
        <v>0.0</v>
      </c>
      <c r="CP30" s="99" t="str">
        <f t="shared" si="31"/>
        <v>0.1</v>
      </c>
      <c r="CQ30" s="224">
        <f t="shared" si="47"/>
        <v>1E-4</v>
      </c>
      <c r="CR30" s="99" t="str">
        <f t="shared" si="33"/>
        <v>Standard1</v>
      </c>
      <c r="CT30" s="203" t="str">
        <f t="shared" ca="1" si="48"/>
        <v>$B$4:$P$807</v>
      </c>
      <c r="CU30" s="193" t="str">
        <f>VLOOKUP($CR30,$CT$3:CU$8,2,FALSE)</f>
        <v>$I$189:$I$348</v>
      </c>
      <c r="CV30" s="193" t="str">
        <f>VLOOKUP($CR30,$CT$3:CV$8,3,FALSE)</f>
        <v>$I$349:$I$538</v>
      </c>
      <c r="CW30" s="193" t="e">
        <f>VLOOKUP($CR30,$CT$3:CW$8,4,FALSE)</f>
        <v>#N/A</v>
      </c>
      <c r="CX30" s="193" t="e">
        <f>VLOOKUP($CR30,$CT$3:CX$8,5,FALSE)</f>
        <v>#N/A</v>
      </c>
      <c r="CY30" s="193" t="e">
        <f>VLOOKUP($CR30,$CT$3:CY$8,6,FALSE)</f>
        <v>#N/A</v>
      </c>
      <c r="CZ30" s="99">
        <f>COUNTIF($CU$10:CU30,"&lt;&gt;"&amp;"")</f>
        <v>21</v>
      </c>
      <c r="DB30" s="99">
        <f t="shared" si="35"/>
        <v>1E-3</v>
      </c>
      <c r="DC30" s="99">
        <f t="shared" ca="1" si="36"/>
        <v>9.9999999999999995E-7</v>
      </c>
    </row>
    <row r="31" spans="17:107" x14ac:dyDescent="0.25">
      <c r="Q31" s="100" t="str">
        <f t="shared" ca="1" si="37"/>
        <v>Resistance0.00010.33</v>
      </c>
      <c r="R31" s="99" t="str">
        <f>IF(Worksheet!I26=$S$2,$S$2,IF(Worksheet!I26=$S$3,$S$3,$S$1))</f>
        <v>5502A</v>
      </c>
      <c r="S31" s="101" t="str">
        <f t="shared" ca="1" si="38"/>
        <v>97 mΩ</v>
      </c>
      <c r="T31" s="96">
        <f t="shared" si="39"/>
        <v>1E-4</v>
      </c>
      <c r="U31" s="103">
        <f>IF(Worksheet!S26="%",ABS(Worksheet!Z26),ABS(Worksheet!U26))</f>
        <v>500</v>
      </c>
      <c r="V31" s="249" t="str">
        <f>IF(Worksheet!S26="%",Worksheet!AA26,Worksheet!S26)</f>
        <v>Ω</v>
      </c>
      <c r="W31" s="102" t="str">
        <f>IF(Worksheet!S26="%","",IF(Worksheet!Z26&lt;&gt;"",Worksheet!Z26,""))</f>
        <v/>
      </c>
      <c r="X31" s="102" t="str">
        <f>IF(Worksheet!S26="%","",IF(Worksheet!AA26&lt;&gt;"",Worksheet!AA26,""))</f>
        <v/>
      </c>
      <c r="Y31" s="104" t="str">
        <f t="shared" si="40"/>
        <v/>
      </c>
      <c r="Z31" s="104" t="str">
        <f t="shared" si="41"/>
        <v>O</v>
      </c>
      <c r="AA31" s="104" t="str">
        <f t="shared" si="42"/>
        <v>DC</v>
      </c>
      <c r="AB31" s="104" t="str">
        <f t="shared" si="43"/>
        <v>O</v>
      </c>
      <c r="AC31" s="104" t="str">
        <f>IF(Worksheet!H26&lt;&gt;"",Worksheet!H26,"")</f>
        <v/>
      </c>
      <c r="AD31" s="104" t="str">
        <f t="shared" si="10"/>
        <v>Resistance</v>
      </c>
      <c r="AE31" s="225" t="str">
        <f t="shared" si="11"/>
        <v>Resistance</v>
      </c>
      <c r="AF31" s="226">
        <f ca="1">HLOOKUP(AE31,$AH$10:AZ31,COUNTIF($AE$7:AE31,"&lt;&gt;"&amp;""),FALSE)</f>
        <v>0.33</v>
      </c>
      <c r="AG31" s="112">
        <f t="shared" si="44"/>
        <v>0.5</v>
      </c>
      <c r="AH31" s="193">
        <f ca="1">VLOOKUP($AG31,INDIRECT(CONCATENATE($CR31,"!",VLOOKUP($CR31,$AG$3:AH$8,AH$2,FALSE))),1,TRUE)</f>
        <v>0.33</v>
      </c>
      <c r="AI31" s="193">
        <f ca="1">VLOOKUP($AG31,INDIRECT(CONCATENATE($CR31,"!",VLOOKUP($CR31,$AG$3:AI$8,AI$2,FALSE))),1,TRUE)</f>
        <v>0.33</v>
      </c>
      <c r="AJ31" s="193">
        <f ca="1">VLOOKUP($AG31,INDIRECT(CONCATENATE($CR31,"!",VLOOKUP($CR31,$AG$3:AJ$8,AJ$2,FALSE))),1,TRUE)</f>
        <v>0.33</v>
      </c>
      <c r="AK31" s="193">
        <f ca="1">VLOOKUP($AG31,INDIRECT(CONCATENATE($CR31,"!",VLOOKUP($CR31,$AG$3:AK$8,AK$2,FALSE))),1,TRUE)</f>
        <v>0.33</v>
      </c>
      <c r="AL31" s="193">
        <f ca="1">VLOOKUP($AG31,INDIRECT(CONCATENATE($CR31,"!",VLOOKUP($CR31,$AG$3:AL$8,AL$2,FALSE))),1,TRUE)</f>
        <v>0.33</v>
      </c>
      <c r="AM31" s="193">
        <f ca="1">VLOOKUP($AG31,INDIRECT(CONCATENATE($CR31,"!",VLOOKUP($CR31,$AG$3:AM$8,AM$2,FALSE))),1,TRUE)</f>
        <v>0.33</v>
      </c>
      <c r="AN31" s="193">
        <f ca="1">VLOOKUP($AG31,INDIRECT(CONCATENATE($CR31,"!",VLOOKUP($CR31,$AG$3:AN$8,AN$2,FALSE))),1,TRUE)</f>
        <v>0.12</v>
      </c>
      <c r="AO31" s="193" t="e">
        <f ca="1">VLOOKUP($AG31,INDIRECT(CONCATENATE($CR31,"!",VLOOKUP($CR31,$AG$3:AO$8,AO$2,FALSE))),1,TRUE)</f>
        <v>#N/A</v>
      </c>
      <c r="AP31" s="193" t="e">
        <f ca="1">VLOOKUP($AG31,INDIRECT(CONCATENATE($CR31,"!",VLOOKUP($CR31,$AG$3:AP$8,AP$2,FALSE))),1,TRUE)</f>
        <v>#N/A</v>
      </c>
      <c r="AQ31" s="193" t="e">
        <f ca="1">VLOOKUP($AG31,INDIRECT(CONCATENATE($CR31,"!",VLOOKUP($CR31,$AG$3:AQ$8,AQ$2,FALSE))),1,TRUE)</f>
        <v>#N/A</v>
      </c>
      <c r="AR31" s="193" t="e">
        <f ca="1">VLOOKUP($AG31,INDIRECT(CONCATENATE($CR31,"!",VLOOKUP($CR31,$AG$3:AR$8,AR$2,FALSE))),1,TRUE)</f>
        <v>#N/A</v>
      </c>
      <c r="AS31" s="193" t="e">
        <f ca="1">VLOOKUP($AG31,INDIRECT(CONCATENATE($CR31,"!",VLOOKUP($CR31,$AG$3:AS$8,AS$2,FALSE))),1,TRUE)</f>
        <v>#N/A</v>
      </c>
      <c r="AT31" s="193" t="e">
        <f ca="1">VLOOKUP($AG31,INDIRECT(CONCATENATE($CR31,"!",VLOOKUP($CR31,$AG$3:AT$8,AT$2,FALSE))),1,TRUE)</f>
        <v>#N/A</v>
      </c>
      <c r="AU31" s="193"/>
      <c r="AV31" s="193"/>
      <c r="AW31" s="193"/>
      <c r="AX31" s="193"/>
      <c r="AY31" s="193"/>
      <c r="AZ31" s="193"/>
      <c r="BA31" s="107">
        <f t="shared" si="50"/>
        <v>1</v>
      </c>
      <c r="BB31" s="100">
        <f t="shared" si="50"/>
        <v>1</v>
      </c>
      <c r="BC31" s="100">
        <f t="shared" si="51"/>
        <v>1</v>
      </c>
      <c r="BD31" s="100">
        <f t="shared" si="51"/>
        <v>1</v>
      </c>
      <c r="BE31" s="100">
        <f t="shared" si="15"/>
        <v>1E-3</v>
      </c>
      <c r="BF31" s="100">
        <f t="shared" si="16"/>
        <v>1</v>
      </c>
      <c r="BG31" s="100">
        <f t="shared" si="17"/>
        <v>1</v>
      </c>
      <c r="BH31" s="100">
        <f t="shared" si="49"/>
        <v>1</v>
      </c>
      <c r="BI31" s="100">
        <f t="shared" si="49"/>
        <v>1</v>
      </c>
      <c r="BJ31" s="100">
        <f t="shared" si="49"/>
        <v>1</v>
      </c>
      <c r="BK31" s="100">
        <f t="shared" si="49"/>
        <v>1</v>
      </c>
      <c r="BL31" s="100">
        <f t="shared" si="49"/>
        <v>1</v>
      </c>
      <c r="BM31" s="100">
        <f t="shared" si="49"/>
        <v>1</v>
      </c>
      <c r="BU31" s="108">
        <f>HLOOKUP(AE31,$BA$10:BT31,COUNTIF($AE$7:AE31,"&lt;&gt;"&amp;""),FALSE)</f>
        <v>1E-3</v>
      </c>
      <c r="BV31" s="100">
        <f t="shared" si="18"/>
        <v>1</v>
      </c>
      <c r="BW31" s="108" t="str">
        <f t="shared" si="45"/>
        <v/>
      </c>
      <c r="BX31" s="227" t="str">
        <f ca="1">IF(OR(AE31=$BB$10,AE31=$BD$10,AE31=$BK$10,AE31=$BL$10,AE31=$BM$10),VLOOKUP(BW31,INDIRECT(CONCATENATE(CR31,"!",HLOOKUP(AE31,$CU$10:CY31,CZ31,FALSE))),1,TRUE),"")</f>
        <v/>
      </c>
      <c r="BY31" s="193">
        <f t="shared" ca="1" si="20"/>
        <v>52.988</v>
      </c>
      <c r="BZ31" s="193">
        <f t="shared" ca="1" si="21"/>
        <v>87.716000000000008</v>
      </c>
      <c r="CA31" s="193">
        <f t="shared" ca="1" si="22"/>
        <v>52.887</v>
      </c>
      <c r="CB31" s="193">
        <f t="shared" ca="1" si="23"/>
        <v>87.614000000000004</v>
      </c>
      <c r="CC31" s="193">
        <f t="shared" ca="1" si="24"/>
        <v>1000</v>
      </c>
      <c r="CD31" s="109">
        <f>Worksheet!K26</f>
        <v>0</v>
      </c>
      <c r="CE31" s="109">
        <f>Worksheet!L26</f>
        <v>0</v>
      </c>
      <c r="CF31" s="109">
        <f>Worksheet!M26</f>
        <v>0</v>
      </c>
      <c r="CG31" s="109">
        <f>Worksheet!N26</f>
        <v>0</v>
      </c>
      <c r="CH31" s="109">
        <f>Worksheet!O26</f>
        <v>0</v>
      </c>
      <c r="CI31" s="246">
        <f t="shared" ca="1" si="25"/>
        <v>0</v>
      </c>
      <c r="CJ31" s="246">
        <f t="shared" ca="1" si="26"/>
        <v>0</v>
      </c>
      <c r="CK31" s="246">
        <f t="shared" ca="1" si="27"/>
        <v>0</v>
      </c>
      <c r="CL31" s="246">
        <f t="shared" ca="1" si="28"/>
        <v>0</v>
      </c>
      <c r="CM31" s="246">
        <f t="shared" ca="1" si="29"/>
        <v>0</v>
      </c>
      <c r="CN31" s="222" t="str">
        <f t="shared" ca="1" si="46"/>
        <v>mΩ</v>
      </c>
      <c r="CO31" s="194" t="str">
        <f>Worksheet!Q26</f>
        <v>0.0</v>
      </c>
      <c r="CP31" s="99" t="str">
        <f t="shared" si="31"/>
        <v>0.1</v>
      </c>
      <c r="CQ31" s="224">
        <f t="shared" si="47"/>
        <v>1E-4</v>
      </c>
      <c r="CR31" s="99" t="str">
        <f t="shared" si="33"/>
        <v>Standard1</v>
      </c>
      <c r="CT31" s="203" t="str">
        <f t="shared" ca="1" si="48"/>
        <v>$B$4:$P$807</v>
      </c>
      <c r="CU31" s="193" t="str">
        <f>VLOOKUP($CR31,$CT$3:CU$8,2,FALSE)</f>
        <v>$I$189:$I$348</v>
      </c>
      <c r="CV31" s="193" t="str">
        <f>VLOOKUP($CR31,$CT$3:CV$8,3,FALSE)</f>
        <v>$I$349:$I$538</v>
      </c>
      <c r="CW31" s="193" t="e">
        <f>VLOOKUP($CR31,$CT$3:CW$8,4,FALSE)</f>
        <v>#N/A</v>
      </c>
      <c r="CX31" s="193" t="e">
        <f>VLOOKUP($CR31,$CT$3:CX$8,5,FALSE)</f>
        <v>#N/A</v>
      </c>
      <c r="CY31" s="193" t="e">
        <f>VLOOKUP($CR31,$CT$3:CY$8,6,FALSE)</f>
        <v>#N/A</v>
      </c>
      <c r="CZ31" s="99">
        <f>COUNTIF($CU$10:CU31,"&lt;&gt;"&amp;"")</f>
        <v>22</v>
      </c>
      <c r="DB31" s="99">
        <f t="shared" si="35"/>
        <v>1</v>
      </c>
      <c r="DC31" s="99">
        <f t="shared" ca="1" si="36"/>
        <v>1E-3</v>
      </c>
    </row>
    <row r="32" spans="17:107" x14ac:dyDescent="0.25">
      <c r="Q32" s="100" t="str">
        <f t="shared" ca="1" si="37"/>
        <v>Resistance1011000</v>
      </c>
      <c r="R32" s="99" t="str">
        <f>IF(Worksheet!I27=$S$2,$S$2,IF(Worksheet!I27=$S$3,$S$3,$S$1))</f>
        <v>5502A</v>
      </c>
      <c r="S32" s="101" t="str">
        <f t="shared" ca="1" si="38"/>
        <v>26 kΩ</v>
      </c>
      <c r="T32" s="96">
        <f t="shared" si="39"/>
        <v>10</v>
      </c>
      <c r="U32" s="103">
        <f>IF(Worksheet!S27="%",ABS(Worksheet!Z27),ABS(Worksheet!U27))</f>
        <v>19</v>
      </c>
      <c r="V32" s="249" t="str">
        <f>IF(Worksheet!S27="%",Worksheet!AA27,Worksheet!S27)</f>
        <v>MΩ</v>
      </c>
      <c r="W32" s="102" t="str">
        <f>IF(Worksheet!S27="%","",IF(Worksheet!Z27&lt;&gt;"",Worksheet!Z27,""))</f>
        <v/>
      </c>
      <c r="X32" s="102" t="str">
        <f>IF(Worksheet!S27="%","",IF(Worksheet!AA27&lt;&gt;"",Worksheet!AA27,""))</f>
        <v/>
      </c>
      <c r="Y32" s="104" t="str">
        <f t="shared" si="40"/>
        <v>M</v>
      </c>
      <c r="Z32" s="104" t="str">
        <f t="shared" si="41"/>
        <v>O</v>
      </c>
      <c r="AA32" s="104" t="str">
        <f t="shared" si="42"/>
        <v>DC</v>
      </c>
      <c r="AB32" s="104" t="str">
        <f t="shared" si="43"/>
        <v>O</v>
      </c>
      <c r="AC32" s="104" t="str">
        <f>IF(Worksheet!H27&lt;&gt;"",Worksheet!H27,"")</f>
        <v/>
      </c>
      <c r="AD32" s="104" t="str">
        <f t="shared" si="10"/>
        <v>Resistance</v>
      </c>
      <c r="AE32" s="225" t="str">
        <f t="shared" si="11"/>
        <v>Resistance</v>
      </c>
      <c r="AF32" s="226">
        <f ca="1">HLOOKUP(AE32,$AH$10:AZ32,COUNTIF($AE$7:AE32,"&lt;&gt;"&amp;""),FALSE)</f>
        <v>11000</v>
      </c>
      <c r="AG32" s="112">
        <f t="shared" si="44"/>
        <v>19000</v>
      </c>
      <c r="AH32" s="193">
        <f ca="1">VLOOKUP($AG32,INDIRECT(CONCATENATE($CR32,"!",VLOOKUP($CR32,$AG$3:AH$8,AH$2,FALSE))),1,TRUE)</f>
        <v>330</v>
      </c>
      <c r="AI32" s="193">
        <f ca="1">VLOOKUP($AG32,INDIRECT(CONCATENATE($CR32,"!",VLOOKUP($CR32,$AG$3:AI$8,AI$2,FALSE))),1,TRUE)</f>
        <v>330</v>
      </c>
      <c r="AJ32" s="193">
        <f ca="1">VLOOKUP($AG32,INDIRECT(CONCATENATE($CR32,"!",VLOOKUP($CR32,$AG$3:AJ$8,AJ$2,FALSE))),1,TRUE)</f>
        <v>11</v>
      </c>
      <c r="AK32" s="193">
        <f ca="1">VLOOKUP($AG32,INDIRECT(CONCATENATE($CR32,"!",VLOOKUP($CR32,$AG$3:AK$8,AK$2,FALSE))),1,TRUE)</f>
        <v>11</v>
      </c>
      <c r="AL32" s="193">
        <f ca="1">VLOOKUP($AG32,INDIRECT(CONCATENATE($CR32,"!",VLOOKUP($CR32,$AG$3:AL$8,AL$2,FALSE))),1,TRUE)</f>
        <v>11000</v>
      </c>
      <c r="AM32" s="193">
        <f ca="1">VLOOKUP($AG32,INDIRECT(CONCATENATE($CR32,"!",VLOOKUP($CR32,$AG$3:AM$8,AM$2,FALSE))),1,TRUE)</f>
        <v>33</v>
      </c>
      <c r="AN32" s="193">
        <f ca="1">VLOOKUP($AG32,INDIRECT(CONCATENATE($CR32,"!",VLOOKUP($CR32,$AG$3:AN$8,AN$2,FALSE))),1,TRUE)</f>
        <v>1200</v>
      </c>
      <c r="AO32" s="193" t="e">
        <f ca="1">VLOOKUP($AG32,INDIRECT(CONCATENATE($CR32,"!",VLOOKUP($CR32,$AG$3:AO$8,AO$2,FALSE))),1,TRUE)</f>
        <v>#N/A</v>
      </c>
      <c r="AP32" s="193" t="e">
        <f ca="1">VLOOKUP($AG32,INDIRECT(CONCATENATE($CR32,"!",VLOOKUP($CR32,$AG$3:AP$8,AP$2,FALSE))),1,TRUE)</f>
        <v>#N/A</v>
      </c>
      <c r="AQ32" s="193" t="e">
        <f ca="1">VLOOKUP($AG32,INDIRECT(CONCATENATE($CR32,"!",VLOOKUP($CR32,$AG$3:AQ$8,AQ$2,FALSE))),1,TRUE)</f>
        <v>#N/A</v>
      </c>
      <c r="AR32" s="193" t="e">
        <f ca="1">VLOOKUP($AG32,INDIRECT(CONCATENATE($CR32,"!",VLOOKUP($CR32,$AG$3:AR$8,AR$2,FALSE))),1,TRUE)</f>
        <v>#N/A</v>
      </c>
      <c r="AS32" s="193" t="e">
        <f ca="1">VLOOKUP($AG32,INDIRECT(CONCATENATE($CR32,"!",VLOOKUP($CR32,$AG$3:AS$8,AS$2,FALSE))),1,TRUE)</f>
        <v>#N/A</v>
      </c>
      <c r="AT32" s="193" t="e">
        <f ca="1">VLOOKUP($AG32,INDIRECT(CONCATENATE($CR32,"!",VLOOKUP($CR32,$AG$3:AT$8,AT$2,FALSE))),1,TRUE)</f>
        <v>#N/A</v>
      </c>
      <c r="AU32" s="193"/>
      <c r="AV32" s="193"/>
      <c r="AW32" s="193"/>
      <c r="AX32" s="193"/>
      <c r="AY32" s="193"/>
      <c r="AZ32" s="193"/>
      <c r="BA32" s="107">
        <f t="shared" si="50"/>
        <v>1</v>
      </c>
      <c r="BB32" s="100">
        <f t="shared" si="50"/>
        <v>1</v>
      </c>
      <c r="BC32" s="100">
        <f t="shared" si="51"/>
        <v>1</v>
      </c>
      <c r="BD32" s="100">
        <f t="shared" si="51"/>
        <v>1</v>
      </c>
      <c r="BE32" s="100">
        <f t="shared" si="15"/>
        <v>1000</v>
      </c>
      <c r="BF32" s="100">
        <f t="shared" si="16"/>
        <v>1</v>
      </c>
      <c r="BG32" s="100">
        <f t="shared" si="17"/>
        <v>1</v>
      </c>
      <c r="BH32" s="100">
        <f t="shared" si="49"/>
        <v>1</v>
      </c>
      <c r="BI32" s="100">
        <f t="shared" si="49"/>
        <v>1</v>
      </c>
      <c r="BJ32" s="100">
        <f t="shared" si="49"/>
        <v>1</v>
      </c>
      <c r="BK32" s="100">
        <f t="shared" si="49"/>
        <v>1</v>
      </c>
      <c r="BL32" s="100">
        <f t="shared" si="49"/>
        <v>1</v>
      </c>
      <c r="BM32" s="100">
        <f t="shared" si="49"/>
        <v>1</v>
      </c>
      <c r="BU32" s="108">
        <f>HLOOKUP(AE32,$BA$10:BT32,COUNTIF($AE$7:AE32,"&lt;&gt;"&amp;""),FALSE)</f>
        <v>1000</v>
      </c>
      <c r="BV32" s="100">
        <f t="shared" si="18"/>
        <v>1</v>
      </c>
      <c r="BW32" s="108" t="str">
        <f t="shared" si="45"/>
        <v/>
      </c>
      <c r="BX32" s="227" t="str">
        <f ca="1">IF(OR(AE32=$BB$10,AE32=$BD$10,AE32=$BK$10,AE32=$BL$10,AE32=$BM$10),VLOOKUP(BW32,INDIRECT(CONCATENATE(CR32,"!",HLOOKUP(AE32,$CU$10:CY32,CZ32,FALSE))),1,TRUE),"")</f>
        <v/>
      </c>
      <c r="BY32" s="193">
        <f t="shared" ca="1" si="20"/>
        <v>4.2496999999999998</v>
      </c>
      <c r="BZ32" s="193">
        <f t="shared" ca="1" si="21"/>
        <v>1.1257999999999999E-3</v>
      </c>
      <c r="CA32" s="193">
        <f t="shared" ca="1" si="22"/>
        <v>4.2488000000000001</v>
      </c>
      <c r="CB32" s="193">
        <f t="shared" ca="1" si="23"/>
        <v>1.1257999999999999E-3</v>
      </c>
      <c r="CC32" s="193">
        <f t="shared" ca="1" si="24"/>
        <v>1000</v>
      </c>
      <c r="CD32" s="109">
        <f>Worksheet!K27</f>
        <v>0</v>
      </c>
      <c r="CE32" s="109">
        <f>Worksheet!L27</f>
        <v>0</v>
      </c>
      <c r="CF32" s="109">
        <f>Worksheet!M27</f>
        <v>0</v>
      </c>
      <c r="CG32" s="109">
        <f>Worksheet!N27</f>
        <v>0</v>
      </c>
      <c r="CH32" s="109">
        <f>Worksheet!O27</f>
        <v>0</v>
      </c>
      <c r="CI32" s="246">
        <f t="shared" ca="1" si="25"/>
        <v>0</v>
      </c>
      <c r="CJ32" s="246">
        <f t="shared" ca="1" si="26"/>
        <v>0</v>
      </c>
      <c r="CK32" s="246">
        <f t="shared" ca="1" si="27"/>
        <v>0</v>
      </c>
      <c r="CL32" s="246">
        <f t="shared" ca="1" si="28"/>
        <v>0</v>
      </c>
      <c r="CM32" s="246">
        <f t="shared" ca="1" si="29"/>
        <v>0</v>
      </c>
      <c r="CN32" s="222" t="str">
        <f t="shared" ca="1" si="46"/>
        <v>kΩ</v>
      </c>
      <c r="CO32" s="194" t="str">
        <f>Worksheet!Q27</f>
        <v>0.00</v>
      </c>
      <c r="CP32" s="99" t="str">
        <f t="shared" si="31"/>
        <v>0.01</v>
      </c>
      <c r="CQ32" s="224">
        <f t="shared" si="47"/>
        <v>10</v>
      </c>
      <c r="CR32" s="99" t="str">
        <f t="shared" si="33"/>
        <v>Standard1</v>
      </c>
      <c r="CT32" s="203" t="str">
        <f t="shared" ca="1" si="48"/>
        <v>$B$4:$P$807</v>
      </c>
      <c r="CU32" s="193" t="str">
        <f>VLOOKUP($CR32,$CT$3:CU$8,2,FALSE)</f>
        <v>$I$189:$I$348</v>
      </c>
      <c r="CV32" s="193" t="str">
        <f>VLOOKUP($CR32,$CT$3:CV$8,3,FALSE)</f>
        <v>$I$349:$I$538</v>
      </c>
      <c r="CW32" s="193" t="e">
        <f>VLOOKUP($CR32,$CT$3:CW$8,4,FALSE)</f>
        <v>#N/A</v>
      </c>
      <c r="CX32" s="193" t="e">
        <f>VLOOKUP($CR32,$CT$3:CX$8,5,FALSE)</f>
        <v>#N/A</v>
      </c>
      <c r="CY32" s="193" t="e">
        <f>VLOOKUP($CR32,$CT$3:CY$8,6,FALSE)</f>
        <v>#N/A</v>
      </c>
      <c r="CZ32" s="99">
        <f>COUNTIF($CU$10:CU32,"&lt;&gt;"&amp;"")</f>
        <v>23</v>
      </c>
      <c r="DB32" s="99">
        <f t="shared" si="35"/>
        <v>1000000</v>
      </c>
      <c r="DC32" s="99">
        <f t="shared" ca="1" si="36"/>
        <v>1000</v>
      </c>
    </row>
    <row r="33" spans="17:107" x14ac:dyDescent="0.25">
      <c r="Q33" s="100" t="str">
        <f t="shared" ca="1" si="37"/>
        <v>Capacitance0.0000010.00033</v>
      </c>
      <c r="R33" s="99" t="str">
        <f>IF(Worksheet!I28=$S$2,$S$2,IF(Worksheet!I28=$S$3,$S$3,$S$1))</f>
        <v>5502A</v>
      </c>
      <c r="S33" s="101" t="str">
        <f t="shared" ca="1" si="38"/>
        <v>6.1 nF</v>
      </c>
      <c r="T33" s="96">
        <f t="shared" si="39"/>
        <v>9.9999999999999995E-7</v>
      </c>
      <c r="U33" s="103">
        <f>IF(Worksheet!S28="%",ABS(Worksheet!Z28),ABS(Worksheet!U28))</f>
        <v>900</v>
      </c>
      <c r="V33" s="249" t="str">
        <f>IF(Worksheet!S28="%",Worksheet!AA28,Worksheet!S28)</f>
        <v>nF</v>
      </c>
      <c r="W33" s="102" t="str">
        <f>IF(Worksheet!S28="%","",IF(Worksheet!Z28&lt;&gt;"",Worksheet!Z28,""))</f>
        <v/>
      </c>
      <c r="X33" s="102" t="str">
        <f>IF(Worksheet!S28="%","",IF(Worksheet!AA28&lt;&gt;"",Worksheet!AA28,""))</f>
        <v/>
      </c>
      <c r="Y33" s="104" t="str">
        <f t="shared" si="40"/>
        <v>n</v>
      </c>
      <c r="Z33" s="104" t="str">
        <f t="shared" si="41"/>
        <v>F</v>
      </c>
      <c r="AA33" s="104" t="str">
        <f t="shared" si="42"/>
        <v>DC</v>
      </c>
      <c r="AB33" s="104" t="str">
        <f t="shared" si="43"/>
        <v>DCF</v>
      </c>
      <c r="AC33" s="104" t="str">
        <f>IF(Worksheet!H28&lt;&gt;"",Worksheet!H28,"")</f>
        <v/>
      </c>
      <c r="AD33" s="104" t="str">
        <f t="shared" si="10"/>
        <v>Capacitance</v>
      </c>
      <c r="AE33" s="225" t="str">
        <f t="shared" si="11"/>
        <v>Capacitance</v>
      </c>
      <c r="AF33" s="226">
        <f ca="1">HLOOKUP(AE33,$AH$10:AZ33,COUNTIF($AE$7:AE33,"&lt;&gt;"&amp;""),FALSE)</f>
        <v>3.3E-4</v>
      </c>
      <c r="AG33" s="112">
        <f t="shared" si="44"/>
        <v>8.9999999999999998E-4</v>
      </c>
      <c r="AH33" s="193">
        <f ca="1">VLOOKUP($AG33,INDIRECT(CONCATENATE($CR33,"!",VLOOKUP($CR33,$AG$3:AH$8,AH$2,FALSE))),1,TRUE)</f>
        <v>0</v>
      </c>
      <c r="AI33" s="193" t="e">
        <f ca="1">VLOOKUP($AG33,INDIRECT(CONCATENATE($CR33,"!",VLOOKUP($CR33,$AG$3:AI$8,AI$2,FALSE))),1,TRUE)</f>
        <v>#N/A</v>
      </c>
      <c r="AJ33" s="193">
        <f ca="1">VLOOKUP($AG33,INDIRECT(CONCATENATE($CR33,"!",VLOOKUP($CR33,$AG$3:AJ$8,AJ$2,FALSE))),1,TRUE)</f>
        <v>3.3E-4</v>
      </c>
      <c r="AK33" s="193">
        <f ca="1">VLOOKUP($AG33,INDIRECT(CONCATENATE($CR33,"!",VLOOKUP($CR33,$AG$3:AK$8,AK$2,FALSE))),1,TRUE)</f>
        <v>3.3E-4</v>
      </c>
      <c r="AL33" s="193">
        <f ca="1">VLOOKUP($AG33,INDIRECT(CONCATENATE($CR33,"!",VLOOKUP($CR33,$AG$3:AL$8,AL$2,FALSE))),1,TRUE)</f>
        <v>0</v>
      </c>
      <c r="AM33" s="193">
        <f ca="1">VLOOKUP($AG33,INDIRECT(CONCATENATE($CR33,"!",VLOOKUP($CR33,$AG$3:AM$8,AM$2,FALSE))),1,TRUE)</f>
        <v>3.3E-4</v>
      </c>
      <c r="AN33" s="193" t="e">
        <f ca="1">VLOOKUP($AG33,INDIRECT(CONCATENATE($CR33,"!",VLOOKUP($CR33,$AG$3:AN$8,AN$2,FALSE))),1,TRUE)</f>
        <v>#N/A</v>
      </c>
      <c r="AO33" s="193" t="e">
        <f ca="1">VLOOKUP($AG33,INDIRECT(CONCATENATE($CR33,"!",VLOOKUP($CR33,$AG$3:AO$8,AO$2,FALSE))),1,TRUE)</f>
        <v>#N/A</v>
      </c>
      <c r="AP33" s="193" t="e">
        <f ca="1">VLOOKUP($AG33,INDIRECT(CONCATENATE($CR33,"!",VLOOKUP($CR33,$AG$3:AP$8,AP$2,FALSE))),1,TRUE)</f>
        <v>#N/A</v>
      </c>
      <c r="AQ33" s="193" t="e">
        <f ca="1">VLOOKUP($AG33,INDIRECT(CONCATENATE($CR33,"!",VLOOKUP($CR33,$AG$3:AQ$8,AQ$2,FALSE))),1,TRUE)</f>
        <v>#N/A</v>
      </c>
      <c r="AR33" s="193" t="e">
        <f ca="1">VLOOKUP($AG33,INDIRECT(CONCATENATE($CR33,"!",VLOOKUP($CR33,$AG$3:AR$8,AR$2,FALSE))),1,TRUE)</f>
        <v>#N/A</v>
      </c>
      <c r="AS33" s="193" t="e">
        <f ca="1">VLOOKUP($AG33,INDIRECT(CONCATENATE($CR33,"!",VLOOKUP($CR33,$AG$3:AS$8,AS$2,FALSE))),1,TRUE)</f>
        <v>#N/A</v>
      </c>
      <c r="AT33" s="193" t="e">
        <f ca="1">VLOOKUP($AG33,INDIRECT(CONCATENATE($CR33,"!",VLOOKUP($CR33,$AG$3:AT$8,AT$2,FALSE))),1,TRUE)</f>
        <v>#N/A</v>
      </c>
      <c r="AU33" s="193"/>
      <c r="AV33" s="193"/>
      <c r="AW33" s="193"/>
      <c r="AX33" s="193"/>
      <c r="AY33" s="193"/>
      <c r="AZ33" s="193"/>
      <c r="BA33" s="107">
        <f t="shared" si="50"/>
        <v>1</v>
      </c>
      <c r="BB33" s="100">
        <f t="shared" si="50"/>
        <v>1</v>
      </c>
      <c r="BC33" s="100">
        <f t="shared" si="51"/>
        <v>1</v>
      </c>
      <c r="BD33" s="100">
        <f t="shared" si="51"/>
        <v>1</v>
      </c>
      <c r="BE33" s="100">
        <f t="shared" si="15"/>
        <v>1</v>
      </c>
      <c r="BF33" s="100">
        <f t="shared" si="16"/>
        <v>9.9999999999999995E-7</v>
      </c>
      <c r="BG33" s="100">
        <f t="shared" si="17"/>
        <v>1</v>
      </c>
      <c r="BH33" s="100">
        <f t="shared" si="49"/>
        <v>1</v>
      </c>
      <c r="BI33" s="100">
        <f t="shared" si="49"/>
        <v>1</v>
      </c>
      <c r="BJ33" s="100">
        <f t="shared" si="49"/>
        <v>1</v>
      </c>
      <c r="BK33" s="100">
        <f t="shared" si="49"/>
        <v>1</v>
      </c>
      <c r="BL33" s="100">
        <f t="shared" si="49"/>
        <v>1</v>
      </c>
      <c r="BM33" s="100">
        <f t="shared" si="49"/>
        <v>1</v>
      </c>
      <c r="BU33" s="108">
        <f>HLOOKUP(AE33,$BA$10:BT33,COUNTIF($AE$7:AE33,"&lt;&gt;"&amp;""),FALSE)</f>
        <v>9.9999999999999995E-7</v>
      </c>
      <c r="BV33" s="100">
        <f t="shared" si="18"/>
        <v>1</v>
      </c>
      <c r="BW33" s="108" t="str">
        <f t="shared" si="45"/>
        <v/>
      </c>
      <c r="BX33" s="227" t="str">
        <f ca="1">IF(OR(AE33=$BB$10,AE33=$BD$10,AE33=$BK$10,AE33=$BL$10,AE33=$BM$10),VLOOKUP(BW33,INDIRECT(CONCATENATE(CR33,"!",HLOOKUP(AE33,$CU$10:CY33,CZ33,FALSE))),1,TRUE),"")</f>
        <v/>
      </c>
      <c r="BY33" s="193">
        <f t="shared" ca="1" si="20"/>
        <v>2</v>
      </c>
      <c r="BZ33" s="193">
        <f t="shared" ca="1" si="21"/>
        <v>4600</v>
      </c>
      <c r="CA33" s="193">
        <f t="shared" ca="1" si="22"/>
        <v>1.2510999999999999</v>
      </c>
      <c r="CB33" s="193">
        <f t="shared" ca="1" si="23"/>
        <v>2834.7</v>
      </c>
      <c r="CC33" s="193">
        <f t="shared" ca="1" si="24"/>
        <v>1</v>
      </c>
      <c r="CD33" s="109">
        <f>Worksheet!K28</f>
        <v>0</v>
      </c>
      <c r="CE33" s="109">
        <f>Worksheet!L28</f>
        <v>0</v>
      </c>
      <c r="CF33" s="109">
        <f>Worksheet!M28</f>
        <v>0</v>
      </c>
      <c r="CG33" s="109">
        <f>Worksheet!N28</f>
        <v>0</v>
      </c>
      <c r="CH33" s="109">
        <f>Worksheet!O28</f>
        <v>0</v>
      </c>
      <c r="CI33" s="246">
        <f t="shared" ca="1" si="25"/>
        <v>0</v>
      </c>
      <c r="CJ33" s="246">
        <f t="shared" ca="1" si="26"/>
        <v>0</v>
      </c>
      <c r="CK33" s="246">
        <f t="shared" ca="1" si="27"/>
        <v>0</v>
      </c>
      <c r="CL33" s="246">
        <f t="shared" ca="1" si="28"/>
        <v>0</v>
      </c>
      <c r="CM33" s="246">
        <f t="shared" ca="1" si="29"/>
        <v>0</v>
      </c>
      <c r="CN33" s="222" t="str">
        <f t="shared" ca="1" si="46"/>
        <v>nF</v>
      </c>
      <c r="CO33" s="194" t="str">
        <f>Worksheet!Q28</f>
        <v>0</v>
      </c>
      <c r="CP33" s="99" t="str">
        <f t="shared" si="31"/>
        <v>1</v>
      </c>
      <c r="CQ33" s="224">
        <f t="shared" si="47"/>
        <v>9.9999999999999995E-7</v>
      </c>
      <c r="CR33" s="99" t="str">
        <f t="shared" si="33"/>
        <v>Standard1</v>
      </c>
      <c r="CT33" s="203" t="str">
        <f t="shared" ca="1" si="48"/>
        <v>$B$4:$P$807</v>
      </c>
      <c r="CU33" s="193" t="str">
        <f>VLOOKUP($CR33,$CT$3:CU$8,2,FALSE)</f>
        <v>$I$189:$I$348</v>
      </c>
      <c r="CV33" s="193" t="str">
        <f>VLOOKUP($CR33,$CT$3:CV$8,3,FALSE)</f>
        <v>$I$349:$I$538</v>
      </c>
      <c r="CW33" s="193" t="e">
        <f>VLOOKUP($CR33,$CT$3:CW$8,4,FALSE)</f>
        <v>#N/A</v>
      </c>
      <c r="CX33" s="193" t="e">
        <f>VLOOKUP($CR33,$CT$3:CX$8,5,FALSE)</f>
        <v>#N/A</v>
      </c>
      <c r="CY33" s="193" t="e">
        <f>VLOOKUP($CR33,$CT$3:CY$8,6,FALSE)</f>
        <v>#N/A</v>
      </c>
      <c r="CZ33" s="99">
        <f>COUNTIF($CU$10:CU33,"&lt;&gt;"&amp;"")</f>
        <v>24</v>
      </c>
      <c r="DB33" s="99">
        <f t="shared" si="35"/>
        <v>1.0000000000000001E-9</v>
      </c>
      <c r="DC33" s="99">
        <f t="shared" ca="1" si="36"/>
        <v>1.0000000000000001E-9</v>
      </c>
    </row>
    <row r="34" spans="17:107" x14ac:dyDescent="0.25">
      <c r="Q34" s="100" t="str">
        <f t="shared" ca="1" si="37"/>
        <v>Resistance0.00010.011</v>
      </c>
      <c r="R34" s="99" t="str">
        <f>IF(Worksheet!I29=$S$2,$S$2,IF(Worksheet!I29=$S$3,$S$3,$S$1))</f>
        <v>5502A</v>
      </c>
      <c r="S34" s="101" t="str">
        <f t="shared" ca="1" si="38"/>
        <v>62 mΩ</v>
      </c>
      <c r="T34" s="96">
        <f t="shared" si="39"/>
        <v>1E-4</v>
      </c>
      <c r="U34" s="103">
        <f>IF(Worksheet!S29="%",ABS(Worksheet!Z29),ABS(Worksheet!U29))</f>
        <v>25</v>
      </c>
      <c r="V34" s="249" t="str">
        <f>IF(Worksheet!S29="%",Worksheet!AA29,Worksheet!S29)</f>
        <v>Ω</v>
      </c>
      <c r="W34" s="102" t="str">
        <f>IF(Worksheet!S29="%","",IF(Worksheet!Z29&lt;&gt;"",Worksheet!Z29,""))</f>
        <v/>
      </c>
      <c r="X34" s="102" t="str">
        <f>IF(Worksheet!S29="%","",IF(Worksheet!AA29&lt;&gt;"",Worksheet!AA29,""))</f>
        <v/>
      </c>
      <c r="Y34" s="104" t="str">
        <f t="shared" si="40"/>
        <v/>
      </c>
      <c r="Z34" s="104" t="str">
        <f t="shared" si="41"/>
        <v>O</v>
      </c>
      <c r="AA34" s="104" t="str">
        <f t="shared" si="42"/>
        <v>DC</v>
      </c>
      <c r="AB34" s="104" t="str">
        <f t="shared" si="43"/>
        <v>O</v>
      </c>
      <c r="AC34" s="104" t="str">
        <f>IF(Worksheet!H29&lt;&gt;"",Worksheet!H29,"")</f>
        <v/>
      </c>
      <c r="AD34" s="104" t="str">
        <f t="shared" si="10"/>
        <v>Resistance</v>
      </c>
      <c r="AE34" s="225" t="str">
        <f t="shared" si="11"/>
        <v>Resistance</v>
      </c>
      <c r="AF34" s="226">
        <f ca="1">HLOOKUP(AE34,$AH$10:AZ34,COUNTIF($AE$7:AE34,"&lt;&gt;"&amp;""),FALSE)</f>
        <v>1.0999999999999999E-2</v>
      </c>
      <c r="AG34" s="112">
        <f t="shared" si="44"/>
        <v>2.5000000000000001E-2</v>
      </c>
      <c r="AH34" s="193">
        <f ca="1">VLOOKUP($AG34,INDIRECT(CONCATENATE($CR34,"!",VLOOKUP($CR34,$AG$3:AH$8,AH$2,FALSE))),1,TRUE)</f>
        <v>0</v>
      </c>
      <c r="AI34" s="193">
        <f ca="1">VLOOKUP($AG34,INDIRECT(CONCATENATE($CR34,"!",VLOOKUP($CR34,$AG$3:AI$8,AI$2,FALSE))),1,TRUE)</f>
        <v>1E-3</v>
      </c>
      <c r="AJ34" s="193">
        <f ca="1">VLOOKUP($AG34,INDIRECT(CONCATENATE($CR34,"!",VLOOKUP($CR34,$AG$3:AJ$8,AJ$2,FALSE))),1,TRUE)</f>
        <v>3.3E-3</v>
      </c>
      <c r="AK34" s="193">
        <f ca="1">VLOOKUP($AG34,INDIRECT(CONCATENATE($CR34,"!",VLOOKUP($CR34,$AG$3:AK$8,AK$2,FALSE))),1,TRUE)</f>
        <v>3.3E-3</v>
      </c>
      <c r="AL34" s="193">
        <f ca="1">VLOOKUP($AG34,INDIRECT(CONCATENATE($CR34,"!",VLOOKUP($CR34,$AG$3:AL$8,AL$2,FALSE))),1,TRUE)</f>
        <v>1.0999999999999999E-2</v>
      </c>
      <c r="AM34" s="193">
        <f ca="1">VLOOKUP($AG34,INDIRECT(CONCATENATE($CR34,"!",VLOOKUP($CR34,$AG$3:AM$8,AM$2,FALSE))),1,TRUE)</f>
        <v>1.0999999999999999E-2</v>
      </c>
      <c r="AN34" s="193">
        <f ca="1">VLOOKUP($AG34,INDIRECT(CONCATENATE($CR34,"!",VLOOKUP($CR34,$AG$3:AN$8,AN$2,FALSE))),1,TRUE)</f>
        <v>1E-3</v>
      </c>
      <c r="AO34" s="193" t="e">
        <f ca="1">VLOOKUP($AG34,INDIRECT(CONCATENATE($CR34,"!",VLOOKUP($CR34,$AG$3:AO$8,AO$2,FALSE))),1,TRUE)</f>
        <v>#N/A</v>
      </c>
      <c r="AP34" s="193" t="e">
        <f ca="1">VLOOKUP($AG34,INDIRECT(CONCATENATE($CR34,"!",VLOOKUP($CR34,$AG$3:AP$8,AP$2,FALSE))),1,TRUE)</f>
        <v>#N/A</v>
      </c>
      <c r="AQ34" s="193" t="e">
        <f ca="1">VLOOKUP($AG34,INDIRECT(CONCATENATE($CR34,"!",VLOOKUP($CR34,$AG$3:AQ$8,AQ$2,FALSE))),1,TRUE)</f>
        <v>#N/A</v>
      </c>
      <c r="AR34" s="193" t="e">
        <f ca="1">VLOOKUP($AG34,INDIRECT(CONCATENATE($CR34,"!",VLOOKUP($CR34,$AG$3:AR$8,AR$2,FALSE))),1,TRUE)</f>
        <v>#N/A</v>
      </c>
      <c r="AS34" s="193" t="e">
        <f ca="1">VLOOKUP($AG34,INDIRECT(CONCATENATE($CR34,"!",VLOOKUP($CR34,$AG$3:AS$8,AS$2,FALSE))),1,TRUE)</f>
        <v>#N/A</v>
      </c>
      <c r="AT34" s="193" t="e">
        <f ca="1">VLOOKUP($AG34,INDIRECT(CONCATENATE($CR34,"!",VLOOKUP($CR34,$AG$3:AT$8,AT$2,FALSE))),1,TRUE)</f>
        <v>#N/A</v>
      </c>
      <c r="AU34" s="193"/>
      <c r="AV34" s="193"/>
      <c r="AW34" s="193"/>
      <c r="AX34" s="193"/>
      <c r="AY34" s="193"/>
      <c r="AZ34" s="193"/>
      <c r="BA34" s="107">
        <f t="shared" si="50"/>
        <v>1</v>
      </c>
      <c r="BB34" s="100">
        <f t="shared" si="50"/>
        <v>1</v>
      </c>
      <c r="BC34" s="100">
        <f t="shared" si="51"/>
        <v>1</v>
      </c>
      <c r="BD34" s="100">
        <f t="shared" si="51"/>
        <v>1</v>
      </c>
      <c r="BE34" s="100">
        <f t="shared" si="15"/>
        <v>1E-3</v>
      </c>
      <c r="BF34" s="100">
        <f t="shared" si="16"/>
        <v>1</v>
      </c>
      <c r="BG34" s="100">
        <f t="shared" si="17"/>
        <v>1</v>
      </c>
      <c r="BH34" s="100">
        <f t="shared" si="49"/>
        <v>1</v>
      </c>
      <c r="BI34" s="100">
        <f t="shared" si="49"/>
        <v>1</v>
      </c>
      <c r="BJ34" s="100">
        <f t="shared" si="49"/>
        <v>1</v>
      </c>
      <c r="BK34" s="100">
        <f t="shared" si="49"/>
        <v>1</v>
      </c>
      <c r="BL34" s="100">
        <f t="shared" si="49"/>
        <v>1</v>
      </c>
      <c r="BM34" s="100">
        <f t="shared" si="49"/>
        <v>1</v>
      </c>
      <c r="BU34" s="108">
        <f>HLOOKUP(AE34,$BA$10:BT34,COUNTIF($AE$7:AE34,"&lt;&gt;"&amp;""),FALSE)</f>
        <v>1E-3</v>
      </c>
      <c r="BV34" s="100">
        <f t="shared" si="18"/>
        <v>1</v>
      </c>
      <c r="BW34" s="108" t="str">
        <f t="shared" si="45"/>
        <v/>
      </c>
      <c r="BX34" s="227" t="str">
        <f ca="1">IF(OR(AE34=$BB$10,AE34=$BD$10,AE34=$BK$10,AE34=$BL$10,AE34=$BM$10),VLOOKUP(BW34,INDIRECT(CONCATENATE(CR34,"!",HLOOKUP(AE34,$CU$10:CY34,CZ34,FALSE))),1,TRUE),"")</f>
        <v/>
      </c>
      <c r="BY34" s="193">
        <f t="shared" ca="1" si="20"/>
        <v>60.488999999999997</v>
      </c>
      <c r="BZ34" s="193">
        <f t="shared" ca="1" si="21"/>
        <v>46.163000000000004</v>
      </c>
      <c r="CA34" s="193">
        <f t="shared" ca="1" si="22"/>
        <v>60.482999999999997</v>
      </c>
      <c r="CB34" s="193">
        <f t="shared" ca="1" si="23"/>
        <v>45.899000000000001</v>
      </c>
      <c r="CC34" s="193">
        <f t="shared" ca="1" si="24"/>
        <v>1000</v>
      </c>
      <c r="CD34" s="109">
        <f>Worksheet!K29</f>
        <v>0</v>
      </c>
      <c r="CE34" s="109">
        <f>Worksheet!L29</f>
        <v>0</v>
      </c>
      <c r="CF34" s="109">
        <f>Worksheet!M29</f>
        <v>0</v>
      </c>
      <c r="CG34" s="109">
        <f>Worksheet!N29</f>
        <v>0</v>
      </c>
      <c r="CH34" s="109">
        <f>Worksheet!O29</f>
        <v>0</v>
      </c>
      <c r="CI34" s="246">
        <f t="shared" ca="1" si="25"/>
        <v>0</v>
      </c>
      <c r="CJ34" s="246">
        <f t="shared" ca="1" si="26"/>
        <v>0</v>
      </c>
      <c r="CK34" s="246">
        <f t="shared" ca="1" si="27"/>
        <v>0</v>
      </c>
      <c r="CL34" s="246">
        <f t="shared" ca="1" si="28"/>
        <v>0</v>
      </c>
      <c r="CM34" s="246">
        <f t="shared" ca="1" si="29"/>
        <v>0</v>
      </c>
      <c r="CN34" s="222" t="str">
        <f t="shared" ca="1" si="46"/>
        <v>mΩ</v>
      </c>
      <c r="CO34" s="194" t="str">
        <f>Worksheet!Q29</f>
        <v>0.0</v>
      </c>
      <c r="CP34" s="99" t="str">
        <f t="shared" si="31"/>
        <v>0.1</v>
      </c>
      <c r="CQ34" s="224">
        <f t="shared" si="47"/>
        <v>1E-4</v>
      </c>
      <c r="CR34" s="99" t="str">
        <f t="shared" si="33"/>
        <v>Standard1</v>
      </c>
      <c r="CT34" s="203" t="str">
        <f t="shared" ca="1" si="48"/>
        <v>$B$4:$P$807</v>
      </c>
      <c r="CU34" s="193" t="str">
        <f>VLOOKUP($CR34,$CT$3:CU$8,2,FALSE)</f>
        <v>$I$189:$I$348</v>
      </c>
      <c r="CV34" s="193" t="str">
        <f>VLOOKUP($CR34,$CT$3:CV$8,3,FALSE)</f>
        <v>$I$349:$I$538</v>
      </c>
      <c r="CW34" s="193" t="e">
        <f>VLOOKUP($CR34,$CT$3:CW$8,4,FALSE)</f>
        <v>#N/A</v>
      </c>
      <c r="CX34" s="193" t="e">
        <f>VLOOKUP($CR34,$CT$3:CX$8,5,FALSE)</f>
        <v>#N/A</v>
      </c>
      <c r="CY34" s="193" t="e">
        <f>VLOOKUP($CR34,$CT$3:CY$8,6,FALSE)</f>
        <v>#N/A</v>
      </c>
      <c r="CZ34" s="99">
        <f>COUNTIF($CU$10:CU34,"&lt;&gt;"&amp;"")</f>
        <v>25</v>
      </c>
      <c r="DB34" s="99">
        <f t="shared" si="35"/>
        <v>1</v>
      </c>
      <c r="DC34" s="99">
        <f t="shared" ca="1" si="36"/>
        <v>1E-3</v>
      </c>
    </row>
    <row r="35" spans="17:107" x14ac:dyDescent="0.25">
      <c r="Q35" s="100" t="str">
        <f t="shared" ca="1" si="37"/>
        <v>Resistance0.00010.11</v>
      </c>
      <c r="R35" s="99" t="str">
        <f>IF(Worksheet!I30=$S$2,$S$2,IF(Worksheet!I30=$S$3,$S$3,$S$1))</f>
        <v>5502A</v>
      </c>
      <c r="S35" s="101" t="str">
        <f t="shared" ca="1" si="38"/>
        <v>110 mΩ</v>
      </c>
      <c r="T35" s="96">
        <f t="shared" si="39"/>
        <v>1E-4</v>
      </c>
      <c r="U35" s="103">
        <f>IF(Worksheet!S30="%",ABS(Worksheet!Z30),ABS(Worksheet!U30))</f>
        <v>250</v>
      </c>
      <c r="V35" s="249" t="str">
        <f>IF(Worksheet!S30="%",Worksheet!AA30,Worksheet!S30)</f>
        <v>Ω</v>
      </c>
      <c r="W35" s="102" t="str">
        <f>IF(Worksheet!S30="%","",IF(Worksheet!Z30&lt;&gt;"",Worksheet!Z30,""))</f>
        <v/>
      </c>
      <c r="X35" s="102" t="str">
        <f>IF(Worksheet!S30="%","",IF(Worksheet!AA30&lt;&gt;"",Worksheet!AA30,""))</f>
        <v/>
      </c>
      <c r="Y35" s="104" t="str">
        <f t="shared" si="40"/>
        <v/>
      </c>
      <c r="Z35" s="104" t="str">
        <f t="shared" si="41"/>
        <v>O</v>
      </c>
      <c r="AA35" s="104" t="str">
        <f t="shared" si="42"/>
        <v>DC</v>
      </c>
      <c r="AB35" s="104" t="str">
        <f t="shared" si="43"/>
        <v>O</v>
      </c>
      <c r="AC35" s="104" t="str">
        <f>IF(Worksheet!H30&lt;&gt;"",Worksheet!H30,"")</f>
        <v/>
      </c>
      <c r="AD35" s="104" t="str">
        <f t="shared" si="10"/>
        <v>Resistance</v>
      </c>
      <c r="AE35" s="225" t="str">
        <f t="shared" si="11"/>
        <v>Resistance</v>
      </c>
      <c r="AF35" s="226">
        <f ca="1">HLOOKUP(AE35,$AH$10:AZ35,COUNTIF($AE$7:AE35,"&lt;&gt;"&amp;""),FALSE)</f>
        <v>0.11</v>
      </c>
      <c r="AG35" s="112">
        <f t="shared" si="44"/>
        <v>0.25</v>
      </c>
      <c r="AH35" s="193">
        <f ca="1">VLOOKUP($AG35,INDIRECT(CONCATENATE($CR35,"!",VLOOKUP($CR35,$AG$3:AH$8,AH$2,FALSE))),1,TRUE)</f>
        <v>0</v>
      </c>
      <c r="AI35" s="193">
        <f ca="1">VLOOKUP($AG35,INDIRECT(CONCATENATE($CR35,"!",VLOOKUP($CR35,$AG$3:AI$8,AI$2,FALSE))),1,TRUE)</f>
        <v>3.3000000000000002E-2</v>
      </c>
      <c r="AJ35" s="193">
        <f ca="1">VLOOKUP($AG35,INDIRECT(CONCATENATE($CR35,"!",VLOOKUP($CR35,$AG$3:AJ$8,AJ$2,FALSE))),1,TRUE)</f>
        <v>3.3000000000000002E-2</v>
      </c>
      <c r="AK35" s="193">
        <f ca="1">VLOOKUP($AG35,INDIRECT(CONCATENATE($CR35,"!",VLOOKUP($CR35,$AG$3:AK$8,AK$2,FALSE))),1,TRUE)</f>
        <v>3.3000000000000002E-2</v>
      </c>
      <c r="AL35" s="193">
        <f ca="1">VLOOKUP($AG35,INDIRECT(CONCATENATE($CR35,"!",VLOOKUP($CR35,$AG$3:AL$8,AL$2,FALSE))),1,TRUE)</f>
        <v>0.11</v>
      </c>
      <c r="AM35" s="193">
        <f ca="1">VLOOKUP($AG35,INDIRECT(CONCATENATE($CR35,"!",VLOOKUP($CR35,$AG$3:AM$8,AM$2,FALSE))),1,TRUE)</f>
        <v>0.11</v>
      </c>
      <c r="AN35" s="193">
        <f ca="1">VLOOKUP($AG35,INDIRECT(CONCATENATE($CR35,"!",VLOOKUP($CR35,$AG$3:AN$8,AN$2,FALSE))),1,TRUE)</f>
        <v>0.12</v>
      </c>
      <c r="AO35" s="193" t="e">
        <f ca="1">VLOOKUP($AG35,INDIRECT(CONCATENATE($CR35,"!",VLOOKUP($CR35,$AG$3:AO$8,AO$2,FALSE))),1,TRUE)</f>
        <v>#N/A</v>
      </c>
      <c r="AP35" s="193" t="e">
        <f ca="1">VLOOKUP($AG35,INDIRECT(CONCATENATE($CR35,"!",VLOOKUP($CR35,$AG$3:AP$8,AP$2,FALSE))),1,TRUE)</f>
        <v>#N/A</v>
      </c>
      <c r="AQ35" s="193" t="e">
        <f ca="1">VLOOKUP($AG35,INDIRECT(CONCATENATE($CR35,"!",VLOOKUP($CR35,$AG$3:AQ$8,AQ$2,FALSE))),1,TRUE)</f>
        <v>#N/A</v>
      </c>
      <c r="AR35" s="193" t="e">
        <f ca="1">VLOOKUP($AG35,INDIRECT(CONCATENATE($CR35,"!",VLOOKUP($CR35,$AG$3:AR$8,AR$2,FALSE))),1,TRUE)</f>
        <v>#N/A</v>
      </c>
      <c r="AS35" s="193" t="e">
        <f ca="1">VLOOKUP($AG35,INDIRECT(CONCATENATE($CR35,"!",VLOOKUP($CR35,$AG$3:AS$8,AS$2,FALSE))),1,TRUE)</f>
        <v>#N/A</v>
      </c>
      <c r="AT35" s="193" t="e">
        <f ca="1">VLOOKUP($AG35,INDIRECT(CONCATENATE($CR35,"!",VLOOKUP($CR35,$AG$3:AT$8,AT$2,FALSE))),1,TRUE)</f>
        <v>#N/A</v>
      </c>
      <c r="AU35" s="193"/>
      <c r="AV35" s="193"/>
      <c r="AW35" s="193"/>
      <c r="AX35" s="193"/>
      <c r="AY35" s="193"/>
      <c r="AZ35" s="193"/>
      <c r="BA35" s="107">
        <f t="shared" si="50"/>
        <v>1</v>
      </c>
      <c r="BB35" s="100">
        <f t="shared" si="50"/>
        <v>1</v>
      </c>
      <c r="BC35" s="100">
        <f t="shared" si="51"/>
        <v>1</v>
      </c>
      <c r="BD35" s="100">
        <f t="shared" si="51"/>
        <v>1</v>
      </c>
      <c r="BE35" s="100">
        <f t="shared" si="15"/>
        <v>1E-3</v>
      </c>
      <c r="BF35" s="100">
        <f t="shared" si="16"/>
        <v>1</v>
      </c>
      <c r="BG35" s="100">
        <f t="shared" si="17"/>
        <v>1</v>
      </c>
      <c r="BH35" s="100">
        <f t="shared" si="49"/>
        <v>1</v>
      </c>
      <c r="BI35" s="100">
        <f t="shared" si="49"/>
        <v>1</v>
      </c>
      <c r="BJ35" s="100">
        <f t="shared" si="49"/>
        <v>1</v>
      </c>
      <c r="BK35" s="100">
        <f t="shared" si="49"/>
        <v>1</v>
      </c>
      <c r="BL35" s="100">
        <f t="shared" si="49"/>
        <v>1</v>
      </c>
      <c r="BM35" s="100">
        <f t="shared" si="49"/>
        <v>1</v>
      </c>
      <c r="BU35" s="108">
        <f>HLOOKUP(AE35,$BA$10:BT35,COUNTIF($AE$7:AE35,"&lt;&gt;"&amp;""),FALSE)</f>
        <v>1E-3</v>
      </c>
      <c r="BV35" s="100">
        <f t="shared" si="18"/>
        <v>1</v>
      </c>
      <c r="BW35" s="108" t="str">
        <f t="shared" si="45"/>
        <v/>
      </c>
      <c r="BX35" s="227" t="str">
        <f ca="1">IF(OR(AE35=$BB$10,AE35=$BD$10,AE35=$BK$10,AE35=$BL$10,AE35=$BM$10),VLOOKUP(BW35,INDIRECT(CONCATENATE(CR35,"!",HLOOKUP(AE35,$CU$10:CY35,CZ35,FALSE))),1,TRUE),"")</f>
        <v/>
      </c>
      <c r="BY35" s="193">
        <f t="shared" ca="1" si="20"/>
        <v>61.466000000000001</v>
      </c>
      <c r="BZ35" s="193">
        <f t="shared" ca="1" si="21"/>
        <v>184.35000000000002</v>
      </c>
      <c r="CA35" s="193">
        <f t="shared" ca="1" si="22"/>
        <v>61.46</v>
      </c>
      <c r="CB35" s="193">
        <f t="shared" ca="1" si="23"/>
        <v>183.04999999999998</v>
      </c>
      <c r="CC35" s="193">
        <f t="shared" ca="1" si="24"/>
        <v>1000</v>
      </c>
      <c r="CD35" s="109">
        <f>Worksheet!K30</f>
        <v>0</v>
      </c>
      <c r="CE35" s="109">
        <f>Worksheet!L30</f>
        <v>0</v>
      </c>
      <c r="CF35" s="109">
        <f>Worksheet!M30</f>
        <v>0</v>
      </c>
      <c r="CG35" s="109">
        <f>Worksheet!N30</f>
        <v>0</v>
      </c>
      <c r="CH35" s="109">
        <f>Worksheet!O30</f>
        <v>0</v>
      </c>
      <c r="CI35" s="246">
        <f t="shared" ca="1" si="25"/>
        <v>0</v>
      </c>
      <c r="CJ35" s="246">
        <f t="shared" ca="1" si="26"/>
        <v>0</v>
      </c>
      <c r="CK35" s="246">
        <f t="shared" ca="1" si="27"/>
        <v>0</v>
      </c>
      <c r="CL35" s="246">
        <f t="shared" ca="1" si="28"/>
        <v>0</v>
      </c>
      <c r="CM35" s="246">
        <f t="shared" ca="1" si="29"/>
        <v>0</v>
      </c>
      <c r="CN35" s="222" t="str">
        <f t="shared" ca="1" si="46"/>
        <v>mΩ</v>
      </c>
      <c r="CO35" s="194" t="str">
        <f>Worksheet!Q30</f>
        <v>0.0</v>
      </c>
      <c r="CP35" s="99" t="str">
        <f t="shared" si="31"/>
        <v>0.1</v>
      </c>
      <c r="CQ35" s="224">
        <f t="shared" si="47"/>
        <v>1E-4</v>
      </c>
      <c r="CR35" s="99" t="str">
        <f t="shared" si="33"/>
        <v>Standard1</v>
      </c>
      <c r="CT35" s="203" t="str">
        <f t="shared" ca="1" si="48"/>
        <v>$B$4:$P$807</v>
      </c>
      <c r="CU35" s="193" t="str">
        <f>VLOOKUP($CR35,$CT$3:CU$8,2,FALSE)</f>
        <v>$I$189:$I$348</v>
      </c>
      <c r="CV35" s="193" t="str">
        <f>VLOOKUP($CR35,$CT$3:CV$8,3,FALSE)</f>
        <v>$I$349:$I$538</v>
      </c>
      <c r="CW35" s="193" t="e">
        <f>VLOOKUP($CR35,$CT$3:CW$8,4,FALSE)</f>
        <v>#N/A</v>
      </c>
      <c r="CX35" s="193" t="e">
        <f>VLOOKUP($CR35,$CT$3:CX$8,5,FALSE)</f>
        <v>#N/A</v>
      </c>
      <c r="CY35" s="193" t="e">
        <f>VLOOKUP($CR35,$CT$3:CY$8,6,FALSE)</f>
        <v>#N/A</v>
      </c>
      <c r="CZ35" s="99">
        <f>COUNTIF($CU$10:CU35,"&lt;&gt;"&amp;"")</f>
        <v>26</v>
      </c>
      <c r="DB35" s="99">
        <f t="shared" si="35"/>
        <v>1</v>
      </c>
      <c r="DC35" s="99">
        <f t="shared" ca="1" si="36"/>
        <v>1E-3</v>
      </c>
    </row>
    <row r="36" spans="17:107" x14ac:dyDescent="0.25">
      <c r="Q36" s="100" t="str">
        <f t="shared" ca="1" si="37"/>
        <v>DCV0.0010.33</v>
      </c>
      <c r="R36" s="99" t="str">
        <f>IF(Worksheet!I31=$S$2,$S$2,IF(Worksheet!I31=$S$3,$S$3,$S$1))</f>
        <v>5502A</v>
      </c>
      <c r="S36" s="101" t="str">
        <f t="shared" ca="1" si="38"/>
        <v>600 µV</v>
      </c>
      <c r="T36" s="96">
        <f t="shared" si="39"/>
        <v>1E-3</v>
      </c>
      <c r="U36" s="103">
        <f>IF(Worksheet!S31="%",ABS(Worksheet!Z31),ABS(Worksheet!U31))</f>
        <v>2</v>
      </c>
      <c r="V36" s="249" t="str">
        <f>IF(Worksheet!S31="%",Worksheet!AA31,Worksheet!S31)</f>
        <v>V</v>
      </c>
      <c r="W36" s="102" t="str">
        <f>IF(Worksheet!S31="%","",IF(Worksheet!Z31&lt;&gt;"",Worksheet!Z31,""))</f>
        <v/>
      </c>
      <c r="X36" s="102" t="str">
        <f>IF(Worksheet!S31="%","",IF(Worksheet!AA31&lt;&gt;"",Worksheet!AA31,""))</f>
        <v/>
      </c>
      <c r="Y36" s="104" t="str">
        <f t="shared" si="40"/>
        <v/>
      </c>
      <c r="Z36" s="104" t="str">
        <f t="shared" si="41"/>
        <v>V</v>
      </c>
      <c r="AA36" s="104" t="str">
        <f t="shared" si="42"/>
        <v>DC</v>
      </c>
      <c r="AB36" s="104" t="str">
        <f t="shared" si="43"/>
        <v>DCV</v>
      </c>
      <c r="AC36" s="104" t="str">
        <f>IF(Worksheet!H31&lt;&gt;"",Worksheet!H31,"")</f>
        <v/>
      </c>
      <c r="AD36" s="104" t="str">
        <f t="shared" si="10"/>
        <v/>
      </c>
      <c r="AE36" s="225" t="str">
        <f t="shared" si="11"/>
        <v>DCV</v>
      </c>
      <c r="AF36" s="226">
        <f ca="1">HLOOKUP(AE36,$AH$10:AZ36,COUNTIF($AE$7:AE36,"&lt;&gt;"&amp;""),FALSE)</f>
        <v>0.33</v>
      </c>
      <c r="AG36" s="112">
        <f t="shared" si="44"/>
        <v>2</v>
      </c>
      <c r="AH36" s="193">
        <f ca="1">VLOOKUP($AG36,INDIRECT(CONCATENATE($CR36,"!",VLOOKUP($CR36,$AG$3:AH$8,AH$2,FALSE))),1,TRUE)</f>
        <v>0.33</v>
      </c>
      <c r="AI36" s="193">
        <f ca="1">VLOOKUP($AG36,INDIRECT(CONCATENATE($CR36,"!",VLOOKUP($CR36,$AG$3:AI$8,AI$2,FALSE))),1,TRUE)</f>
        <v>0.33</v>
      </c>
      <c r="AJ36" s="193">
        <f ca="1">VLOOKUP($AG36,INDIRECT(CONCATENATE($CR36,"!",VLOOKUP($CR36,$AG$3:AJ$8,AJ$2,FALSE))),1,TRUE)</f>
        <v>0.33</v>
      </c>
      <c r="AK36" s="193">
        <f ca="1">VLOOKUP($AG36,INDIRECT(CONCATENATE($CR36,"!",VLOOKUP($CR36,$AG$3:AK$8,AK$2,FALSE))),1,TRUE)</f>
        <v>1.1000000000000001</v>
      </c>
      <c r="AL36" s="193">
        <f ca="1">VLOOKUP($AG36,INDIRECT(CONCATENATE($CR36,"!",VLOOKUP($CR36,$AG$3:AL$8,AL$2,FALSE))),1,TRUE)</f>
        <v>1.1000000000000001</v>
      </c>
      <c r="AM36" s="193">
        <f ca="1">VLOOKUP($AG36,INDIRECT(CONCATENATE($CR36,"!",VLOOKUP($CR36,$AG$3:AM$8,AM$2,FALSE))),1,TRUE)</f>
        <v>1.1000000000000001</v>
      </c>
      <c r="AN36" s="193">
        <f ca="1">VLOOKUP($AG36,INDIRECT(CONCATENATE($CR36,"!",VLOOKUP($CR36,$AG$3:AN$8,AN$2,FALSE))),1,TRUE)</f>
        <v>1.2</v>
      </c>
      <c r="AO36" s="193" t="e">
        <f ca="1">VLOOKUP($AG36,INDIRECT(CONCATENATE($CR36,"!",VLOOKUP($CR36,$AG$3:AO$8,AO$2,FALSE))),1,TRUE)</f>
        <v>#N/A</v>
      </c>
      <c r="AP36" s="193" t="e">
        <f ca="1">VLOOKUP($AG36,INDIRECT(CONCATENATE($CR36,"!",VLOOKUP($CR36,$AG$3:AP$8,AP$2,FALSE))),1,TRUE)</f>
        <v>#N/A</v>
      </c>
      <c r="AQ36" s="193" t="e">
        <f ca="1">VLOOKUP($AG36,INDIRECT(CONCATENATE($CR36,"!",VLOOKUP($CR36,$AG$3:AQ$8,AQ$2,FALSE))),1,TRUE)</f>
        <v>#N/A</v>
      </c>
      <c r="AR36" s="193" t="e">
        <f ca="1">VLOOKUP($AG36,INDIRECT(CONCATENATE($CR36,"!",VLOOKUP($CR36,$AG$3:AR$8,AR$2,FALSE))),1,TRUE)</f>
        <v>#N/A</v>
      </c>
      <c r="AS36" s="193" t="e">
        <f ca="1">VLOOKUP($AG36,INDIRECT(CONCATENATE($CR36,"!",VLOOKUP($CR36,$AG$3:AS$8,AS$2,FALSE))),1,TRUE)</f>
        <v>#N/A</v>
      </c>
      <c r="AT36" s="193" t="e">
        <f ca="1">VLOOKUP($AG36,INDIRECT(CONCATENATE($CR36,"!",VLOOKUP($CR36,$AG$3:AT$8,AT$2,FALSE))),1,TRUE)</f>
        <v>#N/A</v>
      </c>
      <c r="AU36" s="193"/>
      <c r="AV36" s="193"/>
      <c r="AW36" s="193"/>
      <c r="AX36" s="193"/>
      <c r="AY36" s="193"/>
      <c r="AZ36" s="193"/>
      <c r="BA36" s="107">
        <f t="shared" si="50"/>
        <v>1</v>
      </c>
      <c r="BB36" s="100">
        <f t="shared" si="50"/>
        <v>1</v>
      </c>
      <c r="BC36" s="100">
        <f t="shared" si="51"/>
        <v>1</v>
      </c>
      <c r="BD36" s="100">
        <f t="shared" si="51"/>
        <v>1</v>
      </c>
      <c r="BE36" s="100">
        <f t="shared" si="15"/>
        <v>1</v>
      </c>
      <c r="BF36" s="100">
        <f t="shared" si="16"/>
        <v>1</v>
      </c>
      <c r="BG36" s="100">
        <f t="shared" si="17"/>
        <v>1</v>
      </c>
      <c r="BH36" s="100">
        <f t="shared" si="49"/>
        <v>1</v>
      </c>
      <c r="BI36" s="100">
        <f t="shared" si="49"/>
        <v>1</v>
      </c>
      <c r="BJ36" s="100">
        <f t="shared" si="49"/>
        <v>1</v>
      </c>
      <c r="BK36" s="100">
        <f t="shared" si="49"/>
        <v>1</v>
      </c>
      <c r="BL36" s="100">
        <f t="shared" si="49"/>
        <v>1</v>
      </c>
      <c r="BM36" s="100">
        <f t="shared" si="49"/>
        <v>1</v>
      </c>
      <c r="BU36" s="108">
        <f>HLOOKUP(AE36,$BA$10:BT36,COUNTIF($AE$7:AE36,"&lt;&gt;"&amp;""),FALSE)</f>
        <v>1</v>
      </c>
      <c r="BV36" s="100">
        <f t="shared" si="18"/>
        <v>1</v>
      </c>
      <c r="BW36" s="108" t="str">
        <f t="shared" si="45"/>
        <v/>
      </c>
      <c r="BX36" s="227" t="str">
        <f ca="1">IF(OR(AE36=$BB$10,AE36=$BD$10,AE36=$BK$10,AE36=$BL$10,AE36=$BM$10),VLOOKUP(BW36,INDIRECT(CONCATENATE(CR36,"!",HLOOKUP(AE36,$CU$10:CY36,CZ36,FALSE))),1,TRUE),"")</f>
        <v/>
      </c>
      <c r="BY36" s="193">
        <f t="shared" ca="1" si="20"/>
        <v>577.16999999999996</v>
      </c>
      <c r="BZ36" s="193">
        <f t="shared" ca="1" si="21"/>
        <v>10.805999999999999</v>
      </c>
      <c r="CA36" s="193">
        <f t="shared" ca="1" si="22"/>
        <v>577</v>
      </c>
      <c r="CB36" s="193">
        <f t="shared" ca="1" si="23"/>
        <v>10.702999999999999</v>
      </c>
      <c r="CC36" s="193">
        <f t="shared" ca="1" si="24"/>
        <v>1000000</v>
      </c>
      <c r="CD36" s="109">
        <f>Worksheet!K31</f>
        <v>0</v>
      </c>
      <c r="CE36" s="109">
        <f>Worksheet!L31</f>
        <v>0</v>
      </c>
      <c r="CF36" s="109">
        <f>Worksheet!M31</f>
        <v>0</v>
      </c>
      <c r="CG36" s="109">
        <f>Worksheet!N31</f>
        <v>0</v>
      </c>
      <c r="CH36" s="109">
        <f>Worksheet!O31</f>
        <v>0</v>
      </c>
      <c r="CI36" s="246">
        <f t="shared" ca="1" si="25"/>
        <v>0</v>
      </c>
      <c r="CJ36" s="246">
        <f t="shared" ca="1" si="26"/>
        <v>0</v>
      </c>
      <c r="CK36" s="246">
        <f t="shared" ca="1" si="27"/>
        <v>0</v>
      </c>
      <c r="CL36" s="246">
        <f t="shared" ca="1" si="28"/>
        <v>0</v>
      </c>
      <c r="CM36" s="246">
        <f t="shared" ca="1" si="29"/>
        <v>0</v>
      </c>
      <c r="CN36" s="222" t="str">
        <f t="shared" ca="1" si="46"/>
        <v>µV</v>
      </c>
      <c r="CO36" s="194" t="str">
        <f>Worksheet!Q31</f>
        <v>0.000</v>
      </c>
      <c r="CP36" s="99" t="str">
        <f t="shared" si="31"/>
        <v>0.001</v>
      </c>
      <c r="CQ36" s="224">
        <f t="shared" si="47"/>
        <v>1E-3</v>
      </c>
      <c r="CR36" s="99" t="str">
        <f t="shared" si="33"/>
        <v>Standard1</v>
      </c>
      <c r="CT36" s="203" t="str">
        <f t="shared" ca="1" si="48"/>
        <v>$B$4:$P$807</v>
      </c>
      <c r="CU36" s="193" t="str">
        <f>VLOOKUP($CR36,$CT$3:CU$8,2,FALSE)</f>
        <v>$I$189:$I$348</v>
      </c>
      <c r="CV36" s="193" t="str">
        <f>VLOOKUP($CR36,$CT$3:CV$8,3,FALSE)</f>
        <v>$I$349:$I$538</v>
      </c>
      <c r="CW36" s="193" t="e">
        <f>VLOOKUP($CR36,$CT$3:CW$8,4,FALSE)</f>
        <v>#N/A</v>
      </c>
      <c r="CX36" s="193" t="e">
        <f>VLOOKUP($CR36,$CT$3:CX$8,5,FALSE)</f>
        <v>#N/A</v>
      </c>
      <c r="CY36" s="193" t="e">
        <f>VLOOKUP($CR36,$CT$3:CY$8,6,FALSE)</f>
        <v>#N/A</v>
      </c>
      <c r="CZ36" s="99">
        <f>COUNTIF($CU$10:CU36,"&lt;&gt;"&amp;"")</f>
        <v>27</v>
      </c>
      <c r="DB36" s="99">
        <f t="shared" si="35"/>
        <v>1</v>
      </c>
      <c r="DC36" s="99">
        <f t="shared" ca="1" si="36"/>
        <v>9.9999999999999995E-7</v>
      </c>
    </row>
    <row r="37" spans="17:107" x14ac:dyDescent="0.25">
      <c r="Q37" s="100" t="str">
        <f t="shared" ca="1" si="37"/>
        <v>ACA0.000010.000330.045</v>
      </c>
      <c r="R37" s="99" t="str">
        <f>IF(Worksheet!I32=$S$2,$S$2,IF(Worksheet!I32=$S$3,$S$3,$S$1))</f>
        <v>5502A</v>
      </c>
      <c r="S37" s="101" t="str">
        <f ca="1">IFERROR(CONCATENATE((ROUND(MAX((SQRT(((((STDEV(CI37:CM37))/SQRT(5))*2.87/2)^2)+(((CA37+(AG37*(CB37)))*0.5)^2))*2),BY37+(BZ37*AG37)),2-(1+INT(LOG10(ABS(MAX((SQRT(((((STDEV(CI37:CM37))/SQRT(5))*2.87/2)^2)+(((CA37+(AG37*(CB37)))*0.5)^2))*2),BY37+(BZ37*AG37))))))))," ",CN37),"")</f>
        <v>6.9 µA</v>
      </c>
      <c r="T37" s="96">
        <f t="shared" si="39"/>
        <v>1.0000000000000001E-5</v>
      </c>
      <c r="U37" s="103">
        <f>IF(Worksheet!S32="%",ABS(Worksheet!Z32),ABS(Worksheet!U32))</f>
        <v>3</v>
      </c>
      <c r="V37" s="249" t="str">
        <f>IF(Worksheet!S32="%",Worksheet!AA32,Worksheet!S32)</f>
        <v>mA</v>
      </c>
      <c r="W37" s="102">
        <f>IF(Worksheet!S32="%","",IF(Worksheet!Z32&lt;&gt;"",Worksheet!Z32,""))</f>
        <v>45</v>
      </c>
      <c r="X37" s="102" t="str">
        <f>IF(Worksheet!S32="%","",IF(Worksheet!AA32&lt;&gt;"",Worksheet!AA32,""))</f>
        <v>Hz</v>
      </c>
      <c r="Y37" s="104" t="str">
        <f t="shared" si="40"/>
        <v>m</v>
      </c>
      <c r="Z37" s="104" t="str">
        <f t="shared" si="41"/>
        <v>A</v>
      </c>
      <c r="AA37" s="104" t="str">
        <f t="shared" si="42"/>
        <v>AC</v>
      </c>
      <c r="AB37" s="104" t="str">
        <f t="shared" si="43"/>
        <v>ACA</v>
      </c>
      <c r="AC37" s="104" t="str">
        <f>IF(Worksheet!H32&lt;&gt;"",Worksheet!H32,"")</f>
        <v/>
      </c>
      <c r="AD37" s="104" t="str">
        <f t="shared" si="10"/>
        <v/>
      </c>
      <c r="AE37" s="225" t="str">
        <f t="shared" si="11"/>
        <v>ACA</v>
      </c>
      <c r="AF37" s="226">
        <f ca="1">HLOOKUP(AE37,$AH$10:AZ37,COUNTIF($AE$7:AE37,"&lt;&gt;"&amp;""),FALSE)</f>
        <v>3.3E-4</v>
      </c>
      <c r="AG37" s="112">
        <f t="shared" si="44"/>
        <v>3.0000000000000001E-3</v>
      </c>
      <c r="AH37" s="193">
        <f ca="1">VLOOKUP($AG37,INDIRECT(CONCATENATE($CR37,"!",VLOOKUP($CR37,$AG$3:AH$8,AH$2,FALSE))),1,TRUE)</f>
        <v>0</v>
      </c>
      <c r="AI37" s="193">
        <f ca="1">VLOOKUP($AG37,INDIRECT(CONCATENATE($CR37,"!",VLOOKUP($CR37,$AG$3:AI$8,AI$2,FALSE))),1,TRUE)</f>
        <v>1E-3</v>
      </c>
      <c r="AJ37" s="193">
        <f ca="1">VLOOKUP($AG37,INDIRECT(CONCATENATE($CR37,"!",VLOOKUP($CR37,$AG$3:AJ$8,AJ$2,FALSE))),1,TRUE)</f>
        <v>3.3E-4</v>
      </c>
      <c r="AK37" s="193">
        <f ca="1">VLOOKUP($AG37,INDIRECT(CONCATENATE($CR37,"!",VLOOKUP($CR37,$AG$3:AK$8,AK$2,FALSE))),1,TRUE)</f>
        <v>3.3E-4</v>
      </c>
      <c r="AL37" s="193">
        <f ca="1">VLOOKUP($AG37,INDIRECT(CONCATENATE($CR37,"!",VLOOKUP($CR37,$AG$3:AL$8,AL$2,FALSE))),1,TRUE)</f>
        <v>0</v>
      </c>
      <c r="AM37" s="193">
        <f ca="1">VLOOKUP($AG37,INDIRECT(CONCATENATE($CR37,"!",VLOOKUP($CR37,$AG$3:AM$8,AM$2,FALSE))),1,TRUE)</f>
        <v>1.1000000000000001E-3</v>
      </c>
      <c r="AN37" s="193">
        <f ca="1">VLOOKUP($AG37,INDIRECT(CONCATENATE($CR37,"!",VLOOKUP($CR37,$AG$3:AN$8,AN$2,FALSE))),1,TRUE)</f>
        <v>1E-3</v>
      </c>
      <c r="AO37" s="193" t="e">
        <f ca="1">VLOOKUP($AG37,INDIRECT(CONCATENATE($CR37,"!",VLOOKUP($CR37,$AG$3:AO$8,AO$2,FALSE))),1,TRUE)</f>
        <v>#N/A</v>
      </c>
      <c r="AP37" s="193" t="e">
        <f ca="1">VLOOKUP($AG37,INDIRECT(CONCATENATE($CR37,"!",VLOOKUP($CR37,$AG$3:AP$8,AP$2,FALSE))),1,TRUE)</f>
        <v>#N/A</v>
      </c>
      <c r="AQ37" s="193" t="e">
        <f ca="1">VLOOKUP($AG37,INDIRECT(CONCATENATE($CR37,"!",VLOOKUP($CR37,$AG$3:AQ$8,AQ$2,FALSE))),1,TRUE)</f>
        <v>#N/A</v>
      </c>
      <c r="AR37" s="193" t="e">
        <f ca="1">VLOOKUP($AG37,INDIRECT(CONCATENATE($CR37,"!",VLOOKUP($CR37,$AG$3:AR$8,AR$2,FALSE))),1,TRUE)</f>
        <v>#N/A</v>
      </c>
      <c r="AS37" s="193" t="e">
        <f ca="1">VLOOKUP($AG37,INDIRECT(CONCATENATE($CR37,"!",VLOOKUP($CR37,$AG$3:AS$8,AS$2,FALSE))),1,TRUE)</f>
        <v>#N/A</v>
      </c>
      <c r="AT37" s="193" t="e">
        <f ca="1">VLOOKUP($AG37,INDIRECT(CONCATENATE($CR37,"!",VLOOKUP($CR37,$AG$3:AT$8,AT$2,FALSE))),1,TRUE)</f>
        <v>#N/A</v>
      </c>
      <c r="AU37" s="193"/>
      <c r="AV37" s="193"/>
      <c r="AW37" s="193"/>
      <c r="AX37" s="193"/>
      <c r="AY37" s="193"/>
      <c r="AZ37" s="193"/>
      <c r="BA37" s="107">
        <f t="shared" si="50"/>
        <v>1</v>
      </c>
      <c r="BB37" s="100">
        <f t="shared" si="50"/>
        <v>1</v>
      </c>
      <c r="BC37" s="100">
        <f t="shared" si="51"/>
        <v>1E-3</v>
      </c>
      <c r="BD37" s="100">
        <f t="shared" si="51"/>
        <v>1E-3</v>
      </c>
      <c r="BE37" s="100">
        <f t="shared" si="15"/>
        <v>1</v>
      </c>
      <c r="BF37" s="100">
        <f t="shared" si="16"/>
        <v>1</v>
      </c>
      <c r="BG37" s="100">
        <f t="shared" si="17"/>
        <v>1</v>
      </c>
      <c r="BH37" s="100">
        <f t="shared" si="49"/>
        <v>1E-3</v>
      </c>
      <c r="BI37" s="100">
        <f t="shared" si="49"/>
        <v>1E-3</v>
      </c>
      <c r="BJ37" s="100">
        <f t="shared" si="49"/>
        <v>1E-3</v>
      </c>
      <c r="BK37" s="100">
        <f t="shared" si="49"/>
        <v>1E-3</v>
      </c>
      <c r="BL37" s="100">
        <f t="shared" si="49"/>
        <v>1E-3</v>
      </c>
      <c r="BM37" s="100">
        <f t="shared" si="49"/>
        <v>1E-3</v>
      </c>
      <c r="BU37" s="108">
        <f>HLOOKUP(AE37,$BA$10:BT37,COUNTIF($AE$7:AE37,"&lt;&gt;"&amp;""),FALSE)</f>
        <v>1E-3</v>
      </c>
      <c r="BV37" s="100">
        <f t="shared" si="18"/>
        <v>1E-3</v>
      </c>
      <c r="BW37" s="108">
        <f t="shared" si="45"/>
        <v>4.4999999999999998E-2</v>
      </c>
      <c r="BX37" s="227">
        <f ca="1">IF(OR(AE37=$BB$10,AE37=$BD$10,AE37=$BK$10,AE37=$BL$10,AE37=$BM$10),VLOOKUP(BW37,INDIRECT(CONCATENATE(CR37,"!",HLOOKUP(AE37,$CU$10:CY37,CZ37,FALSE))),1,TRUE),"")</f>
        <v>4.4999999999999998E-2</v>
      </c>
      <c r="BY37" s="193">
        <f t="shared" ca="1" si="20"/>
        <v>5.6922999999999995</v>
      </c>
      <c r="BZ37" s="193">
        <f t="shared" ca="1" si="21"/>
        <v>407.42</v>
      </c>
      <c r="CA37" s="193">
        <f t="shared" ca="1" si="22"/>
        <v>5.6920000000000002</v>
      </c>
      <c r="CB37" s="193">
        <f t="shared" ca="1" si="23"/>
        <v>407.38</v>
      </c>
      <c r="CC37" s="193">
        <f t="shared" ca="1" si="24"/>
        <v>1000.0000000000001</v>
      </c>
      <c r="CD37" s="109">
        <f>Worksheet!K32</f>
        <v>0</v>
      </c>
      <c r="CE37" s="109">
        <f>Worksheet!L32</f>
        <v>0</v>
      </c>
      <c r="CF37" s="109">
        <f>Worksheet!M32</f>
        <v>0</v>
      </c>
      <c r="CG37" s="109">
        <f>Worksheet!N32</f>
        <v>0</v>
      </c>
      <c r="CH37" s="109">
        <f>Worksheet!O32</f>
        <v>0</v>
      </c>
      <c r="CI37" s="246">
        <f t="shared" ca="1" si="25"/>
        <v>0</v>
      </c>
      <c r="CJ37" s="246">
        <f t="shared" ca="1" si="26"/>
        <v>0</v>
      </c>
      <c r="CK37" s="246">
        <f t="shared" ca="1" si="27"/>
        <v>0</v>
      </c>
      <c r="CL37" s="246">
        <f t="shared" ca="1" si="28"/>
        <v>0</v>
      </c>
      <c r="CM37" s="246">
        <f t="shared" ca="1" si="29"/>
        <v>0</v>
      </c>
      <c r="CN37" s="222" t="str">
        <f t="shared" ca="1" si="46"/>
        <v>µA</v>
      </c>
      <c r="CO37" s="194" t="str">
        <f>Worksheet!Q32</f>
        <v>0.00</v>
      </c>
      <c r="CP37" s="99" t="str">
        <f t="shared" si="31"/>
        <v>0.01</v>
      </c>
      <c r="CQ37" s="224">
        <f t="shared" si="47"/>
        <v>1.0000000000000001E-5</v>
      </c>
      <c r="CR37" s="99" t="str">
        <f t="shared" si="33"/>
        <v>Standard1</v>
      </c>
      <c r="CT37" s="203" t="str">
        <f t="shared" ca="1" si="48"/>
        <v>$B$4:$P$807</v>
      </c>
      <c r="CU37" s="193" t="str">
        <f>VLOOKUP($CR37,$CT$3:CU$8,2,FALSE)</f>
        <v>$I$189:$I$348</v>
      </c>
      <c r="CV37" s="193" t="str">
        <f>VLOOKUP($CR37,$CT$3:CV$8,3,FALSE)</f>
        <v>$I$349:$I$538</v>
      </c>
      <c r="CW37" s="193" t="e">
        <f>VLOOKUP($CR37,$CT$3:CW$8,4,FALSE)</f>
        <v>#N/A</v>
      </c>
      <c r="CX37" s="193" t="e">
        <f>VLOOKUP($CR37,$CT$3:CX$8,5,FALSE)</f>
        <v>#N/A</v>
      </c>
      <c r="CY37" s="193" t="e">
        <f>VLOOKUP($CR37,$CT$3:CY$8,6,FALSE)</f>
        <v>#N/A</v>
      </c>
      <c r="CZ37" s="99">
        <f>COUNTIF($CU$10:CU37,"&lt;&gt;"&amp;"")</f>
        <v>28</v>
      </c>
      <c r="DB37" s="99">
        <f t="shared" si="35"/>
        <v>1E-3</v>
      </c>
      <c r="DC37" s="99">
        <f t="shared" ca="1" si="36"/>
        <v>9.9999999999999995E-7</v>
      </c>
    </row>
    <row r="38" spans="17:107" x14ac:dyDescent="0.25">
      <c r="Q38" s="100" t="str">
        <f t="shared" ca="1" si="37"/>
        <v>ACA0.000010.0331</v>
      </c>
      <c r="R38" s="99" t="str">
        <f>IF(Worksheet!I33=$S$2,$S$2,IF(Worksheet!I33=$S$3,$S$3,$S$1))</f>
        <v>5502A</v>
      </c>
      <c r="S38" s="101" t="str">
        <f t="shared" ca="1" si="38"/>
        <v>0.29 mA</v>
      </c>
      <c r="T38" s="96">
        <f t="shared" si="39"/>
        <v>1.0000000000000001E-5</v>
      </c>
      <c r="U38" s="103">
        <f>IF(Worksheet!S33="%",ABS(Worksheet!Z33),ABS(Worksheet!U33))</f>
        <v>50</v>
      </c>
      <c r="V38" s="249" t="str">
        <f>IF(Worksheet!S33="%",Worksheet!AA33,Worksheet!S33)</f>
        <v>mA</v>
      </c>
      <c r="W38" s="102">
        <f>IF(Worksheet!S33="%","",IF(Worksheet!Z33&lt;&gt;"",Worksheet!Z33,""))</f>
        <v>1</v>
      </c>
      <c r="X38" s="102" t="str">
        <f>IF(Worksheet!S33="%","",IF(Worksheet!AA33&lt;&gt;"",Worksheet!AA33,""))</f>
        <v>kHz</v>
      </c>
      <c r="Y38" s="104" t="str">
        <f t="shared" si="40"/>
        <v>m</v>
      </c>
      <c r="Z38" s="104" t="str">
        <f t="shared" si="41"/>
        <v>A</v>
      </c>
      <c r="AA38" s="104" t="str">
        <f t="shared" si="42"/>
        <v>AC</v>
      </c>
      <c r="AB38" s="104" t="str">
        <f t="shared" si="43"/>
        <v>ACA</v>
      </c>
      <c r="AC38" s="104" t="str">
        <f>IF(Worksheet!H33&lt;&gt;"",Worksheet!H33,"")</f>
        <v/>
      </c>
      <c r="AD38" s="104" t="str">
        <f t="shared" si="10"/>
        <v/>
      </c>
      <c r="AE38" s="225" t="str">
        <f t="shared" si="11"/>
        <v>ACA</v>
      </c>
      <c r="AF38" s="226">
        <f ca="1">HLOOKUP(AE38,$AH$10:AZ38,COUNTIF($AE$7:AE38,"&lt;&gt;"&amp;""),FALSE)</f>
        <v>3.3000000000000002E-2</v>
      </c>
      <c r="AG38" s="112">
        <f t="shared" si="44"/>
        <v>0.05</v>
      </c>
      <c r="AH38" s="193">
        <f ca="1">VLOOKUP($AG38,INDIRECT(CONCATENATE($CR38,"!",VLOOKUP($CR38,$AG$3:AH$8,AH$2,FALSE))),1,TRUE)</f>
        <v>0</v>
      </c>
      <c r="AI38" s="193">
        <f ca="1">VLOOKUP($AG38,INDIRECT(CONCATENATE($CR38,"!",VLOOKUP($CR38,$AG$3:AI$8,AI$2,FALSE))),1,TRUE)</f>
        <v>3.3000000000000002E-2</v>
      </c>
      <c r="AJ38" s="193">
        <f ca="1">VLOOKUP($AG38,INDIRECT(CONCATENATE($CR38,"!",VLOOKUP($CR38,$AG$3:AJ$8,AJ$2,FALSE))),1,TRUE)</f>
        <v>3.3000000000000002E-2</v>
      </c>
      <c r="AK38" s="193">
        <f ca="1">VLOOKUP($AG38,INDIRECT(CONCATENATE($CR38,"!",VLOOKUP($CR38,$AG$3:AK$8,AK$2,FALSE))),1,TRUE)</f>
        <v>3.3000000000000002E-2</v>
      </c>
      <c r="AL38" s="193">
        <f ca="1">VLOOKUP($AG38,INDIRECT(CONCATENATE($CR38,"!",VLOOKUP($CR38,$AG$3:AL$8,AL$2,FALSE))),1,TRUE)</f>
        <v>3.3000000000000002E-2</v>
      </c>
      <c r="AM38" s="193">
        <f ca="1">VLOOKUP($AG38,INDIRECT(CONCATENATE($CR38,"!",VLOOKUP($CR38,$AG$3:AM$8,AM$2,FALSE))),1,TRUE)</f>
        <v>3.3000000000000002E-2</v>
      </c>
      <c r="AN38" s="193">
        <f ca="1">VLOOKUP($AG38,INDIRECT(CONCATENATE($CR38,"!",VLOOKUP($CR38,$AG$3:AN$8,AN$2,FALSE))),1,TRUE)</f>
        <v>1E-3</v>
      </c>
      <c r="AO38" s="193" t="e">
        <f ca="1">VLOOKUP($AG38,INDIRECT(CONCATENATE($CR38,"!",VLOOKUP($CR38,$AG$3:AO$8,AO$2,FALSE))),1,TRUE)</f>
        <v>#N/A</v>
      </c>
      <c r="AP38" s="193" t="e">
        <f ca="1">VLOOKUP($AG38,INDIRECT(CONCATENATE($CR38,"!",VLOOKUP($CR38,$AG$3:AP$8,AP$2,FALSE))),1,TRUE)</f>
        <v>#N/A</v>
      </c>
      <c r="AQ38" s="193" t="e">
        <f ca="1">VLOOKUP($AG38,INDIRECT(CONCATENATE($CR38,"!",VLOOKUP($CR38,$AG$3:AQ$8,AQ$2,FALSE))),1,TRUE)</f>
        <v>#N/A</v>
      </c>
      <c r="AR38" s="193" t="e">
        <f ca="1">VLOOKUP($AG38,INDIRECT(CONCATENATE($CR38,"!",VLOOKUP($CR38,$AG$3:AR$8,AR$2,FALSE))),1,TRUE)</f>
        <v>#N/A</v>
      </c>
      <c r="AS38" s="193" t="e">
        <f ca="1">VLOOKUP($AG38,INDIRECT(CONCATENATE($CR38,"!",VLOOKUP($CR38,$AG$3:AS$8,AS$2,FALSE))),1,TRUE)</f>
        <v>#N/A</v>
      </c>
      <c r="AT38" s="193" t="e">
        <f ca="1">VLOOKUP($AG38,INDIRECT(CONCATENATE($CR38,"!",VLOOKUP($CR38,$AG$3:AT$8,AT$2,FALSE))),1,TRUE)</f>
        <v>#N/A</v>
      </c>
      <c r="AU38" s="193"/>
      <c r="AV38" s="193"/>
      <c r="AW38" s="193"/>
      <c r="AX38" s="193"/>
      <c r="AY38" s="193"/>
      <c r="AZ38" s="193"/>
      <c r="BA38" s="107">
        <f t="shared" si="50"/>
        <v>1</v>
      </c>
      <c r="BB38" s="100">
        <f t="shared" si="50"/>
        <v>1</v>
      </c>
      <c r="BC38" s="100">
        <f t="shared" si="51"/>
        <v>1E-3</v>
      </c>
      <c r="BD38" s="100">
        <f t="shared" si="51"/>
        <v>1E-3</v>
      </c>
      <c r="BE38" s="100">
        <f t="shared" si="15"/>
        <v>1</v>
      </c>
      <c r="BF38" s="100">
        <f t="shared" si="16"/>
        <v>1</v>
      </c>
      <c r="BG38" s="100">
        <f t="shared" si="17"/>
        <v>1</v>
      </c>
      <c r="BH38" s="100">
        <f t="shared" si="49"/>
        <v>1E-3</v>
      </c>
      <c r="BI38" s="100">
        <f t="shared" si="49"/>
        <v>1E-3</v>
      </c>
      <c r="BJ38" s="100">
        <f t="shared" si="49"/>
        <v>1E-3</v>
      </c>
      <c r="BK38" s="100">
        <f t="shared" si="49"/>
        <v>1E-3</v>
      </c>
      <c r="BL38" s="100">
        <f t="shared" si="49"/>
        <v>1E-3</v>
      </c>
      <c r="BM38" s="100">
        <f t="shared" si="49"/>
        <v>1E-3</v>
      </c>
      <c r="BU38" s="108">
        <f>HLOOKUP(AE38,$BA$10:BT38,COUNTIF($AE$7:AE38,"&lt;&gt;"&amp;""),FALSE)</f>
        <v>1E-3</v>
      </c>
      <c r="BV38" s="100">
        <f t="shared" si="18"/>
        <v>1</v>
      </c>
      <c r="BW38" s="108">
        <f t="shared" si="45"/>
        <v>1</v>
      </c>
      <c r="BX38" s="227">
        <f ca="1">IF(OR(AE38=$BB$10,AE38=$BD$10,AE38=$BK$10,AE38=$BL$10,AE38=$BM$10),VLOOKUP(BW38,INDIRECT(CONCATENATE(CR38,"!",HLOOKUP(AE38,$CU$10:CY38,CZ38,FALSE))),1,TRUE),"")</f>
        <v>1</v>
      </c>
      <c r="BY38" s="193">
        <f t="shared" ca="1" si="20"/>
        <v>0.23</v>
      </c>
      <c r="BZ38" s="193">
        <f t="shared" ca="1" si="21"/>
        <v>1.2</v>
      </c>
      <c r="CA38" s="193">
        <f t="shared" ca="1" si="22"/>
        <v>5.7939000000000004E-2</v>
      </c>
      <c r="CB38" s="193">
        <f t="shared" ca="1" si="23"/>
        <v>1.1541999999999999</v>
      </c>
      <c r="CC38" s="193">
        <f t="shared" ca="1" si="24"/>
        <v>1</v>
      </c>
      <c r="CD38" s="109">
        <f>Worksheet!K33</f>
        <v>0</v>
      </c>
      <c r="CE38" s="109">
        <f>Worksheet!L33</f>
        <v>0</v>
      </c>
      <c r="CF38" s="109">
        <f>Worksheet!M33</f>
        <v>0</v>
      </c>
      <c r="CG38" s="109">
        <f>Worksheet!N33</f>
        <v>0</v>
      </c>
      <c r="CH38" s="109">
        <f>Worksheet!O33</f>
        <v>0</v>
      </c>
      <c r="CI38" s="246">
        <f t="shared" ca="1" si="25"/>
        <v>0</v>
      </c>
      <c r="CJ38" s="246">
        <f t="shared" ca="1" si="26"/>
        <v>0</v>
      </c>
      <c r="CK38" s="246">
        <f t="shared" ca="1" si="27"/>
        <v>0</v>
      </c>
      <c r="CL38" s="246">
        <f t="shared" ca="1" si="28"/>
        <v>0</v>
      </c>
      <c r="CM38" s="246">
        <f t="shared" ca="1" si="29"/>
        <v>0</v>
      </c>
      <c r="CN38" s="222" t="str">
        <f t="shared" ca="1" si="46"/>
        <v>mA</v>
      </c>
      <c r="CO38" s="194" t="str">
        <f>Worksheet!Q33</f>
        <v>0.00</v>
      </c>
      <c r="CP38" s="99" t="str">
        <f t="shared" si="31"/>
        <v>0.01</v>
      </c>
      <c r="CQ38" s="224">
        <f t="shared" si="47"/>
        <v>1.0000000000000001E-5</v>
      </c>
      <c r="CR38" s="99" t="str">
        <f t="shared" si="33"/>
        <v>Standard1</v>
      </c>
      <c r="CT38" s="203" t="str">
        <f t="shared" ca="1" si="48"/>
        <v>$B$4:$P$807</v>
      </c>
      <c r="CU38" s="193" t="str">
        <f>VLOOKUP($CR38,$CT$3:CU$8,2,FALSE)</f>
        <v>$I$189:$I$348</v>
      </c>
      <c r="CV38" s="193" t="str">
        <f>VLOOKUP($CR38,$CT$3:CV$8,3,FALSE)</f>
        <v>$I$349:$I$538</v>
      </c>
      <c r="CW38" s="193" t="e">
        <f>VLOOKUP($CR38,$CT$3:CW$8,4,FALSE)</f>
        <v>#N/A</v>
      </c>
      <c r="CX38" s="193" t="e">
        <f>VLOOKUP($CR38,$CT$3:CX$8,5,FALSE)</f>
        <v>#N/A</v>
      </c>
      <c r="CY38" s="193" t="e">
        <f>VLOOKUP($CR38,$CT$3:CY$8,6,FALSE)</f>
        <v>#N/A</v>
      </c>
      <c r="CZ38" s="99">
        <f>COUNTIF($CU$10:CU38,"&lt;&gt;"&amp;"")</f>
        <v>29</v>
      </c>
      <c r="DB38" s="99">
        <f t="shared" si="35"/>
        <v>1E-3</v>
      </c>
      <c r="DC38" s="99">
        <f t="shared" ca="1" si="36"/>
        <v>1E-3</v>
      </c>
    </row>
    <row r="39" spans="17:107" x14ac:dyDescent="0.25">
      <c r="Q39" s="100" t="str">
        <f t="shared" ca="1" si="37"/>
        <v>ACA0.00010.331</v>
      </c>
      <c r="R39" s="99" t="str">
        <f>IF(Worksheet!I34=$S$2,$S$2,IF(Worksheet!I34=$S$3,$S$3,$S$1))</f>
        <v>5502A</v>
      </c>
      <c r="S39" s="101" t="str">
        <f t="shared" ca="1" si="38"/>
        <v>4 mA</v>
      </c>
      <c r="T39" s="96">
        <f t="shared" si="39"/>
        <v>1E-4</v>
      </c>
      <c r="U39" s="103">
        <f>IF(Worksheet!S34="%",ABS(Worksheet!Z34),ABS(Worksheet!U34))</f>
        <v>400</v>
      </c>
      <c r="V39" s="249" t="str">
        <f>IF(Worksheet!S34="%",Worksheet!AA34,Worksheet!S34)</f>
        <v>mA</v>
      </c>
      <c r="W39" s="102">
        <f>IF(Worksheet!S34="%","",IF(Worksheet!Z34&lt;&gt;"",Worksheet!Z34,""))</f>
        <v>1</v>
      </c>
      <c r="X39" s="102" t="str">
        <f>IF(Worksheet!S34="%","",IF(Worksheet!AA34&lt;&gt;"",Worksheet!AA34,""))</f>
        <v>kHz</v>
      </c>
      <c r="Y39" s="104" t="str">
        <f t="shared" si="40"/>
        <v>m</v>
      </c>
      <c r="Z39" s="104" t="str">
        <f t="shared" si="41"/>
        <v>A</v>
      </c>
      <c r="AA39" s="104" t="str">
        <f t="shared" si="42"/>
        <v>AC</v>
      </c>
      <c r="AB39" s="104" t="str">
        <f t="shared" si="43"/>
        <v>ACA</v>
      </c>
      <c r="AC39" s="104" t="str">
        <f>IF(Worksheet!H34&lt;&gt;"",Worksheet!H34,"")</f>
        <v/>
      </c>
      <c r="AD39" s="104" t="str">
        <f t="shared" si="10"/>
        <v/>
      </c>
      <c r="AE39" s="225" t="str">
        <f t="shared" si="11"/>
        <v>ACA</v>
      </c>
      <c r="AF39" s="226">
        <f ca="1">HLOOKUP(AE39,$AH$10:AZ39,COUNTIF($AE$7:AE39,"&lt;&gt;"&amp;""),FALSE)</f>
        <v>0.33</v>
      </c>
      <c r="AG39" s="112">
        <f t="shared" si="44"/>
        <v>0.4</v>
      </c>
      <c r="AH39" s="193">
        <f ca="1">VLOOKUP($AG39,INDIRECT(CONCATENATE($CR39,"!",VLOOKUP($CR39,$AG$3:AH$8,AH$2,FALSE))),1,TRUE)</f>
        <v>0.33</v>
      </c>
      <c r="AI39" s="193">
        <f ca="1">VLOOKUP($AG39,INDIRECT(CONCATENATE($CR39,"!",VLOOKUP($CR39,$AG$3:AI$8,AI$2,FALSE))),1,TRUE)</f>
        <v>0.33</v>
      </c>
      <c r="AJ39" s="193">
        <f ca="1">VLOOKUP($AG39,INDIRECT(CONCATENATE($CR39,"!",VLOOKUP($CR39,$AG$3:AJ$8,AJ$2,FALSE))),1,TRUE)</f>
        <v>0.33</v>
      </c>
      <c r="AK39" s="193">
        <f ca="1">VLOOKUP($AG39,INDIRECT(CONCATENATE($CR39,"!",VLOOKUP($CR39,$AG$3:AK$8,AK$2,FALSE))),1,TRUE)</f>
        <v>0.33</v>
      </c>
      <c r="AL39" s="193">
        <f ca="1">VLOOKUP($AG39,INDIRECT(CONCATENATE($CR39,"!",VLOOKUP($CR39,$AG$3:AL$8,AL$2,FALSE))),1,TRUE)</f>
        <v>0.33</v>
      </c>
      <c r="AM39" s="193">
        <f ca="1">VLOOKUP($AG39,INDIRECT(CONCATENATE($CR39,"!",VLOOKUP($CR39,$AG$3:AM$8,AM$2,FALSE))),1,TRUE)</f>
        <v>0.33</v>
      </c>
      <c r="AN39" s="193">
        <f ca="1">VLOOKUP($AG39,INDIRECT(CONCATENATE($CR39,"!",VLOOKUP($CR39,$AG$3:AN$8,AN$2,FALSE))),1,TRUE)</f>
        <v>0.12</v>
      </c>
      <c r="AO39" s="193" t="e">
        <f ca="1">VLOOKUP($AG39,INDIRECT(CONCATENATE($CR39,"!",VLOOKUP($CR39,$AG$3:AO$8,AO$2,FALSE))),1,TRUE)</f>
        <v>#N/A</v>
      </c>
      <c r="AP39" s="193" t="e">
        <f ca="1">VLOOKUP($AG39,INDIRECT(CONCATENATE($CR39,"!",VLOOKUP($CR39,$AG$3:AP$8,AP$2,FALSE))),1,TRUE)</f>
        <v>#N/A</v>
      </c>
      <c r="AQ39" s="193" t="e">
        <f ca="1">VLOOKUP($AG39,INDIRECT(CONCATENATE($CR39,"!",VLOOKUP($CR39,$AG$3:AQ$8,AQ$2,FALSE))),1,TRUE)</f>
        <v>#N/A</v>
      </c>
      <c r="AR39" s="193" t="e">
        <f ca="1">VLOOKUP($AG39,INDIRECT(CONCATENATE($CR39,"!",VLOOKUP($CR39,$AG$3:AR$8,AR$2,FALSE))),1,TRUE)</f>
        <v>#N/A</v>
      </c>
      <c r="AS39" s="193" t="e">
        <f ca="1">VLOOKUP($AG39,INDIRECT(CONCATENATE($CR39,"!",VLOOKUP($CR39,$AG$3:AS$8,AS$2,FALSE))),1,TRUE)</f>
        <v>#N/A</v>
      </c>
      <c r="AT39" s="193" t="e">
        <f ca="1">VLOOKUP($AG39,INDIRECT(CONCATENATE($CR39,"!",VLOOKUP($CR39,$AG$3:AT$8,AT$2,FALSE))),1,TRUE)</f>
        <v>#N/A</v>
      </c>
      <c r="AU39" s="193"/>
      <c r="AV39" s="193"/>
      <c r="AW39" s="193"/>
      <c r="AX39" s="193"/>
      <c r="AY39" s="193"/>
      <c r="AZ39" s="193"/>
      <c r="BA39" s="107">
        <f t="shared" si="50"/>
        <v>1</v>
      </c>
      <c r="BB39" s="100">
        <f t="shared" si="50"/>
        <v>1</v>
      </c>
      <c r="BC39" s="100">
        <f t="shared" si="51"/>
        <v>1E-3</v>
      </c>
      <c r="BD39" s="100">
        <f t="shared" si="51"/>
        <v>1E-3</v>
      </c>
      <c r="BE39" s="100">
        <f t="shared" si="15"/>
        <v>1</v>
      </c>
      <c r="BF39" s="100">
        <f t="shared" si="16"/>
        <v>1</v>
      </c>
      <c r="BG39" s="100">
        <f t="shared" si="17"/>
        <v>1</v>
      </c>
      <c r="BH39" s="100">
        <f t="shared" si="49"/>
        <v>1E-3</v>
      </c>
      <c r="BI39" s="100">
        <f t="shared" si="49"/>
        <v>1E-3</v>
      </c>
      <c r="BJ39" s="100">
        <f t="shared" si="49"/>
        <v>1E-3</v>
      </c>
      <c r="BK39" s="100">
        <f t="shared" si="49"/>
        <v>1E-3</v>
      </c>
      <c r="BL39" s="100">
        <f t="shared" si="49"/>
        <v>1E-3</v>
      </c>
      <c r="BM39" s="100">
        <f t="shared" si="49"/>
        <v>1E-3</v>
      </c>
      <c r="BU39" s="108">
        <f>HLOOKUP(AE39,$BA$10:BT39,COUNTIF($AE$7:AE39,"&lt;&gt;"&amp;""),FALSE)</f>
        <v>1E-3</v>
      </c>
      <c r="BV39" s="100">
        <f t="shared" si="18"/>
        <v>1</v>
      </c>
      <c r="BW39" s="108">
        <f t="shared" si="45"/>
        <v>1</v>
      </c>
      <c r="BX39" s="227">
        <f ca="1">IF(OR(AE39=$BB$10,AE39=$BD$10,AE39=$BK$10,AE39=$BL$10,AE39=$BM$10),VLOOKUP(BW39,INDIRECT(CONCATENATE(CR39,"!",HLOOKUP(AE39,$CU$10:CY39,CZ39,FALSE))),1,TRUE),"")</f>
        <v>1</v>
      </c>
      <c r="BY39" s="193">
        <f t="shared" ca="1" si="20"/>
        <v>1.2000000000000002</v>
      </c>
      <c r="BZ39" s="193">
        <f t="shared" ca="1" si="21"/>
        <v>6.9277999999999995</v>
      </c>
      <c r="CA39" s="193">
        <f t="shared" ca="1" si="22"/>
        <v>1.1554</v>
      </c>
      <c r="CB39" s="193">
        <f t="shared" ca="1" si="23"/>
        <v>6.9277999999999995</v>
      </c>
      <c r="CC39" s="193">
        <f t="shared" ca="1" si="24"/>
        <v>1</v>
      </c>
      <c r="CD39" s="109">
        <f>Worksheet!K34</f>
        <v>0</v>
      </c>
      <c r="CE39" s="109">
        <f>Worksheet!L34</f>
        <v>0</v>
      </c>
      <c r="CF39" s="109">
        <f>Worksheet!M34</f>
        <v>0</v>
      </c>
      <c r="CG39" s="109">
        <f>Worksheet!N34</f>
        <v>0</v>
      </c>
      <c r="CH39" s="109">
        <f>Worksheet!O34</f>
        <v>0</v>
      </c>
      <c r="CI39" s="246">
        <f t="shared" ca="1" si="25"/>
        <v>0</v>
      </c>
      <c r="CJ39" s="246">
        <f t="shared" ca="1" si="26"/>
        <v>0</v>
      </c>
      <c r="CK39" s="246">
        <f t="shared" ca="1" si="27"/>
        <v>0</v>
      </c>
      <c r="CL39" s="246">
        <f t="shared" ca="1" si="28"/>
        <v>0</v>
      </c>
      <c r="CM39" s="246">
        <f t="shared" ca="1" si="29"/>
        <v>0</v>
      </c>
      <c r="CN39" s="222" t="str">
        <f t="shared" ca="1" si="46"/>
        <v>mA</v>
      </c>
      <c r="CO39" s="194" t="str">
        <f>Worksheet!Q34</f>
        <v>0.0</v>
      </c>
      <c r="CP39" s="99" t="str">
        <f t="shared" si="31"/>
        <v>0.1</v>
      </c>
      <c r="CQ39" s="224">
        <f t="shared" si="47"/>
        <v>1E-4</v>
      </c>
      <c r="CR39" s="99" t="str">
        <f t="shared" si="33"/>
        <v>Standard1</v>
      </c>
      <c r="CT39" s="203" t="str">
        <f t="shared" ca="1" si="48"/>
        <v>$B$4:$P$807</v>
      </c>
      <c r="CU39" s="193" t="str">
        <f>VLOOKUP($CR39,$CT$3:CU$8,2,FALSE)</f>
        <v>$I$189:$I$348</v>
      </c>
      <c r="CV39" s="193" t="str">
        <f>VLOOKUP($CR39,$CT$3:CV$8,3,FALSE)</f>
        <v>$I$349:$I$538</v>
      </c>
      <c r="CW39" s="193" t="e">
        <f>VLOOKUP($CR39,$CT$3:CW$8,4,FALSE)</f>
        <v>#N/A</v>
      </c>
      <c r="CX39" s="193" t="e">
        <f>VLOOKUP($CR39,$CT$3:CX$8,5,FALSE)</f>
        <v>#N/A</v>
      </c>
      <c r="CY39" s="193" t="e">
        <f>VLOOKUP($CR39,$CT$3:CY$8,6,FALSE)</f>
        <v>#N/A</v>
      </c>
      <c r="CZ39" s="99">
        <f>COUNTIF($CU$10:CU39,"&lt;&gt;"&amp;"")</f>
        <v>30</v>
      </c>
      <c r="DB39" s="99">
        <f t="shared" si="35"/>
        <v>1E-3</v>
      </c>
      <c r="DC39" s="99">
        <f t="shared" ca="1" si="36"/>
        <v>1E-3</v>
      </c>
    </row>
    <row r="40" spans="17:107" x14ac:dyDescent="0.25">
      <c r="Q40" s="100" t="str">
        <f t="shared" ca="1" si="37"/>
        <v>ACA0.00130.045</v>
      </c>
      <c r="R40" s="99" t="str">
        <f>IF(Worksheet!I35=$S$2,$S$2,IF(Worksheet!I35=$S$3,$S$3,$S$1))</f>
        <v>5502A</v>
      </c>
      <c r="S40" s="101" t="str">
        <f t="shared" ca="1" si="38"/>
        <v>13 mA</v>
      </c>
      <c r="T40" s="96">
        <f t="shared" si="39"/>
        <v>1E-3</v>
      </c>
      <c r="U40" s="103">
        <f>IF(Worksheet!S35="%",ABS(Worksheet!Z35),ABS(Worksheet!U35))</f>
        <v>4</v>
      </c>
      <c r="V40" s="249" t="str">
        <f>IF(Worksheet!S35="%",Worksheet!AA35,Worksheet!S35)</f>
        <v>A</v>
      </c>
      <c r="W40" s="102">
        <f>IF(Worksheet!S35="%","",IF(Worksheet!Z35&lt;&gt;"",Worksheet!Z35,""))</f>
        <v>45</v>
      </c>
      <c r="X40" s="102" t="str">
        <f>IF(Worksheet!S35="%","",IF(Worksheet!AA35&lt;&gt;"",Worksheet!AA35,""))</f>
        <v>Hz</v>
      </c>
      <c r="Y40" s="104" t="str">
        <f t="shared" si="40"/>
        <v/>
      </c>
      <c r="Z40" s="104" t="str">
        <f t="shared" si="41"/>
        <v>A</v>
      </c>
      <c r="AA40" s="104" t="str">
        <f t="shared" si="42"/>
        <v>AC</v>
      </c>
      <c r="AB40" s="104" t="str">
        <f t="shared" si="43"/>
        <v>ACA</v>
      </c>
      <c r="AC40" s="104" t="str">
        <f>IF(Worksheet!H35&lt;&gt;"",Worksheet!H35,"")</f>
        <v/>
      </c>
      <c r="AD40" s="104" t="str">
        <f t="shared" si="10"/>
        <v/>
      </c>
      <c r="AE40" s="225" t="str">
        <f t="shared" si="11"/>
        <v>ACA</v>
      </c>
      <c r="AF40" s="226">
        <f ca="1">HLOOKUP(AE40,$AH$10:AZ40,COUNTIF($AE$7:AE40,"&lt;&gt;"&amp;""),FALSE)</f>
        <v>3</v>
      </c>
      <c r="AG40" s="112">
        <f t="shared" si="44"/>
        <v>4</v>
      </c>
      <c r="AH40" s="193">
        <f ca="1">VLOOKUP($AG40,INDIRECT(CONCATENATE($CR40,"!",VLOOKUP($CR40,$AG$3:AH$8,AH$2,FALSE))),1,TRUE)</f>
        <v>3</v>
      </c>
      <c r="AI40" s="193">
        <f ca="1">VLOOKUP($AG40,INDIRECT(CONCATENATE($CR40,"!",VLOOKUP($CR40,$AG$3:AI$8,AI$2,FALSE))),1,TRUE)</f>
        <v>3.3</v>
      </c>
      <c r="AJ40" s="193">
        <f ca="1">VLOOKUP($AG40,INDIRECT(CONCATENATE($CR40,"!",VLOOKUP($CR40,$AG$3:AJ$8,AJ$2,FALSE))),1,TRUE)</f>
        <v>3</v>
      </c>
      <c r="AK40" s="193">
        <f ca="1">VLOOKUP($AG40,INDIRECT(CONCATENATE($CR40,"!",VLOOKUP($CR40,$AG$3:AK$8,AK$2,FALSE))),1,TRUE)</f>
        <v>3</v>
      </c>
      <c r="AL40" s="193">
        <f ca="1">VLOOKUP($AG40,INDIRECT(CONCATENATE($CR40,"!",VLOOKUP($CR40,$AG$3:AL$8,AL$2,FALSE))),1,TRUE)</f>
        <v>3.3</v>
      </c>
      <c r="AM40" s="193">
        <f ca="1">VLOOKUP($AG40,INDIRECT(CONCATENATE($CR40,"!",VLOOKUP($CR40,$AG$3:AM$8,AM$2,FALSE))),1,TRUE)</f>
        <v>3.3</v>
      </c>
      <c r="AN40" s="193">
        <f ca="1">VLOOKUP($AG40,INDIRECT(CONCATENATE($CR40,"!",VLOOKUP($CR40,$AG$3:AN$8,AN$2,FALSE))),1,TRUE)</f>
        <v>1.2</v>
      </c>
      <c r="AO40" s="193" t="e">
        <f ca="1">VLOOKUP($AG40,INDIRECT(CONCATENATE($CR40,"!",VLOOKUP($CR40,$AG$3:AO$8,AO$2,FALSE))),1,TRUE)</f>
        <v>#N/A</v>
      </c>
      <c r="AP40" s="193" t="e">
        <f ca="1">VLOOKUP($AG40,INDIRECT(CONCATENATE($CR40,"!",VLOOKUP($CR40,$AG$3:AP$8,AP$2,FALSE))),1,TRUE)</f>
        <v>#N/A</v>
      </c>
      <c r="AQ40" s="193" t="e">
        <f ca="1">VLOOKUP($AG40,INDIRECT(CONCATENATE($CR40,"!",VLOOKUP($CR40,$AG$3:AQ$8,AQ$2,FALSE))),1,TRUE)</f>
        <v>#N/A</v>
      </c>
      <c r="AR40" s="193" t="e">
        <f ca="1">VLOOKUP($AG40,INDIRECT(CONCATENATE($CR40,"!",VLOOKUP($CR40,$AG$3:AR$8,AR$2,FALSE))),1,TRUE)</f>
        <v>#N/A</v>
      </c>
      <c r="AS40" s="193" t="e">
        <f ca="1">VLOOKUP($AG40,INDIRECT(CONCATENATE($CR40,"!",VLOOKUP($CR40,$AG$3:AS$8,AS$2,FALSE))),1,TRUE)</f>
        <v>#N/A</v>
      </c>
      <c r="AT40" s="193" t="e">
        <f ca="1">VLOOKUP($AG40,INDIRECT(CONCATENATE($CR40,"!",VLOOKUP($CR40,$AG$3:AT$8,AT$2,FALSE))),1,TRUE)</f>
        <v>#N/A</v>
      </c>
      <c r="AU40" s="193"/>
      <c r="AV40" s="193"/>
      <c r="AW40" s="193"/>
      <c r="AX40" s="193"/>
      <c r="AY40" s="193"/>
      <c r="AZ40" s="193"/>
      <c r="BA40" s="107">
        <f t="shared" si="50"/>
        <v>1</v>
      </c>
      <c r="BB40" s="100">
        <f t="shared" si="50"/>
        <v>1</v>
      </c>
      <c r="BC40" s="100">
        <f t="shared" si="51"/>
        <v>1</v>
      </c>
      <c r="BD40" s="100">
        <f t="shared" si="51"/>
        <v>1</v>
      </c>
      <c r="BE40" s="100">
        <f t="shared" si="15"/>
        <v>1</v>
      </c>
      <c r="BF40" s="100">
        <f t="shared" si="16"/>
        <v>1</v>
      </c>
      <c r="BG40" s="100">
        <f t="shared" si="17"/>
        <v>1</v>
      </c>
      <c r="BH40" s="100">
        <f t="shared" si="49"/>
        <v>1</v>
      </c>
      <c r="BI40" s="100">
        <f t="shared" si="49"/>
        <v>1</v>
      </c>
      <c r="BJ40" s="100">
        <f t="shared" si="49"/>
        <v>1</v>
      </c>
      <c r="BK40" s="100">
        <f t="shared" si="49"/>
        <v>1</v>
      </c>
      <c r="BL40" s="100">
        <f t="shared" si="49"/>
        <v>1</v>
      </c>
      <c r="BM40" s="100">
        <f t="shared" si="49"/>
        <v>1</v>
      </c>
      <c r="BU40" s="108">
        <f>HLOOKUP(AE40,$BA$10:BT40,COUNTIF($AE$7:AE40,"&lt;&gt;"&amp;""),FALSE)</f>
        <v>1</v>
      </c>
      <c r="BV40" s="100">
        <f t="shared" si="18"/>
        <v>1E-3</v>
      </c>
      <c r="BW40" s="108">
        <f t="shared" si="45"/>
        <v>4.4999999999999998E-2</v>
      </c>
      <c r="BX40" s="227">
        <f ca="1">IF(OR(AE40=$BB$10,AE40=$BD$10,AE40=$BK$10,AE40=$BL$10,AE40=$BM$10),VLOOKUP(BW40,INDIRECT(CONCATENATE(CR40,"!",HLOOKUP(AE40,$CU$10:CY40,CZ40,FALSE))),1,TRUE),"")</f>
        <v>4.4999999999999998E-2</v>
      </c>
      <c r="BY40" s="193">
        <f t="shared" ca="1" si="20"/>
        <v>1.4000000000000001</v>
      </c>
      <c r="BZ40" s="193">
        <f t="shared" ca="1" si="21"/>
        <v>2.9058999999999999</v>
      </c>
      <c r="CA40" s="193">
        <f t="shared" ca="1" si="22"/>
        <v>1.3976</v>
      </c>
      <c r="CB40" s="193">
        <f t="shared" ca="1" si="23"/>
        <v>2.9058000000000002</v>
      </c>
      <c r="CC40" s="193">
        <f t="shared" ca="1" si="24"/>
        <v>1000</v>
      </c>
      <c r="CD40" s="109">
        <f>Worksheet!K35</f>
        <v>0</v>
      </c>
      <c r="CE40" s="109">
        <f>Worksheet!L35</f>
        <v>0</v>
      </c>
      <c r="CF40" s="109">
        <f>Worksheet!M35</f>
        <v>0</v>
      </c>
      <c r="CG40" s="109">
        <f>Worksheet!N35</f>
        <v>0</v>
      </c>
      <c r="CH40" s="109">
        <f>Worksheet!O35</f>
        <v>0</v>
      </c>
      <c r="CI40" s="246">
        <f t="shared" ca="1" si="25"/>
        <v>0</v>
      </c>
      <c r="CJ40" s="246">
        <f t="shared" ca="1" si="26"/>
        <v>0</v>
      </c>
      <c r="CK40" s="246">
        <f t="shared" ca="1" si="27"/>
        <v>0</v>
      </c>
      <c r="CL40" s="246">
        <f t="shared" ca="1" si="28"/>
        <v>0</v>
      </c>
      <c r="CM40" s="246">
        <f t="shared" ca="1" si="29"/>
        <v>0</v>
      </c>
      <c r="CN40" s="222" t="str">
        <f t="shared" ca="1" si="46"/>
        <v>mA</v>
      </c>
      <c r="CO40" s="194" t="str">
        <f>Worksheet!Q35</f>
        <v>0.000</v>
      </c>
      <c r="CP40" s="99" t="str">
        <f t="shared" si="31"/>
        <v>0.001</v>
      </c>
      <c r="CQ40" s="224">
        <f t="shared" si="47"/>
        <v>1E-3</v>
      </c>
      <c r="CR40" s="99" t="str">
        <f t="shared" si="33"/>
        <v>Standard1</v>
      </c>
      <c r="CT40" s="203" t="str">
        <f t="shared" ca="1" si="48"/>
        <v>$B$4:$P$807</v>
      </c>
      <c r="CU40" s="193" t="str">
        <f>VLOOKUP($CR40,$CT$3:CU$8,2,FALSE)</f>
        <v>$I$189:$I$348</v>
      </c>
      <c r="CV40" s="193" t="str">
        <f>VLOOKUP($CR40,$CT$3:CV$8,3,FALSE)</f>
        <v>$I$349:$I$538</v>
      </c>
      <c r="CW40" s="193" t="e">
        <f>VLOOKUP($CR40,$CT$3:CW$8,4,FALSE)</f>
        <v>#N/A</v>
      </c>
      <c r="CX40" s="193" t="e">
        <f>VLOOKUP($CR40,$CT$3:CX$8,5,FALSE)</f>
        <v>#N/A</v>
      </c>
      <c r="CY40" s="193" t="e">
        <f>VLOOKUP($CR40,$CT$3:CY$8,6,FALSE)</f>
        <v>#N/A</v>
      </c>
      <c r="CZ40" s="99">
        <f>COUNTIF($CU$10:CU40,"&lt;&gt;"&amp;"")</f>
        <v>31</v>
      </c>
      <c r="DB40" s="99">
        <f t="shared" si="35"/>
        <v>1</v>
      </c>
      <c r="DC40" s="99">
        <f t="shared" ca="1" si="36"/>
        <v>1E-3</v>
      </c>
    </row>
    <row r="41" spans="17:107" x14ac:dyDescent="0.25">
      <c r="Q41" s="100" t="str">
        <f t="shared" ca="1" si="37"/>
        <v>ACA0.0131</v>
      </c>
      <c r="R41" s="99" t="str">
        <f>IF(Worksheet!I36=$S$2,$S$2,IF(Worksheet!I36=$S$3,$S$3,$S$1))</f>
        <v>5502A</v>
      </c>
      <c r="S41" s="101" t="str">
        <f t="shared" ca="1" si="38"/>
        <v>310 mA</v>
      </c>
      <c r="T41" s="96">
        <f t="shared" si="39"/>
        <v>0.01</v>
      </c>
      <c r="U41" s="103">
        <f>IF(Worksheet!S36="%",ABS(Worksheet!Z36),ABS(Worksheet!U36))</f>
        <v>9</v>
      </c>
      <c r="V41" s="249" t="str">
        <f>IF(Worksheet!S36="%",Worksheet!AA36,Worksheet!S36)</f>
        <v>A</v>
      </c>
      <c r="W41" s="102">
        <f>IF(Worksheet!S36="%","",IF(Worksheet!Z36&lt;&gt;"",Worksheet!Z36,""))</f>
        <v>1</v>
      </c>
      <c r="X41" s="102" t="str">
        <f>IF(Worksheet!S36="%","",IF(Worksheet!AA36&lt;&gt;"",Worksheet!AA36,""))</f>
        <v>kHz</v>
      </c>
      <c r="Y41" s="104" t="str">
        <f t="shared" si="40"/>
        <v/>
      </c>
      <c r="Z41" s="104" t="str">
        <f t="shared" si="41"/>
        <v>A</v>
      </c>
      <c r="AA41" s="104" t="str">
        <f t="shared" si="42"/>
        <v>AC</v>
      </c>
      <c r="AB41" s="104" t="str">
        <f t="shared" si="43"/>
        <v>ACA</v>
      </c>
      <c r="AC41" s="104" t="str">
        <f>IF(Worksheet!H36&lt;&gt;"",Worksheet!H36,"")</f>
        <v/>
      </c>
      <c r="AD41" s="104" t="str">
        <f t="shared" si="10"/>
        <v/>
      </c>
      <c r="AE41" s="225" t="str">
        <f t="shared" si="11"/>
        <v>ACA</v>
      </c>
      <c r="AF41" s="226">
        <f ca="1">HLOOKUP(AE41,$AH$10:AZ41,COUNTIF($AE$7:AE41,"&lt;&gt;"&amp;""),FALSE)</f>
        <v>3</v>
      </c>
      <c r="AG41" s="112">
        <f t="shared" si="44"/>
        <v>9</v>
      </c>
      <c r="AH41" s="193">
        <f ca="1">VLOOKUP($AG41,INDIRECT(CONCATENATE($CR41,"!",VLOOKUP($CR41,$AG$3:AH$8,AH$2,FALSE))),1,TRUE)</f>
        <v>3</v>
      </c>
      <c r="AI41" s="193">
        <f ca="1">VLOOKUP($AG41,INDIRECT(CONCATENATE($CR41,"!",VLOOKUP($CR41,$AG$3:AI$8,AI$2,FALSE))),1,TRUE)</f>
        <v>3.3</v>
      </c>
      <c r="AJ41" s="193">
        <f ca="1">VLOOKUP($AG41,INDIRECT(CONCATENATE($CR41,"!",VLOOKUP($CR41,$AG$3:AJ$8,AJ$2,FALSE))),1,TRUE)</f>
        <v>3</v>
      </c>
      <c r="AK41" s="193">
        <f ca="1">VLOOKUP($AG41,INDIRECT(CONCATENATE($CR41,"!",VLOOKUP($CR41,$AG$3:AK$8,AK$2,FALSE))),1,TRUE)</f>
        <v>3</v>
      </c>
      <c r="AL41" s="193">
        <f ca="1">VLOOKUP($AG41,INDIRECT(CONCATENATE($CR41,"!",VLOOKUP($CR41,$AG$3:AL$8,AL$2,FALSE))),1,TRUE)</f>
        <v>3.3</v>
      </c>
      <c r="AM41" s="193">
        <f ca="1">VLOOKUP($AG41,INDIRECT(CONCATENATE($CR41,"!",VLOOKUP($CR41,$AG$3:AM$8,AM$2,FALSE))),1,TRUE)</f>
        <v>3.3</v>
      </c>
      <c r="AN41" s="193">
        <f ca="1">VLOOKUP($AG41,INDIRECT(CONCATENATE($CR41,"!",VLOOKUP($CR41,$AG$3:AN$8,AN$2,FALSE))),1,TRUE)</f>
        <v>1.2</v>
      </c>
      <c r="AO41" s="193" t="e">
        <f ca="1">VLOOKUP($AG41,INDIRECT(CONCATENATE($CR41,"!",VLOOKUP($CR41,$AG$3:AO$8,AO$2,FALSE))),1,TRUE)</f>
        <v>#N/A</v>
      </c>
      <c r="AP41" s="193" t="e">
        <f ca="1">VLOOKUP($AG41,INDIRECT(CONCATENATE($CR41,"!",VLOOKUP($CR41,$AG$3:AP$8,AP$2,FALSE))),1,TRUE)</f>
        <v>#N/A</v>
      </c>
      <c r="AQ41" s="193" t="e">
        <f ca="1">VLOOKUP($AG41,INDIRECT(CONCATENATE($CR41,"!",VLOOKUP($CR41,$AG$3:AQ$8,AQ$2,FALSE))),1,TRUE)</f>
        <v>#N/A</v>
      </c>
      <c r="AR41" s="193" t="e">
        <f ca="1">VLOOKUP($AG41,INDIRECT(CONCATENATE($CR41,"!",VLOOKUP($CR41,$AG$3:AR$8,AR$2,FALSE))),1,TRUE)</f>
        <v>#N/A</v>
      </c>
      <c r="AS41" s="193" t="e">
        <f ca="1">VLOOKUP($AG41,INDIRECT(CONCATENATE($CR41,"!",VLOOKUP($CR41,$AG$3:AS$8,AS$2,FALSE))),1,TRUE)</f>
        <v>#N/A</v>
      </c>
      <c r="AT41" s="193" t="e">
        <f ca="1">VLOOKUP($AG41,INDIRECT(CONCATENATE($CR41,"!",VLOOKUP($CR41,$AG$3:AT$8,AT$2,FALSE))),1,TRUE)</f>
        <v>#N/A</v>
      </c>
      <c r="AU41" s="193"/>
      <c r="AV41" s="193"/>
      <c r="AW41" s="193"/>
      <c r="AX41" s="193"/>
      <c r="AY41" s="193"/>
      <c r="AZ41" s="193"/>
      <c r="BA41" s="107">
        <f t="shared" si="50"/>
        <v>1</v>
      </c>
      <c r="BB41" s="100">
        <f t="shared" si="50"/>
        <v>1</v>
      </c>
      <c r="BC41" s="100">
        <f t="shared" si="51"/>
        <v>1</v>
      </c>
      <c r="BD41" s="100">
        <f t="shared" si="51"/>
        <v>1</v>
      </c>
      <c r="BE41" s="100">
        <f t="shared" si="15"/>
        <v>1</v>
      </c>
      <c r="BF41" s="100">
        <f t="shared" si="16"/>
        <v>1</v>
      </c>
      <c r="BG41" s="100">
        <f t="shared" si="17"/>
        <v>1</v>
      </c>
      <c r="BH41" s="100">
        <f t="shared" si="49"/>
        <v>1</v>
      </c>
      <c r="BI41" s="100">
        <f t="shared" si="49"/>
        <v>1</v>
      </c>
      <c r="BJ41" s="100">
        <f t="shared" si="49"/>
        <v>1</v>
      </c>
      <c r="BK41" s="100">
        <f t="shared" si="49"/>
        <v>1</v>
      </c>
      <c r="BL41" s="100">
        <f t="shared" si="49"/>
        <v>1</v>
      </c>
      <c r="BM41" s="100">
        <f t="shared" si="49"/>
        <v>1</v>
      </c>
      <c r="BU41" s="108">
        <f>HLOOKUP(AE41,$BA$10:BT41,COUNTIF($AE$7:AE41,"&lt;&gt;"&amp;""),FALSE)</f>
        <v>1</v>
      </c>
      <c r="BV41" s="100">
        <f t="shared" si="18"/>
        <v>1</v>
      </c>
      <c r="BW41" s="108">
        <f t="shared" si="45"/>
        <v>1</v>
      </c>
      <c r="BX41" s="227">
        <f ca="1">IF(OR(AE41=$BB$10,AE41=$BD$10,AE41=$BK$10,AE41=$BL$10,AE41=$BM$10),VLOOKUP(BW41,INDIRECT(CONCATENATE(CR41,"!",HLOOKUP(AE41,$CU$10:CY41,CZ41,FALSE))),1,TRUE),"")</f>
        <v>1</v>
      </c>
      <c r="BY41" s="193">
        <f t="shared" ca="1" si="20"/>
        <v>2.5151000000000003</v>
      </c>
      <c r="BZ41" s="193">
        <f t="shared" ca="1" si="21"/>
        <v>34.627000000000002</v>
      </c>
      <c r="CA41" s="193">
        <f t="shared" ca="1" si="22"/>
        <v>2.5097</v>
      </c>
      <c r="CB41" s="193">
        <f t="shared" ca="1" si="23"/>
        <v>34.627000000000002</v>
      </c>
      <c r="CC41" s="193">
        <f t="shared" ca="1" si="24"/>
        <v>1000</v>
      </c>
      <c r="CD41" s="109">
        <f>Worksheet!K36</f>
        <v>0</v>
      </c>
      <c r="CE41" s="109">
        <f>Worksheet!L36</f>
        <v>0</v>
      </c>
      <c r="CF41" s="109">
        <f>Worksheet!M36</f>
        <v>0</v>
      </c>
      <c r="CG41" s="109">
        <f>Worksheet!N36</f>
        <v>0</v>
      </c>
      <c r="CH41" s="109">
        <f>Worksheet!O36</f>
        <v>0</v>
      </c>
      <c r="CI41" s="246">
        <f t="shared" ca="1" si="25"/>
        <v>0</v>
      </c>
      <c r="CJ41" s="246">
        <f t="shared" ca="1" si="26"/>
        <v>0</v>
      </c>
      <c r="CK41" s="246">
        <f t="shared" ca="1" si="27"/>
        <v>0</v>
      </c>
      <c r="CL41" s="246">
        <f t="shared" ca="1" si="28"/>
        <v>0</v>
      </c>
      <c r="CM41" s="246">
        <f t="shared" ca="1" si="29"/>
        <v>0</v>
      </c>
      <c r="CN41" s="222" t="str">
        <f t="shared" ca="1" si="46"/>
        <v>mA</v>
      </c>
      <c r="CO41" s="194" t="str">
        <f>Worksheet!Q36</f>
        <v>0.00</v>
      </c>
      <c r="CP41" s="99" t="str">
        <f t="shared" si="31"/>
        <v>0.01</v>
      </c>
      <c r="CQ41" s="224">
        <f>VALUE(CP41)*BU41</f>
        <v>0.01</v>
      </c>
      <c r="CR41" s="99" t="str">
        <f t="shared" si="33"/>
        <v>Standard1</v>
      </c>
      <c r="CT41" s="203" t="str">
        <f t="shared" ca="1" si="48"/>
        <v>$B$4:$P$807</v>
      </c>
      <c r="CU41" s="193" t="str">
        <f>VLOOKUP($CR41,$CT$3:CU$8,2,FALSE)</f>
        <v>$I$189:$I$348</v>
      </c>
      <c r="CV41" s="193" t="str">
        <f>VLOOKUP($CR41,$CT$3:CV$8,3,FALSE)</f>
        <v>$I$349:$I$538</v>
      </c>
      <c r="CW41" s="193" t="e">
        <f>VLOOKUP($CR41,$CT$3:CW$8,4,FALSE)</f>
        <v>#N/A</v>
      </c>
      <c r="CX41" s="193" t="e">
        <f>VLOOKUP($CR41,$CT$3:CX$8,5,FALSE)</f>
        <v>#N/A</v>
      </c>
      <c r="CY41" s="193" t="e">
        <f>VLOOKUP($CR41,$CT$3:CY$8,6,FALSE)</f>
        <v>#N/A</v>
      </c>
      <c r="CZ41" s="99">
        <f>COUNTIF($CU$10:CU41,"&lt;&gt;"&amp;"")</f>
        <v>32</v>
      </c>
      <c r="DB41" s="99">
        <f t="shared" si="35"/>
        <v>1</v>
      </c>
      <c r="DC41" s="99">
        <f t="shared" ca="1" si="36"/>
        <v>1E-3</v>
      </c>
    </row>
    <row r="42" spans="17:107" x14ac:dyDescent="0.25">
      <c r="Q42" s="100" t="str">
        <f t="shared" ca="1" si="37"/>
        <v>DCA0.000010.00033</v>
      </c>
      <c r="R42" s="99" t="str">
        <f>IF(Worksheet!I37=$S$2,$S$2,IF(Worksheet!I37=$S$3,$S$3,$S$1))</f>
        <v>5502A</v>
      </c>
      <c r="S42" s="101" t="str">
        <f t="shared" ca="1" si="38"/>
        <v>5.8 µA</v>
      </c>
      <c r="T42" s="96">
        <f t="shared" si="39"/>
        <v>1.0000000000000001E-5</v>
      </c>
      <c r="U42" s="103">
        <f>IF(Worksheet!S37="%",ABS(Worksheet!Z37),ABS(Worksheet!U37))</f>
        <v>3</v>
      </c>
      <c r="V42" s="249" t="str">
        <f>IF(Worksheet!S37="%",Worksheet!AA37,Worksheet!S37)</f>
        <v>mA</v>
      </c>
      <c r="W42" s="102" t="str">
        <f>IF(Worksheet!S37="%","",IF(Worksheet!Z37&lt;&gt;"",Worksheet!Z37,""))</f>
        <v/>
      </c>
      <c r="X42" s="102" t="str">
        <f>IF(Worksheet!S37="%","",IF(Worksheet!AA37&lt;&gt;"",Worksheet!AA37,""))</f>
        <v/>
      </c>
      <c r="Y42" s="104" t="str">
        <f t="shared" si="40"/>
        <v>m</v>
      </c>
      <c r="Z42" s="104" t="str">
        <f t="shared" si="41"/>
        <v>A</v>
      </c>
      <c r="AA42" s="104" t="str">
        <f t="shared" si="42"/>
        <v>DC</v>
      </c>
      <c r="AB42" s="104" t="str">
        <f t="shared" si="43"/>
        <v>DCA</v>
      </c>
      <c r="AC42" s="104" t="str">
        <f>IF(Worksheet!H37&lt;&gt;"",Worksheet!H37,"")</f>
        <v/>
      </c>
      <c r="AD42" s="104" t="str">
        <f t="shared" si="10"/>
        <v/>
      </c>
      <c r="AE42" s="225" t="str">
        <f t="shared" si="11"/>
        <v>DCA</v>
      </c>
      <c r="AF42" s="226">
        <f ca="1">HLOOKUP(AE42,$AH$10:AZ42,COUNTIF($AE$7:AE42,"&lt;&gt;"&amp;""),FALSE)</f>
        <v>3.3E-4</v>
      </c>
      <c r="AG42" s="112">
        <f t="shared" si="44"/>
        <v>3.0000000000000001E-3</v>
      </c>
      <c r="AH42" s="193">
        <f ca="1">VLOOKUP($AG42,INDIRECT(CONCATENATE($CR42,"!",VLOOKUP($CR42,$AG$3:AH$8,AH$2,FALSE))),1,TRUE)</f>
        <v>0</v>
      </c>
      <c r="AI42" s="193">
        <f ca="1">VLOOKUP($AG42,INDIRECT(CONCATENATE($CR42,"!",VLOOKUP($CR42,$AG$3:AI$8,AI$2,FALSE))),1,TRUE)</f>
        <v>1E-3</v>
      </c>
      <c r="AJ42" s="193">
        <f ca="1">VLOOKUP($AG42,INDIRECT(CONCATENATE($CR42,"!",VLOOKUP($CR42,$AG$3:AJ$8,AJ$2,FALSE))),1,TRUE)</f>
        <v>3.3E-4</v>
      </c>
      <c r="AK42" s="193">
        <f ca="1">VLOOKUP($AG42,INDIRECT(CONCATENATE($CR42,"!",VLOOKUP($CR42,$AG$3:AK$8,AK$2,FALSE))),1,TRUE)</f>
        <v>3.3E-4</v>
      </c>
      <c r="AL42" s="193">
        <f ca="1">VLOOKUP($AG42,INDIRECT(CONCATENATE($CR42,"!",VLOOKUP($CR42,$AG$3:AL$8,AL$2,FALSE))),1,TRUE)</f>
        <v>0</v>
      </c>
      <c r="AM42" s="193">
        <f ca="1">VLOOKUP($AG42,INDIRECT(CONCATENATE($CR42,"!",VLOOKUP($CR42,$AG$3:AM$8,AM$2,FALSE))),1,TRUE)</f>
        <v>1.1000000000000001E-3</v>
      </c>
      <c r="AN42" s="193">
        <f ca="1">VLOOKUP($AG42,INDIRECT(CONCATENATE($CR42,"!",VLOOKUP($CR42,$AG$3:AN$8,AN$2,FALSE))),1,TRUE)</f>
        <v>1E-3</v>
      </c>
      <c r="AO42" s="193" t="e">
        <f ca="1">VLOOKUP($AG42,INDIRECT(CONCATENATE($CR42,"!",VLOOKUP($CR42,$AG$3:AO$8,AO$2,FALSE))),1,TRUE)</f>
        <v>#N/A</v>
      </c>
      <c r="AP42" s="193" t="e">
        <f ca="1">VLOOKUP($AG42,INDIRECT(CONCATENATE($CR42,"!",VLOOKUP($CR42,$AG$3:AP$8,AP$2,FALSE))),1,TRUE)</f>
        <v>#N/A</v>
      </c>
      <c r="AQ42" s="193" t="e">
        <f ca="1">VLOOKUP($AG42,INDIRECT(CONCATENATE($CR42,"!",VLOOKUP($CR42,$AG$3:AQ$8,AQ$2,FALSE))),1,TRUE)</f>
        <v>#N/A</v>
      </c>
      <c r="AR42" s="193" t="e">
        <f ca="1">VLOOKUP($AG42,INDIRECT(CONCATENATE($CR42,"!",VLOOKUP($CR42,$AG$3:AR$8,AR$2,FALSE))),1,TRUE)</f>
        <v>#N/A</v>
      </c>
      <c r="AS42" s="193" t="e">
        <f ca="1">VLOOKUP($AG42,INDIRECT(CONCATENATE($CR42,"!",VLOOKUP($CR42,$AG$3:AS$8,AS$2,FALSE))),1,TRUE)</f>
        <v>#N/A</v>
      </c>
      <c r="AT42" s="193" t="e">
        <f ca="1">VLOOKUP($AG42,INDIRECT(CONCATENATE($CR42,"!",VLOOKUP($CR42,$AG$3:AT$8,AT$2,FALSE))),1,TRUE)</f>
        <v>#N/A</v>
      </c>
      <c r="AU42" s="193"/>
      <c r="AV42" s="193"/>
      <c r="AW42" s="193"/>
      <c r="AX42" s="193"/>
      <c r="AY42" s="193"/>
      <c r="AZ42" s="193"/>
      <c r="BA42" s="107">
        <f t="shared" si="50"/>
        <v>1</v>
      </c>
      <c r="BB42" s="100">
        <f t="shared" si="50"/>
        <v>1</v>
      </c>
      <c r="BC42" s="100">
        <f t="shared" si="51"/>
        <v>1E-3</v>
      </c>
      <c r="BD42" s="100">
        <f t="shared" si="51"/>
        <v>1E-3</v>
      </c>
      <c r="BE42" s="100">
        <f t="shared" si="15"/>
        <v>1</v>
      </c>
      <c r="BF42" s="100">
        <f t="shared" si="16"/>
        <v>1</v>
      </c>
      <c r="BG42" s="100">
        <f t="shared" si="17"/>
        <v>1</v>
      </c>
      <c r="BH42" s="100">
        <f t="shared" si="49"/>
        <v>1E-3</v>
      </c>
      <c r="BI42" s="100">
        <f t="shared" si="49"/>
        <v>1E-3</v>
      </c>
      <c r="BJ42" s="100">
        <f t="shared" si="49"/>
        <v>1E-3</v>
      </c>
      <c r="BK42" s="100">
        <f t="shared" si="49"/>
        <v>1E-3</v>
      </c>
      <c r="BL42" s="100">
        <f t="shared" si="49"/>
        <v>1E-3</v>
      </c>
      <c r="BM42" s="100">
        <f t="shared" si="49"/>
        <v>1E-3</v>
      </c>
      <c r="BU42" s="108">
        <f>HLOOKUP(AE42,$BA$10:BT42,COUNTIF($AE$7:AE42,"&lt;&gt;"&amp;""),FALSE)</f>
        <v>1E-3</v>
      </c>
      <c r="BV42" s="100">
        <f t="shared" si="18"/>
        <v>1</v>
      </c>
      <c r="BW42" s="108" t="str">
        <f t="shared" si="45"/>
        <v/>
      </c>
      <c r="BX42" s="227" t="str">
        <f ca="1">IF(OR(AE42=$BB$10,AE42=$BD$10,AE42=$BK$10,AE42=$BL$10,AE42=$BM$10),VLOOKUP(BW42,INDIRECT(CONCATENATE(CR42,"!",HLOOKUP(AE42,$CU$10:CY42,CZ42,FALSE))),1,TRUE),"")</f>
        <v/>
      </c>
      <c r="BY42" s="193">
        <f t="shared" ca="1" si="20"/>
        <v>5.7989999999999995</v>
      </c>
      <c r="BZ42" s="193">
        <f t="shared" ca="1" si="21"/>
        <v>8.7697000000000003</v>
      </c>
      <c r="CA42" s="193">
        <f t="shared" ca="1" si="22"/>
        <v>5.7981999999999996</v>
      </c>
      <c r="CB42" s="193">
        <f t="shared" ca="1" si="23"/>
        <v>8.525599999999999</v>
      </c>
      <c r="CC42" s="193">
        <f t="shared" ca="1" si="24"/>
        <v>1000.0000000000001</v>
      </c>
      <c r="CD42" s="109">
        <f>Worksheet!K37</f>
        <v>0</v>
      </c>
      <c r="CE42" s="109">
        <f>Worksheet!L37</f>
        <v>0</v>
      </c>
      <c r="CF42" s="109">
        <f>Worksheet!M37</f>
        <v>0</v>
      </c>
      <c r="CG42" s="109">
        <f>Worksheet!N37</f>
        <v>0</v>
      </c>
      <c r="CH42" s="109">
        <f>Worksheet!O37</f>
        <v>0</v>
      </c>
      <c r="CI42" s="246">
        <f t="shared" ca="1" si="25"/>
        <v>0</v>
      </c>
      <c r="CJ42" s="246">
        <f t="shared" ca="1" si="26"/>
        <v>0</v>
      </c>
      <c r="CK42" s="246">
        <f t="shared" ca="1" si="27"/>
        <v>0</v>
      </c>
      <c r="CL42" s="246">
        <f t="shared" ca="1" si="28"/>
        <v>0</v>
      </c>
      <c r="CM42" s="246">
        <f t="shared" ca="1" si="29"/>
        <v>0</v>
      </c>
      <c r="CN42" s="222" t="str">
        <f t="shared" ca="1" si="46"/>
        <v>µA</v>
      </c>
      <c r="CO42" s="194" t="str">
        <f>Worksheet!Q37</f>
        <v>0.00</v>
      </c>
      <c r="CP42" s="99" t="str">
        <f t="shared" si="31"/>
        <v>0.01</v>
      </c>
      <c r="CQ42" s="224">
        <f t="shared" si="47"/>
        <v>1.0000000000000001E-5</v>
      </c>
      <c r="CR42" s="99" t="str">
        <f t="shared" si="33"/>
        <v>Standard1</v>
      </c>
      <c r="CT42" s="203" t="str">
        <f t="shared" ca="1" si="48"/>
        <v>$B$4:$P$807</v>
      </c>
      <c r="CU42" s="193" t="str">
        <f>VLOOKUP($CR42,$CT$3:CU$8,2,FALSE)</f>
        <v>$I$189:$I$348</v>
      </c>
      <c r="CV42" s="193" t="str">
        <f>VLOOKUP($CR42,$CT$3:CV$8,3,FALSE)</f>
        <v>$I$349:$I$538</v>
      </c>
      <c r="CW42" s="193" t="e">
        <f>VLOOKUP($CR42,$CT$3:CW$8,4,FALSE)</f>
        <v>#N/A</v>
      </c>
      <c r="CX42" s="193" t="e">
        <f>VLOOKUP($CR42,$CT$3:CX$8,5,FALSE)</f>
        <v>#N/A</v>
      </c>
      <c r="CY42" s="193" t="e">
        <f>VLOOKUP($CR42,$CT$3:CY$8,6,FALSE)</f>
        <v>#N/A</v>
      </c>
      <c r="CZ42" s="99">
        <f>COUNTIF($CU$10:CU42,"&lt;&gt;"&amp;"")</f>
        <v>33</v>
      </c>
      <c r="DB42" s="99">
        <f t="shared" si="35"/>
        <v>1E-3</v>
      </c>
      <c r="DC42" s="99">
        <f t="shared" ca="1" si="36"/>
        <v>9.9999999999999995E-7</v>
      </c>
    </row>
    <row r="43" spans="17:107" x14ac:dyDescent="0.25">
      <c r="Q43" s="100" t="str">
        <f t="shared" ca="1" si="37"/>
        <v>DCA0.000010.033</v>
      </c>
      <c r="R43" s="99" t="str">
        <f>IF(Worksheet!I38=$S$2,$S$2,IF(Worksheet!I38=$S$3,$S$3,$S$1))</f>
        <v>5502A</v>
      </c>
      <c r="S43" s="101" t="str">
        <f t="shared" ca="1" si="38"/>
        <v>11 µA</v>
      </c>
      <c r="T43" s="96">
        <f t="shared" si="39"/>
        <v>1.0000000000000001E-5</v>
      </c>
      <c r="U43" s="103">
        <f>IF(Worksheet!S38="%",ABS(Worksheet!Z38),ABS(Worksheet!U38))</f>
        <v>50</v>
      </c>
      <c r="V43" s="249" t="str">
        <f>IF(Worksheet!S38="%",Worksheet!AA38,Worksheet!S38)</f>
        <v>mA</v>
      </c>
      <c r="W43" s="102" t="str">
        <f>IF(Worksheet!S38="%","",IF(Worksheet!Z38&lt;&gt;"",Worksheet!Z38,""))</f>
        <v/>
      </c>
      <c r="X43" s="102" t="str">
        <f>IF(Worksheet!S38="%","",IF(Worksheet!AA38&lt;&gt;"",Worksheet!AA38,""))</f>
        <v/>
      </c>
      <c r="Y43" s="104" t="str">
        <f t="shared" si="40"/>
        <v>m</v>
      </c>
      <c r="Z43" s="104" t="str">
        <f t="shared" si="41"/>
        <v>A</v>
      </c>
      <c r="AA43" s="104" t="str">
        <f t="shared" si="42"/>
        <v>DC</v>
      </c>
      <c r="AB43" s="104" t="str">
        <f t="shared" si="43"/>
        <v>DCA</v>
      </c>
      <c r="AC43" s="104" t="str">
        <f>IF(Worksheet!H38&lt;&gt;"",Worksheet!H38,"")</f>
        <v/>
      </c>
      <c r="AD43" s="104" t="str">
        <f t="shared" si="10"/>
        <v/>
      </c>
      <c r="AE43" s="225" t="str">
        <f t="shared" si="11"/>
        <v>DCA</v>
      </c>
      <c r="AF43" s="226">
        <f ca="1">HLOOKUP(AE43,$AH$10:AZ43,COUNTIF($AE$7:AE43,"&lt;&gt;"&amp;""),FALSE)</f>
        <v>3.3000000000000002E-2</v>
      </c>
      <c r="AG43" s="112">
        <f t="shared" si="44"/>
        <v>0.05</v>
      </c>
      <c r="AH43" s="193">
        <f ca="1">VLOOKUP($AG43,INDIRECT(CONCATENATE($CR43,"!",VLOOKUP($CR43,$AG$3:AH$8,AH$2,FALSE))),1,TRUE)</f>
        <v>0</v>
      </c>
      <c r="AI43" s="193">
        <f ca="1">VLOOKUP($AG43,INDIRECT(CONCATENATE($CR43,"!",VLOOKUP($CR43,$AG$3:AI$8,AI$2,FALSE))),1,TRUE)</f>
        <v>3.3000000000000002E-2</v>
      </c>
      <c r="AJ43" s="193">
        <f ca="1">VLOOKUP($AG43,INDIRECT(CONCATENATE($CR43,"!",VLOOKUP($CR43,$AG$3:AJ$8,AJ$2,FALSE))),1,TRUE)</f>
        <v>3.3000000000000002E-2</v>
      </c>
      <c r="AK43" s="193">
        <f ca="1">VLOOKUP($AG43,INDIRECT(CONCATENATE($CR43,"!",VLOOKUP($CR43,$AG$3:AK$8,AK$2,FALSE))),1,TRUE)</f>
        <v>3.3000000000000002E-2</v>
      </c>
      <c r="AL43" s="193">
        <f ca="1">VLOOKUP($AG43,INDIRECT(CONCATENATE($CR43,"!",VLOOKUP($CR43,$AG$3:AL$8,AL$2,FALSE))),1,TRUE)</f>
        <v>3.3000000000000002E-2</v>
      </c>
      <c r="AM43" s="193">
        <f ca="1">VLOOKUP($AG43,INDIRECT(CONCATENATE($CR43,"!",VLOOKUP($CR43,$AG$3:AM$8,AM$2,FALSE))),1,TRUE)</f>
        <v>3.3000000000000002E-2</v>
      </c>
      <c r="AN43" s="193">
        <f ca="1">VLOOKUP($AG43,INDIRECT(CONCATENATE($CR43,"!",VLOOKUP($CR43,$AG$3:AN$8,AN$2,FALSE))),1,TRUE)</f>
        <v>1E-3</v>
      </c>
      <c r="AO43" s="193" t="e">
        <f ca="1">VLOOKUP($AG43,INDIRECT(CONCATENATE($CR43,"!",VLOOKUP($CR43,$AG$3:AO$8,AO$2,FALSE))),1,TRUE)</f>
        <v>#N/A</v>
      </c>
      <c r="AP43" s="193" t="e">
        <f ca="1">VLOOKUP($AG43,INDIRECT(CONCATENATE($CR43,"!",VLOOKUP($CR43,$AG$3:AP$8,AP$2,FALSE))),1,TRUE)</f>
        <v>#N/A</v>
      </c>
      <c r="AQ43" s="193" t="e">
        <f ca="1">VLOOKUP($AG43,INDIRECT(CONCATENATE($CR43,"!",VLOOKUP($CR43,$AG$3:AQ$8,AQ$2,FALSE))),1,TRUE)</f>
        <v>#N/A</v>
      </c>
      <c r="AR43" s="193" t="e">
        <f ca="1">VLOOKUP($AG43,INDIRECT(CONCATENATE($CR43,"!",VLOOKUP($CR43,$AG$3:AR$8,AR$2,FALSE))),1,TRUE)</f>
        <v>#N/A</v>
      </c>
      <c r="AS43" s="193" t="e">
        <f ca="1">VLOOKUP($AG43,INDIRECT(CONCATENATE($CR43,"!",VLOOKUP($CR43,$AG$3:AS$8,AS$2,FALSE))),1,TRUE)</f>
        <v>#N/A</v>
      </c>
      <c r="AT43" s="193" t="e">
        <f ca="1">VLOOKUP($AG43,INDIRECT(CONCATENATE($CR43,"!",VLOOKUP($CR43,$AG$3:AT$8,AT$2,FALSE))),1,TRUE)</f>
        <v>#N/A</v>
      </c>
      <c r="AU43" s="193"/>
      <c r="AV43" s="193"/>
      <c r="AW43" s="193"/>
      <c r="AX43" s="193"/>
      <c r="AY43" s="193"/>
      <c r="AZ43" s="193"/>
      <c r="BA43" s="107">
        <f t="shared" si="50"/>
        <v>1</v>
      </c>
      <c r="BB43" s="100">
        <f t="shared" si="50"/>
        <v>1</v>
      </c>
      <c r="BC43" s="100">
        <f t="shared" si="51"/>
        <v>1E-3</v>
      </c>
      <c r="BD43" s="100">
        <f t="shared" si="51"/>
        <v>1E-3</v>
      </c>
      <c r="BE43" s="100">
        <f t="shared" si="15"/>
        <v>1</v>
      </c>
      <c r="BF43" s="100">
        <f t="shared" si="16"/>
        <v>1</v>
      </c>
      <c r="BG43" s="100">
        <f t="shared" si="17"/>
        <v>1</v>
      </c>
      <c r="BH43" s="100">
        <f t="shared" si="49"/>
        <v>1E-3</v>
      </c>
      <c r="BI43" s="100">
        <f t="shared" si="49"/>
        <v>1E-3</v>
      </c>
      <c r="BJ43" s="100">
        <f t="shared" si="49"/>
        <v>1E-3</v>
      </c>
      <c r="BK43" s="100">
        <f t="shared" si="49"/>
        <v>1E-3</v>
      </c>
      <c r="BL43" s="100">
        <f t="shared" si="49"/>
        <v>1E-3</v>
      </c>
      <c r="BM43" s="100">
        <f t="shared" si="49"/>
        <v>1E-3</v>
      </c>
      <c r="BU43" s="108">
        <f>HLOOKUP(AE43,$BA$10:BT43,COUNTIF($AE$7:AE43,"&lt;&gt;"&amp;""),FALSE)</f>
        <v>1E-3</v>
      </c>
      <c r="BV43" s="100">
        <f t="shared" si="18"/>
        <v>1</v>
      </c>
      <c r="BW43" s="108" t="str">
        <f t="shared" si="45"/>
        <v/>
      </c>
      <c r="BX43" s="227" t="str">
        <f ca="1">IF(OR(AE43=$BB$10,AE43=$BD$10,AE43=$BK$10,AE43=$BL$10,AE43=$BM$10),VLOOKUP(BW43,INDIRECT(CONCATENATE(CR43,"!",HLOOKUP(AE43,$CU$10:CY43,CZ43,FALSE))),1,TRUE),"")</f>
        <v/>
      </c>
      <c r="BY43" s="193">
        <f t="shared" ca="1" si="20"/>
        <v>5.2851999999999997</v>
      </c>
      <c r="BZ43" s="193">
        <f t="shared" ca="1" si="21"/>
        <v>109.47999999999999</v>
      </c>
      <c r="CA43" s="193">
        <f t="shared" ca="1" si="22"/>
        <v>5.266</v>
      </c>
      <c r="CB43" s="193">
        <f t="shared" ca="1" si="23"/>
        <v>109.50999999999999</v>
      </c>
      <c r="CC43" s="193">
        <f t="shared" ca="1" si="24"/>
        <v>1000.0000000000001</v>
      </c>
      <c r="CD43" s="109">
        <f>Worksheet!K38</f>
        <v>0</v>
      </c>
      <c r="CE43" s="109">
        <f>Worksheet!L38</f>
        <v>0</v>
      </c>
      <c r="CF43" s="109">
        <f>Worksheet!M38</f>
        <v>0</v>
      </c>
      <c r="CG43" s="109">
        <f>Worksheet!N38</f>
        <v>0</v>
      </c>
      <c r="CH43" s="109">
        <f>Worksheet!O38</f>
        <v>0</v>
      </c>
      <c r="CI43" s="246">
        <f t="shared" ca="1" si="25"/>
        <v>0</v>
      </c>
      <c r="CJ43" s="246">
        <f t="shared" ca="1" si="26"/>
        <v>0</v>
      </c>
      <c r="CK43" s="246">
        <f t="shared" ca="1" si="27"/>
        <v>0</v>
      </c>
      <c r="CL43" s="246">
        <f t="shared" ca="1" si="28"/>
        <v>0</v>
      </c>
      <c r="CM43" s="246">
        <f t="shared" ca="1" si="29"/>
        <v>0</v>
      </c>
      <c r="CN43" s="222" t="str">
        <f t="shared" ca="1" si="46"/>
        <v>µA</v>
      </c>
      <c r="CO43" s="194" t="str">
        <f>Worksheet!Q38</f>
        <v>0.00</v>
      </c>
      <c r="CP43" s="99" t="str">
        <f t="shared" si="31"/>
        <v>0.01</v>
      </c>
      <c r="CQ43" s="224">
        <f t="shared" si="47"/>
        <v>1.0000000000000001E-5</v>
      </c>
      <c r="CR43" s="99" t="str">
        <f t="shared" si="33"/>
        <v>Standard1</v>
      </c>
      <c r="CT43" s="203" t="str">
        <f t="shared" ca="1" si="48"/>
        <v>$B$4:$P$807</v>
      </c>
      <c r="CU43" s="193" t="str">
        <f>VLOOKUP($CR43,$CT$3:CU$8,2,FALSE)</f>
        <v>$I$189:$I$348</v>
      </c>
      <c r="CV43" s="193" t="str">
        <f>VLOOKUP($CR43,$CT$3:CV$8,3,FALSE)</f>
        <v>$I$349:$I$538</v>
      </c>
      <c r="CW43" s="193" t="e">
        <f>VLOOKUP($CR43,$CT$3:CW$8,4,FALSE)</f>
        <v>#N/A</v>
      </c>
      <c r="CX43" s="193" t="e">
        <f>VLOOKUP($CR43,$CT$3:CX$8,5,FALSE)</f>
        <v>#N/A</v>
      </c>
      <c r="CY43" s="193" t="e">
        <f>VLOOKUP($CR43,$CT$3:CY$8,6,FALSE)</f>
        <v>#N/A</v>
      </c>
      <c r="CZ43" s="99">
        <f>COUNTIF($CU$10:CU43,"&lt;&gt;"&amp;"")</f>
        <v>34</v>
      </c>
      <c r="DB43" s="99">
        <f t="shared" si="35"/>
        <v>1E-3</v>
      </c>
      <c r="DC43" s="99">
        <f t="shared" ca="1" si="36"/>
        <v>9.9999999999999995E-7</v>
      </c>
    </row>
    <row r="44" spans="17:107" x14ac:dyDescent="0.25">
      <c r="Q44" s="100" t="str">
        <f ca="1">CONCATENATE(AE44,CQ44,AF44,BX44)</f>
        <v>DCA0.00010.33</v>
      </c>
      <c r="R44" s="99" t="str">
        <f>IF(Worksheet!I39=$S$2,$S$2,IF(Worksheet!I39=$S$3,$S$3,$S$1))</f>
        <v>5502A</v>
      </c>
      <c r="S44" s="101" t="str">
        <f t="shared" ca="1" si="38"/>
        <v>0.23 mA</v>
      </c>
      <c r="T44" s="96">
        <f t="shared" si="39"/>
        <v>1E-4</v>
      </c>
      <c r="U44" s="103">
        <f>IF(Worksheet!S39="%",ABS(Worksheet!Z39),ABS(Worksheet!U39))</f>
        <v>400</v>
      </c>
      <c r="V44" s="249" t="str">
        <f>IF(Worksheet!S39="%",Worksheet!AA39,Worksheet!S39)</f>
        <v>mA</v>
      </c>
      <c r="W44" s="102" t="str">
        <f>IF(Worksheet!S39="%","",IF(Worksheet!Z39&lt;&gt;"",Worksheet!Z39,""))</f>
        <v/>
      </c>
      <c r="X44" s="102" t="str">
        <f>IF(Worksheet!S39="%","",IF(Worksheet!AA39&lt;&gt;"",Worksheet!AA39,""))</f>
        <v/>
      </c>
      <c r="Y44" s="104" t="str">
        <f t="shared" si="40"/>
        <v>m</v>
      </c>
      <c r="Z44" s="104" t="str">
        <f t="shared" si="41"/>
        <v>A</v>
      </c>
      <c r="AA44" s="104" t="str">
        <f t="shared" si="42"/>
        <v>DC</v>
      </c>
      <c r="AB44" s="104" t="str">
        <f t="shared" si="43"/>
        <v>DCA</v>
      </c>
      <c r="AC44" s="104" t="str">
        <f>IF(Worksheet!H39&lt;&gt;"",Worksheet!H39,"")</f>
        <v/>
      </c>
      <c r="AD44" s="104" t="str">
        <f t="shared" si="10"/>
        <v/>
      </c>
      <c r="AE44" s="225" t="str">
        <f t="shared" si="11"/>
        <v>DCA</v>
      </c>
      <c r="AF44" s="226">
        <f ca="1">HLOOKUP(AE44,$AH$10:AZ44,COUNTIF($AE$7:AE44,"&lt;&gt;"&amp;""),FALSE)</f>
        <v>0.33</v>
      </c>
      <c r="AG44" s="112">
        <f t="shared" si="44"/>
        <v>0.4</v>
      </c>
      <c r="AH44" s="193">
        <f ca="1">VLOOKUP($AG44,INDIRECT(CONCATENATE($CR44,"!",VLOOKUP($CR44,$AG$3:AH$8,AH$2,FALSE))),1,TRUE)</f>
        <v>0.33</v>
      </c>
      <c r="AI44" s="193">
        <f ca="1">VLOOKUP($AG44,INDIRECT(CONCATENATE($CR44,"!",VLOOKUP($CR44,$AG$3:AI$8,AI$2,FALSE))),1,TRUE)</f>
        <v>0.33</v>
      </c>
      <c r="AJ44" s="193">
        <f ca="1">VLOOKUP($AG44,INDIRECT(CONCATENATE($CR44,"!",VLOOKUP($CR44,$AG$3:AJ$8,AJ$2,FALSE))),1,TRUE)</f>
        <v>0.33</v>
      </c>
      <c r="AK44" s="193">
        <f ca="1">VLOOKUP($AG44,INDIRECT(CONCATENATE($CR44,"!",VLOOKUP($CR44,$AG$3:AK$8,AK$2,FALSE))),1,TRUE)</f>
        <v>0.33</v>
      </c>
      <c r="AL44" s="193">
        <f ca="1">VLOOKUP($AG44,INDIRECT(CONCATENATE($CR44,"!",VLOOKUP($CR44,$AG$3:AL$8,AL$2,FALSE))),1,TRUE)</f>
        <v>0.33</v>
      </c>
      <c r="AM44" s="193">
        <f ca="1">VLOOKUP($AG44,INDIRECT(CONCATENATE($CR44,"!",VLOOKUP($CR44,$AG$3:AM$8,AM$2,FALSE))),1,TRUE)</f>
        <v>0.33</v>
      </c>
      <c r="AN44" s="193">
        <f ca="1">VLOOKUP($AG44,INDIRECT(CONCATENATE($CR44,"!",VLOOKUP($CR44,$AG$3:AN$8,AN$2,FALSE))),1,TRUE)</f>
        <v>0.12</v>
      </c>
      <c r="AO44" s="193" t="e">
        <f ca="1">VLOOKUP($AG44,INDIRECT(CONCATENATE($CR44,"!",VLOOKUP($CR44,$AG$3:AO$8,AO$2,FALSE))),1,TRUE)</f>
        <v>#N/A</v>
      </c>
      <c r="AP44" s="193" t="e">
        <f ca="1">VLOOKUP($AG44,INDIRECT(CONCATENATE($CR44,"!",VLOOKUP($CR44,$AG$3:AP$8,AP$2,FALSE))),1,TRUE)</f>
        <v>#N/A</v>
      </c>
      <c r="AQ44" s="193" t="e">
        <f ca="1">VLOOKUP($AG44,INDIRECT(CONCATENATE($CR44,"!",VLOOKUP($CR44,$AG$3:AQ$8,AQ$2,FALSE))),1,TRUE)</f>
        <v>#N/A</v>
      </c>
      <c r="AR44" s="193" t="e">
        <f ca="1">VLOOKUP($AG44,INDIRECT(CONCATENATE($CR44,"!",VLOOKUP($CR44,$AG$3:AR$8,AR$2,FALSE))),1,TRUE)</f>
        <v>#N/A</v>
      </c>
      <c r="AS44" s="193" t="e">
        <f ca="1">VLOOKUP($AG44,INDIRECT(CONCATENATE($CR44,"!",VLOOKUP($CR44,$AG$3:AS$8,AS$2,FALSE))),1,TRUE)</f>
        <v>#N/A</v>
      </c>
      <c r="AT44" s="193" t="e">
        <f ca="1">VLOOKUP($AG44,INDIRECT(CONCATENATE($CR44,"!",VLOOKUP($CR44,$AG$3:AT$8,AT$2,FALSE))),1,TRUE)</f>
        <v>#N/A</v>
      </c>
      <c r="AU44" s="193"/>
      <c r="AV44" s="193"/>
      <c r="AW44" s="193"/>
      <c r="AX44" s="193"/>
      <c r="AY44" s="193"/>
      <c r="AZ44" s="193"/>
      <c r="BA44" s="107">
        <f t="shared" si="50"/>
        <v>1</v>
      </c>
      <c r="BB44" s="100">
        <f t="shared" si="50"/>
        <v>1</v>
      </c>
      <c r="BC44" s="100">
        <f t="shared" si="51"/>
        <v>1E-3</v>
      </c>
      <c r="BD44" s="100">
        <f t="shared" si="51"/>
        <v>1E-3</v>
      </c>
      <c r="BE44" s="100">
        <f t="shared" si="15"/>
        <v>1</v>
      </c>
      <c r="BF44" s="100">
        <f t="shared" si="16"/>
        <v>1</v>
      </c>
      <c r="BG44" s="100">
        <f t="shared" si="17"/>
        <v>1</v>
      </c>
      <c r="BH44" s="100">
        <f t="shared" si="49"/>
        <v>1E-3</v>
      </c>
      <c r="BI44" s="100">
        <f t="shared" si="49"/>
        <v>1E-3</v>
      </c>
      <c r="BJ44" s="100">
        <f t="shared" si="49"/>
        <v>1E-3</v>
      </c>
      <c r="BK44" s="100">
        <f t="shared" si="49"/>
        <v>1E-3</v>
      </c>
      <c r="BL44" s="100">
        <f t="shared" si="49"/>
        <v>1E-3</v>
      </c>
      <c r="BM44" s="100">
        <f t="shared" si="49"/>
        <v>1E-3</v>
      </c>
      <c r="BU44" s="108">
        <f>HLOOKUP(AE44,$BA$10:BT44,COUNTIF($AE$7:AE44,"&lt;&gt;"&amp;""),FALSE)</f>
        <v>1E-3</v>
      </c>
      <c r="BV44" s="100">
        <f t="shared" si="18"/>
        <v>1</v>
      </c>
      <c r="BW44" s="108" t="str">
        <f t="shared" si="45"/>
        <v/>
      </c>
      <c r="BX44" s="227" t="str">
        <f ca="1">IF(OR(AE44=$BB$10,AE44=$BD$10,AE44=$BK$10,AE44=$BL$10,AE44=$BM$10),VLOOKUP(BW44,INDIRECT(CONCATENATE(CR44,"!",HLOOKUP(AE44,$CU$10:CY44,CZ44,FALSE))),1,TRUE),"")</f>
        <v/>
      </c>
      <c r="BY44" s="193">
        <f t="shared" ca="1" si="20"/>
        <v>6.0247999999999996E-2</v>
      </c>
      <c r="BZ44" s="193">
        <f t="shared" ca="1" si="21"/>
        <v>0.43613999999999997</v>
      </c>
      <c r="CA44" s="193">
        <f t="shared" ca="1" si="22"/>
        <v>6.0204000000000001E-2</v>
      </c>
      <c r="CB44" s="193">
        <f t="shared" ca="1" si="23"/>
        <v>0.43607000000000001</v>
      </c>
      <c r="CC44" s="193">
        <f t="shared" ca="1" si="24"/>
        <v>1</v>
      </c>
      <c r="CD44" s="109">
        <f>Worksheet!K39</f>
        <v>0</v>
      </c>
      <c r="CE44" s="109">
        <f>Worksheet!L39</f>
        <v>0</v>
      </c>
      <c r="CF44" s="109">
        <f>Worksheet!M39</f>
        <v>0</v>
      </c>
      <c r="CG44" s="109">
        <f>Worksheet!N39</f>
        <v>0</v>
      </c>
      <c r="CH44" s="109">
        <f>Worksheet!O39</f>
        <v>0</v>
      </c>
      <c r="CI44" s="246">
        <f t="shared" ca="1" si="25"/>
        <v>0</v>
      </c>
      <c r="CJ44" s="246">
        <f t="shared" ca="1" si="26"/>
        <v>0</v>
      </c>
      <c r="CK44" s="246">
        <f t="shared" ca="1" si="27"/>
        <v>0</v>
      </c>
      <c r="CL44" s="246">
        <f t="shared" ca="1" si="28"/>
        <v>0</v>
      </c>
      <c r="CM44" s="246">
        <f t="shared" ca="1" si="29"/>
        <v>0</v>
      </c>
      <c r="CN44" s="222" t="str">
        <f t="shared" ca="1" si="46"/>
        <v>mA</v>
      </c>
      <c r="CO44" s="194" t="str">
        <f>Worksheet!Q39</f>
        <v>0.0</v>
      </c>
      <c r="CP44" s="99" t="str">
        <f t="shared" si="31"/>
        <v>0.1</v>
      </c>
      <c r="CQ44" s="224">
        <f t="shared" si="47"/>
        <v>1E-4</v>
      </c>
      <c r="CR44" s="99" t="str">
        <f t="shared" si="33"/>
        <v>Standard1</v>
      </c>
      <c r="CT44" s="203" t="str">
        <f t="shared" ca="1" si="48"/>
        <v>$B$4:$P$807</v>
      </c>
      <c r="CU44" s="193" t="str">
        <f>VLOOKUP($CR44,$CT$3:CU$8,2,FALSE)</f>
        <v>$I$189:$I$348</v>
      </c>
      <c r="CV44" s="193" t="str">
        <f>VLOOKUP($CR44,$CT$3:CV$8,3,FALSE)</f>
        <v>$I$349:$I$538</v>
      </c>
      <c r="CW44" s="193" t="e">
        <f>VLOOKUP($CR44,$CT$3:CW$8,4,FALSE)</f>
        <v>#N/A</v>
      </c>
      <c r="CX44" s="193" t="e">
        <f>VLOOKUP($CR44,$CT$3:CX$8,5,FALSE)</f>
        <v>#N/A</v>
      </c>
      <c r="CY44" s="193" t="e">
        <f>VLOOKUP($CR44,$CT$3:CY$8,6,FALSE)</f>
        <v>#N/A</v>
      </c>
      <c r="CZ44" s="99">
        <f>COUNTIF($CU$10:CU44,"&lt;&gt;"&amp;"")</f>
        <v>35</v>
      </c>
      <c r="DB44" s="99">
        <f t="shared" si="35"/>
        <v>1E-3</v>
      </c>
      <c r="DC44" s="99">
        <f t="shared" ca="1" si="36"/>
        <v>1E-3</v>
      </c>
    </row>
    <row r="45" spans="17:107" x14ac:dyDescent="0.25">
      <c r="Q45" s="100" t="str">
        <f t="shared" ca="1" si="37"/>
        <v>DCA0.0013</v>
      </c>
      <c r="R45" s="99" t="str">
        <f>IF(Worksheet!I40=$S$2,$S$2,IF(Worksheet!I40=$S$3,$S$3,$S$1))</f>
        <v>5502A</v>
      </c>
      <c r="S45" s="101" t="str">
        <f t="shared" ca="1" si="38"/>
        <v>3.4 mA</v>
      </c>
      <c r="T45" s="96">
        <f t="shared" si="39"/>
        <v>1E-3</v>
      </c>
      <c r="U45" s="103">
        <f>IF(Worksheet!S40="%",ABS(Worksheet!Z40),ABS(Worksheet!U40))</f>
        <v>4</v>
      </c>
      <c r="V45" s="249" t="str">
        <f>IF(Worksheet!S40="%",Worksheet!AA40,Worksheet!S40)</f>
        <v>A</v>
      </c>
      <c r="W45" s="102" t="str">
        <f>IF(Worksheet!S40="%","",IF(Worksheet!Z40&lt;&gt;"",Worksheet!Z40,""))</f>
        <v/>
      </c>
      <c r="X45" s="102" t="str">
        <f>IF(Worksheet!S40="%","",IF(Worksheet!AA40&lt;&gt;"",Worksheet!AA40,""))</f>
        <v/>
      </c>
      <c r="Y45" s="104" t="str">
        <f t="shared" si="40"/>
        <v/>
      </c>
      <c r="Z45" s="104" t="str">
        <f t="shared" si="41"/>
        <v>A</v>
      </c>
      <c r="AA45" s="104" t="str">
        <f t="shared" si="42"/>
        <v>DC</v>
      </c>
      <c r="AB45" s="104" t="str">
        <f t="shared" si="43"/>
        <v>DCA</v>
      </c>
      <c r="AC45" s="104" t="str">
        <f>IF(Worksheet!H40&lt;&gt;"",Worksheet!H40,"")</f>
        <v/>
      </c>
      <c r="AD45" s="104" t="str">
        <f t="shared" si="10"/>
        <v/>
      </c>
      <c r="AE45" s="225" t="str">
        <f t="shared" si="11"/>
        <v>DCA</v>
      </c>
      <c r="AF45" s="226">
        <f ca="1">HLOOKUP(AE45,$AH$10:AZ45,COUNTIF($AE$7:AE45,"&lt;&gt;"&amp;""),FALSE)</f>
        <v>3</v>
      </c>
      <c r="AG45" s="112">
        <f t="shared" si="44"/>
        <v>4</v>
      </c>
      <c r="AH45" s="193">
        <f ca="1">VLOOKUP($AG45,INDIRECT(CONCATENATE($CR45,"!",VLOOKUP($CR45,$AG$3:AH$8,AH$2,FALSE))),1,TRUE)</f>
        <v>3</v>
      </c>
      <c r="AI45" s="193">
        <f ca="1">VLOOKUP($AG45,INDIRECT(CONCATENATE($CR45,"!",VLOOKUP($CR45,$AG$3:AI$8,AI$2,FALSE))),1,TRUE)</f>
        <v>3.3</v>
      </c>
      <c r="AJ45" s="193">
        <f ca="1">VLOOKUP($AG45,INDIRECT(CONCATENATE($CR45,"!",VLOOKUP($CR45,$AG$3:AJ$8,AJ$2,FALSE))),1,TRUE)</f>
        <v>3</v>
      </c>
      <c r="AK45" s="193">
        <f ca="1">VLOOKUP($AG45,INDIRECT(CONCATENATE($CR45,"!",VLOOKUP($CR45,$AG$3:AK$8,AK$2,FALSE))),1,TRUE)</f>
        <v>3</v>
      </c>
      <c r="AL45" s="193">
        <f ca="1">VLOOKUP($AG45,INDIRECT(CONCATENATE($CR45,"!",VLOOKUP($CR45,$AG$3:AL$8,AL$2,FALSE))),1,TRUE)</f>
        <v>3.3</v>
      </c>
      <c r="AM45" s="193">
        <f ca="1">VLOOKUP($AG45,INDIRECT(CONCATENATE($CR45,"!",VLOOKUP($CR45,$AG$3:AM$8,AM$2,FALSE))),1,TRUE)</f>
        <v>3.3</v>
      </c>
      <c r="AN45" s="193">
        <f ca="1">VLOOKUP($AG45,INDIRECT(CONCATENATE($CR45,"!",VLOOKUP($CR45,$AG$3:AN$8,AN$2,FALSE))),1,TRUE)</f>
        <v>1.2</v>
      </c>
      <c r="AO45" s="193" t="e">
        <f ca="1">VLOOKUP($AG45,INDIRECT(CONCATENATE($CR45,"!",VLOOKUP($CR45,$AG$3:AO$8,AO$2,FALSE))),1,TRUE)</f>
        <v>#N/A</v>
      </c>
      <c r="AP45" s="193" t="e">
        <f ca="1">VLOOKUP($AG45,INDIRECT(CONCATENATE($CR45,"!",VLOOKUP($CR45,$AG$3:AP$8,AP$2,FALSE))),1,TRUE)</f>
        <v>#N/A</v>
      </c>
      <c r="AQ45" s="193" t="e">
        <f ca="1">VLOOKUP($AG45,INDIRECT(CONCATENATE($CR45,"!",VLOOKUP($CR45,$AG$3:AQ$8,AQ$2,FALSE))),1,TRUE)</f>
        <v>#N/A</v>
      </c>
      <c r="AR45" s="193" t="e">
        <f ca="1">VLOOKUP($AG45,INDIRECT(CONCATENATE($CR45,"!",VLOOKUP($CR45,$AG$3:AR$8,AR$2,FALSE))),1,TRUE)</f>
        <v>#N/A</v>
      </c>
      <c r="AS45" s="193" t="e">
        <f ca="1">VLOOKUP($AG45,INDIRECT(CONCATENATE($CR45,"!",VLOOKUP($CR45,$AG$3:AS$8,AS$2,FALSE))),1,TRUE)</f>
        <v>#N/A</v>
      </c>
      <c r="AT45" s="193" t="e">
        <f ca="1">VLOOKUP($AG45,INDIRECT(CONCATENATE($CR45,"!",VLOOKUP($CR45,$AG$3:AT$8,AT$2,FALSE))),1,TRUE)</f>
        <v>#N/A</v>
      </c>
      <c r="AU45" s="193"/>
      <c r="AV45" s="193"/>
      <c r="AW45" s="193"/>
      <c r="AX45" s="193"/>
      <c r="AY45" s="193"/>
      <c r="AZ45" s="193"/>
      <c r="BA45" s="107">
        <f t="shared" si="50"/>
        <v>1</v>
      </c>
      <c r="BB45" s="100">
        <f t="shared" si="50"/>
        <v>1</v>
      </c>
      <c r="BC45" s="100">
        <f t="shared" si="51"/>
        <v>1</v>
      </c>
      <c r="BD45" s="100">
        <f t="shared" si="51"/>
        <v>1</v>
      </c>
      <c r="BE45" s="100">
        <f t="shared" si="15"/>
        <v>1</v>
      </c>
      <c r="BF45" s="100">
        <f t="shared" si="16"/>
        <v>1</v>
      </c>
      <c r="BG45" s="100">
        <f t="shared" si="17"/>
        <v>1</v>
      </c>
      <c r="BH45" s="100">
        <f t="shared" si="49"/>
        <v>1</v>
      </c>
      <c r="BI45" s="100">
        <f t="shared" si="49"/>
        <v>1</v>
      </c>
      <c r="BJ45" s="100">
        <f t="shared" si="49"/>
        <v>1</v>
      </c>
      <c r="BK45" s="100">
        <f t="shared" si="49"/>
        <v>1</v>
      </c>
      <c r="BL45" s="100">
        <f t="shared" si="49"/>
        <v>1</v>
      </c>
      <c r="BM45" s="100">
        <f t="shared" si="49"/>
        <v>1</v>
      </c>
      <c r="BU45" s="108">
        <f>HLOOKUP(AE45,$BA$10:BT45,COUNTIF($AE$7:AE45,"&lt;&gt;"&amp;""),FALSE)</f>
        <v>1</v>
      </c>
      <c r="BV45" s="100">
        <f t="shared" si="18"/>
        <v>1</v>
      </c>
      <c r="BW45" s="108" t="str">
        <f t="shared" si="45"/>
        <v/>
      </c>
      <c r="BX45" s="227" t="str">
        <f ca="1">IF(OR(AE45=$BB$10,AE45=$BD$10,AE45=$BK$10,AE45=$BL$10,AE45=$BM$10),VLOOKUP(BW45,INDIRECT(CONCATENATE(CR45,"!",HLOOKUP(AE45,$CU$10:CY45,CZ45,FALSE))),1,TRUE),"")</f>
        <v/>
      </c>
      <c r="BY45" s="193">
        <f t="shared" ca="1" si="20"/>
        <v>0.65925999999999996</v>
      </c>
      <c r="BZ45" s="193">
        <f t="shared" ca="1" si="21"/>
        <v>0.68757000000000001</v>
      </c>
      <c r="CA45" s="193">
        <f t="shared" ca="1" si="22"/>
        <v>0.65649999999999997</v>
      </c>
      <c r="CB45" s="193">
        <f t="shared" ca="1" si="23"/>
        <v>0.68750999999999995</v>
      </c>
      <c r="CC45" s="193">
        <f t="shared" ca="1" si="24"/>
        <v>1000</v>
      </c>
      <c r="CD45" s="109">
        <f>Worksheet!K40</f>
        <v>0</v>
      </c>
      <c r="CE45" s="109">
        <f>Worksheet!L40</f>
        <v>0</v>
      </c>
      <c r="CF45" s="109">
        <f>Worksheet!M40</f>
        <v>0</v>
      </c>
      <c r="CG45" s="109">
        <f>Worksheet!N40</f>
        <v>0</v>
      </c>
      <c r="CH45" s="109">
        <f>Worksheet!O40</f>
        <v>0</v>
      </c>
      <c r="CI45" s="246">
        <f t="shared" ca="1" si="25"/>
        <v>0</v>
      </c>
      <c r="CJ45" s="246">
        <f t="shared" ca="1" si="26"/>
        <v>0</v>
      </c>
      <c r="CK45" s="246">
        <f t="shared" ca="1" si="27"/>
        <v>0</v>
      </c>
      <c r="CL45" s="246">
        <f t="shared" ca="1" si="28"/>
        <v>0</v>
      </c>
      <c r="CM45" s="246">
        <f t="shared" ca="1" si="29"/>
        <v>0</v>
      </c>
      <c r="CN45" s="222" t="str">
        <f t="shared" ca="1" si="46"/>
        <v>mA</v>
      </c>
      <c r="CO45" s="194" t="str">
        <f>Worksheet!Q40</f>
        <v>0.000</v>
      </c>
      <c r="CP45" s="99" t="str">
        <f t="shared" si="31"/>
        <v>0.001</v>
      </c>
      <c r="CQ45" s="224">
        <f t="shared" si="47"/>
        <v>1E-3</v>
      </c>
      <c r="CR45" s="99" t="str">
        <f t="shared" si="33"/>
        <v>Standard1</v>
      </c>
      <c r="CT45" s="203" t="str">
        <f t="shared" ca="1" si="48"/>
        <v>$B$4:$P$807</v>
      </c>
      <c r="CU45" s="193" t="str">
        <f>VLOOKUP($CR45,$CT$3:CU$8,2,FALSE)</f>
        <v>$I$189:$I$348</v>
      </c>
      <c r="CV45" s="193" t="str">
        <f>VLOOKUP($CR45,$CT$3:CV$8,3,FALSE)</f>
        <v>$I$349:$I$538</v>
      </c>
      <c r="CW45" s="193" t="e">
        <f>VLOOKUP($CR45,$CT$3:CW$8,4,FALSE)</f>
        <v>#N/A</v>
      </c>
      <c r="CX45" s="193" t="e">
        <f>VLOOKUP($CR45,$CT$3:CX$8,5,FALSE)</f>
        <v>#N/A</v>
      </c>
      <c r="CY45" s="193" t="e">
        <f>VLOOKUP($CR45,$CT$3:CY$8,6,FALSE)</f>
        <v>#N/A</v>
      </c>
      <c r="CZ45" s="99">
        <f>COUNTIF($CU$10:CU45,"&lt;&gt;"&amp;"")</f>
        <v>36</v>
      </c>
      <c r="DB45" s="99">
        <f t="shared" si="35"/>
        <v>1</v>
      </c>
      <c r="DC45" s="99">
        <f t="shared" ca="1" si="36"/>
        <v>1E-3</v>
      </c>
    </row>
    <row r="46" spans="17:107" x14ac:dyDescent="0.25">
      <c r="Q46" s="100" t="str">
        <f t="shared" ca="1" si="37"/>
        <v>DCA0.013</v>
      </c>
      <c r="R46" s="99" t="str">
        <f>IF(Worksheet!I41=$S$2,$S$2,IF(Worksheet!I41=$S$3,$S$3,$S$1))</f>
        <v>5502A</v>
      </c>
      <c r="S46" s="101" t="str">
        <f t="shared" ca="1" si="38"/>
        <v>9.1 mA</v>
      </c>
      <c r="T46" s="96">
        <f t="shared" si="39"/>
        <v>0.01</v>
      </c>
      <c r="U46" s="103">
        <f>IF(Worksheet!S41="%",ABS(Worksheet!Z41),ABS(Worksheet!U41))</f>
        <v>9</v>
      </c>
      <c r="V46" s="249" t="str">
        <f>IF(Worksheet!S41="%",Worksheet!AA41,Worksheet!S41)</f>
        <v>A</v>
      </c>
      <c r="W46" s="102" t="str">
        <f>IF(Worksheet!S41="%","",IF(Worksheet!Z41&lt;&gt;"",Worksheet!Z41,""))</f>
        <v/>
      </c>
      <c r="X46" s="102" t="str">
        <f>IF(Worksheet!S41="%","",IF(Worksheet!AA41&lt;&gt;"",Worksheet!AA41,""))</f>
        <v/>
      </c>
      <c r="Y46" s="104" t="str">
        <f t="shared" si="40"/>
        <v/>
      </c>
      <c r="Z46" s="104" t="str">
        <f t="shared" si="41"/>
        <v>A</v>
      </c>
      <c r="AA46" s="104" t="str">
        <f t="shared" si="42"/>
        <v>DC</v>
      </c>
      <c r="AB46" s="104" t="str">
        <f t="shared" si="43"/>
        <v>DCA</v>
      </c>
      <c r="AC46" s="104" t="str">
        <f>IF(Worksheet!H41&lt;&gt;"",Worksheet!H41,"")</f>
        <v/>
      </c>
      <c r="AD46" s="104" t="str">
        <f t="shared" si="10"/>
        <v/>
      </c>
      <c r="AE46" s="225" t="str">
        <f t="shared" si="11"/>
        <v>DCA</v>
      </c>
      <c r="AF46" s="226">
        <f ca="1">HLOOKUP(AE46,$AH$10:AZ46,COUNTIF($AE$7:AE46,"&lt;&gt;"&amp;""),FALSE)</f>
        <v>3</v>
      </c>
      <c r="AG46" s="112">
        <f t="shared" si="44"/>
        <v>9</v>
      </c>
      <c r="AH46" s="193">
        <f ca="1">VLOOKUP($AG46,INDIRECT(CONCATENATE($CR46,"!",VLOOKUP($CR46,$AG$3:AH$8,AH$2,FALSE))),1,TRUE)</f>
        <v>3</v>
      </c>
      <c r="AI46" s="193">
        <f ca="1">VLOOKUP($AG46,INDIRECT(CONCATENATE($CR46,"!",VLOOKUP($CR46,$AG$3:AI$8,AI$2,FALSE))),1,TRUE)</f>
        <v>3.3</v>
      </c>
      <c r="AJ46" s="193">
        <f ca="1">VLOOKUP($AG46,INDIRECT(CONCATENATE($CR46,"!",VLOOKUP($CR46,$AG$3:AJ$8,AJ$2,FALSE))),1,TRUE)</f>
        <v>3</v>
      </c>
      <c r="AK46" s="193">
        <f ca="1">VLOOKUP($AG46,INDIRECT(CONCATENATE($CR46,"!",VLOOKUP($CR46,$AG$3:AK$8,AK$2,FALSE))),1,TRUE)</f>
        <v>3</v>
      </c>
      <c r="AL46" s="193">
        <f ca="1">VLOOKUP($AG46,INDIRECT(CONCATENATE($CR46,"!",VLOOKUP($CR46,$AG$3:AL$8,AL$2,FALSE))),1,TRUE)</f>
        <v>3.3</v>
      </c>
      <c r="AM46" s="193">
        <f ca="1">VLOOKUP($AG46,INDIRECT(CONCATENATE($CR46,"!",VLOOKUP($CR46,$AG$3:AM$8,AM$2,FALSE))),1,TRUE)</f>
        <v>3.3</v>
      </c>
      <c r="AN46" s="193">
        <f ca="1">VLOOKUP($AG46,INDIRECT(CONCATENATE($CR46,"!",VLOOKUP($CR46,$AG$3:AN$8,AN$2,FALSE))),1,TRUE)</f>
        <v>1.2</v>
      </c>
      <c r="AO46" s="193" t="e">
        <f ca="1">VLOOKUP($AG46,INDIRECT(CONCATENATE($CR46,"!",VLOOKUP($CR46,$AG$3:AO$8,AO$2,FALSE))),1,TRUE)</f>
        <v>#N/A</v>
      </c>
      <c r="AP46" s="193" t="e">
        <f ca="1">VLOOKUP($AG46,INDIRECT(CONCATENATE($CR46,"!",VLOOKUP($CR46,$AG$3:AP$8,AP$2,FALSE))),1,TRUE)</f>
        <v>#N/A</v>
      </c>
      <c r="AQ46" s="193" t="e">
        <f ca="1">VLOOKUP($AG46,INDIRECT(CONCATENATE($CR46,"!",VLOOKUP($CR46,$AG$3:AQ$8,AQ$2,FALSE))),1,TRUE)</f>
        <v>#N/A</v>
      </c>
      <c r="AR46" s="193" t="e">
        <f ca="1">VLOOKUP($AG46,INDIRECT(CONCATENATE($CR46,"!",VLOOKUP($CR46,$AG$3:AR$8,AR$2,FALSE))),1,TRUE)</f>
        <v>#N/A</v>
      </c>
      <c r="AS46" s="193" t="e">
        <f ca="1">VLOOKUP($AG46,INDIRECT(CONCATENATE($CR46,"!",VLOOKUP($CR46,$AG$3:AS$8,AS$2,FALSE))),1,TRUE)</f>
        <v>#N/A</v>
      </c>
      <c r="AT46" s="193" t="e">
        <f ca="1">VLOOKUP($AG46,INDIRECT(CONCATENATE($CR46,"!",VLOOKUP($CR46,$AG$3:AT$8,AT$2,FALSE))),1,TRUE)</f>
        <v>#N/A</v>
      </c>
      <c r="AU46" s="193"/>
      <c r="AV46" s="193"/>
      <c r="AW46" s="193"/>
      <c r="AX46" s="193"/>
      <c r="AY46" s="193"/>
      <c r="AZ46" s="193"/>
      <c r="BA46" s="107">
        <f t="shared" si="50"/>
        <v>1</v>
      </c>
      <c r="BB46" s="100">
        <f t="shared" si="50"/>
        <v>1</v>
      </c>
      <c r="BC46" s="100">
        <f t="shared" si="51"/>
        <v>1</v>
      </c>
      <c r="BD46" s="100">
        <f t="shared" si="51"/>
        <v>1</v>
      </c>
      <c r="BE46" s="100">
        <f t="shared" si="15"/>
        <v>1</v>
      </c>
      <c r="BF46" s="100">
        <f t="shared" si="16"/>
        <v>1</v>
      </c>
      <c r="BG46" s="100">
        <f t="shared" si="17"/>
        <v>1</v>
      </c>
      <c r="BH46" s="100">
        <f t="shared" si="49"/>
        <v>1</v>
      </c>
      <c r="BI46" s="100">
        <f t="shared" si="49"/>
        <v>1</v>
      </c>
      <c r="BJ46" s="100">
        <f t="shared" si="49"/>
        <v>1</v>
      </c>
      <c r="BK46" s="100">
        <f t="shared" si="49"/>
        <v>1</v>
      </c>
      <c r="BL46" s="100">
        <f t="shared" si="49"/>
        <v>1</v>
      </c>
      <c r="BM46" s="100">
        <f t="shared" si="49"/>
        <v>1</v>
      </c>
      <c r="BU46" s="108">
        <f>HLOOKUP(AE46,$BA$10:BT46,COUNTIF($AE$7:AE46,"&lt;&gt;"&amp;""),FALSE)</f>
        <v>1</v>
      </c>
      <c r="BV46" s="100">
        <f t="shared" si="18"/>
        <v>1</v>
      </c>
      <c r="BW46" s="108" t="str">
        <f t="shared" si="45"/>
        <v/>
      </c>
      <c r="BX46" s="227" t="str">
        <f ca="1">IF(OR(AE46=$BB$10,AE46=$BD$10,AE46=$BK$10,AE46=$BL$10,AE46=$BM$10),VLOOKUP(BW46,INDIRECT(CONCATENATE(CR46,"!",HLOOKUP(AE46,$CU$10:CY46,CZ46,FALSE))),1,TRUE),"")</f>
        <v/>
      </c>
      <c r="BY46" s="193">
        <f t="shared" ca="1" si="20"/>
        <v>5.0083000000000002</v>
      </c>
      <c r="BZ46" s="193">
        <f t="shared" ca="1" si="21"/>
        <v>0.45871000000000001</v>
      </c>
      <c r="CA46" s="193">
        <f t="shared" ca="1" si="22"/>
        <v>5.0057</v>
      </c>
      <c r="CB46" s="193">
        <f t="shared" ca="1" si="23"/>
        <v>0.45791999999999999</v>
      </c>
      <c r="CC46" s="193">
        <f t="shared" ca="1" si="24"/>
        <v>1000</v>
      </c>
      <c r="CD46" s="109">
        <f>Worksheet!K41</f>
        <v>0</v>
      </c>
      <c r="CE46" s="109">
        <f>Worksheet!L41</f>
        <v>0</v>
      </c>
      <c r="CF46" s="109">
        <f>Worksheet!M41</f>
        <v>0</v>
      </c>
      <c r="CG46" s="109">
        <f>Worksheet!N41</f>
        <v>0</v>
      </c>
      <c r="CH46" s="109">
        <f>Worksheet!O41</f>
        <v>0</v>
      </c>
      <c r="CI46" s="246">
        <f t="shared" ca="1" si="25"/>
        <v>0</v>
      </c>
      <c r="CJ46" s="246">
        <f t="shared" ca="1" si="26"/>
        <v>0</v>
      </c>
      <c r="CK46" s="246">
        <f t="shared" ca="1" si="27"/>
        <v>0</v>
      </c>
      <c r="CL46" s="246">
        <f t="shared" ca="1" si="28"/>
        <v>0</v>
      </c>
      <c r="CM46" s="246">
        <f t="shared" ca="1" si="29"/>
        <v>0</v>
      </c>
      <c r="CN46" s="222" t="str">
        <f t="shared" ca="1" si="46"/>
        <v>mA</v>
      </c>
      <c r="CO46" s="194" t="str">
        <f>Worksheet!Q41</f>
        <v>0.00</v>
      </c>
      <c r="CP46" s="99" t="str">
        <f t="shared" si="31"/>
        <v>0.01</v>
      </c>
      <c r="CQ46" s="224">
        <f t="shared" si="47"/>
        <v>0.01</v>
      </c>
      <c r="CR46" s="99" t="str">
        <f t="shared" si="33"/>
        <v>Standard1</v>
      </c>
      <c r="CT46" s="203" t="str">
        <f t="shared" ca="1" si="48"/>
        <v>$B$4:$P$807</v>
      </c>
      <c r="CU46" s="193" t="str">
        <f>VLOOKUP($CR46,$CT$3:CU$8,2,FALSE)</f>
        <v>$I$189:$I$348</v>
      </c>
      <c r="CV46" s="193" t="str">
        <f>VLOOKUP($CR46,$CT$3:CV$8,3,FALSE)</f>
        <v>$I$349:$I$538</v>
      </c>
      <c r="CW46" s="193" t="e">
        <f>VLOOKUP($CR46,$CT$3:CW$8,4,FALSE)</f>
        <v>#N/A</v>
      </c>
      <c r="CX46" s="193" t="e">
        <f>VLOOKUP($CR46,$CT$3:CX$8,5,FALSE)</f>
        <v>#N/A</v>
      </c>
      <c r="CY46" s="193" t="e">
        <f>VLOOKUP($CR46,$CT$3:CY$8,6,FALSE)</f>
        <v>#N/A</v>
      </c>
      <c r="CZ46" s="99">
        <f>COUNTIF($CU$10:CU46,"&lt;&gt;"&amp;"")</f>
        <v>37</v>
      </c>
      <c r="DB46" s="99">
        <f t="shared" si="35"/>
        <v>1</v>
      </c>
      <c r="DC46" s="99">
        <f t="shared" ca="1" si="36"/>
        <v>1E-3</v>
      </c>
    </row>
    <row r="47" spans="17:107" x14ac:dyDescent="0.25">
      <c r="Q47" s="100" t="e">
        <f t="shared" ca="1" si="37"/>
        <v>#N/A</v>
      </c>
      <c r="R47" s="99" t="str">
        <f>IF(Worksheet!I42=$S$2,$S$2,IF(Worksheet!I42=$S$3,$S$3,$S$1))</f>
        <v>5502A</v>
      </c>
      <c r="S47" s="101" t="str">
        <f t="shared" ca="1" si="38"/>
        <v/>
      </c>
      <c r="T47" s="96" t="e">
        <f t="shared" si="39"/>
        <v>#N/A</v>
      </c>
      <c r="U47" s="103">
        <f>IF(Worksheet!S42="%",ABS(Worksheet!Z42),ABS(Worksheet!U42))</f>
        <v>0</v>
      </c>
      <c r="V47" s="249" t="str">
        <f>IF(Worksheet!S42="%",Worksheet!AA42,Worksheet!S42)</f>
        <v>°C</v>
      </c>
      <c r="W47" s="102" t="str">
        <f>IF(Worksheet!S42="%","",IF(Worksheet!Z42&lt;&gt;"",Worksheet!Z42,""))</f>
        <v/>
      </c>
      <c r="X47" s="102" t="str">
        <f>IF(Worksheet!S42="%","",IF(Worksheet!AA42&lt;&gt;"",Worksheet!AA42,""))</f>
        <v/>
      </c>
      <c r="Y47" s="104" t="str">
        <f t="shared" si="40"/>
        <v/>
      </c>
      <c r="Z47" s="104" t="str">
        <f t="shared" si="41"/>
        <v>DGC</v>
      </c>
      <c r="AA47" s="104" t="str">
        <f t="shared" si="42"/>
        <v>DC</v>
      </c>
      <c r="AB47" s="104" t="str">
        <f t="shared" si="43"/>
        <v>DGC</v>
      </c>
      <c r="AC47" s="104" t="str">
        <f>IF(Worksheet!H42&lt;&gt;"",Worksheet!H42,"")</f>
        <v/>
      </c>
      <c r="AD47" s="104" t="str">
        <f t="shared" si="10"/>
        <v/>
      </c>
      <c r="AE47" s="225" t="str">
        <f t="shared" si="11"/>
        <v>DGC</v>
      </c>
      <c r="AF47" s="226" t="e">
        <f>HLOOKUP(AE47,$AH$10:AZ47,COUNTIF($AE$7:AE47,"&lt;&gt;"&amp;""),FALSE)</f>
        <v>#N/A</v>
      </c>
      <c r="AG47" s="112" t="e">
        <f t="shared" si="44"/>
        <v>#N/A</v>
      </c>
      <c r="AH47" s="193" t="e">
        <f ca="1">VLOOKUP($AG47,INDIRECT(CONCATENATE($CR47,"!",VLOOKUP($CR47,$AG$3:AH$8,AH$2,FALSE))),1,TRUE)</f>
        <v>#N/A</v>
      </c>
      <c r="AI47" s="193" t="e">
        <f ca="1">VLOOKUP($AG47,INDIRECT(CONCATENATE($CR47,"!",VLOOKUP($CR47,$AG$3:AI$8,AI$2,FALSE))),1,TRUE)</f>
        <v>#N/A</v>
      </c>
      <c r="AJ47" s="193" t="e">
        <f ca="1">VLOOKUP($AG47,INDIRECT(CONCATENATE($CR47,"!",VLOOKUP($CR47,$AG$3:AJ$8,AJ$2,FALSE))),1,TRUE)</f>
        <v>#N/A</v>
      </c>
      <c r="AK47" s="193" t="e">
        <f ca="1">VLOOKUP($AG47,INDIRECT(CONCATENATE($CR47,"!",VLOOKUP($CR47,$AG$3:AK$8,AK$2,FALSE))),1,TRUE)</f>
        <v>#N/A</v>
      </c>
      <c r="AL47" s="193" t="e">
        <f ca="1">VLOOKUP($AG47,INDIRECT(CONCATENATE($CR47,"!",VLOOKUP($CR47,$AG$3:AL$8,AL$2,FALSE))),1,TRUE)</f>
        <v>#N/A</v>
      </c>
      <c r="AM47" s="193" t="e">
        <f ca="1">VLOOKUP($AG47,INDIRECT(CONCATENATE($CR47,"!",VLOOKUP($CR47,$AG$3:AM$8,AM$2,FALSE))),1,TRUE)</f>
        <v>#N/A</v>
      </c>
      <c r="AN47" s="193" t="e">
        <f ca="1">VLOOKUP($AG47,INDIRECT(CONCATENATE($CR47,"!",VLOOKUP($CR47,$AG$3:AN$8,AN$2,FALSE))),1,TRUE)</f>
        <v>#N/A</v>
      </c>
      <c r="AO47" s="193" t="e">
        <f ca="1">VLOOKUP($AG47,INDIRECT(CONCATENATE($CR47,"!",VLOOKUP($CR47,$AG$3:AO$8,AO$2,FALSE))),1,TRUE)</f>
        <v>#N/A</v>
      </c>
      <c r="AP47" s="193" t="e">
        <f ca="1">VLOOKUP($AG47,INDIRECT(CONCATENATE($CR47,"!",VLOOKUP($CR47,$AG$3:AP$8,AP$2,FALSE))),1,TRUE)</f>
        <v>#N/A</v>
      </c>
      <c r="AQ47" s="193" t="e">
        <f ca="1">VLOOKUP($AG47,INDIRECT(CONCATENATE($CR47,"!",VLOOKUP($CR47,$AG$3:AQ$8,AQ$2,FALSE))),1,TRUE)</f>
        <v>#N/A</v>
      </c>
      <c r="AR47" s="193" t="e">
        <f ca="1">VLOOKUP($AG47,INDIRECT(CONCATENATE($CR47,"!",VLOOKUP($CR47,$AG$3:AR$8,AR$2,FALSE))),1,TRUE)</f>
        <v>#N/A</v>
      </c>
      <c r="AS47" s="193" t="e">
        <f ca="1">VLOOKUP($AG47,INDIRECT(CONCATENATE($CR47,"!",VLOOKUP($CR47,$AG$3:AS$8,AS$2,FALSE))),1,TRUE)</f>
        <v>#N/A</v>
      </c>
      <c r="AT47" s="193" t="e">
        <f ca="1">VLOOKUP($AG47,INDIRECT(CONCATENATE($CR47,"!",VLOOKUP($CR47,$AG$3:AT$8,AT$2,FALSE))),1,TRUE)</f>
        <v>#N/A</v>
      </c>
      <c r="AU47" s="193"/>
      <c r="AV47" s="193"/>
      <c r="AW47" s="193"/>
      <c r="AX47" s="193"/>
      <c r="AY47" s="193"/>
      <c r="AZ47" s="193"/>
      <c r="BA47" s="107">
        <f t="shared" si="50"/>
        <v>1</v>
      </c>
      <c r="BB47" s="100">
        <f t="shared" si="50"/>
        <v>1</v>
      </c>
      <c r="BC47" s="100">
        <f t="shared" si="51"/>
        <v>1</v>
      </c>
      <c r="BD47" s="100">
        <f t="shared" si="51"/>
        <v>1</v>
      </c>
      <c r="BE47" s="100">
        <f t="shared" si="15"/>
        <v>1</v>
      </c>
      <c r="BF47" s="100">
        <f t="shared" si="16"/>
        <v>1</v>
      </c>
      <c r="BG47" s="100">
        <f t="shared" si="17"/>
        <v>1</v>
      </c>
      <c r="BH47" s="100">
        <f t="shared" si="49"/>
        <v>1</v>
      </c>
      <c r="BI47" s="100">
        <f t="shared" si="49"/>
        <v>1</v>
      </c>
      <c r="BJ47" s="100">
        <f t="shared" si="49"/>
        <v>1</v>
      </c>
      <c r="BK47" s="100">
        <f t="shared" si="49"/>
        <v>1</v>
      </c>
      <c r="BL47" s="100">
        <f t="shared" si="49"/>
        <v>1</v>
      </c>
      <c r="BM47" s="100">
        <f t="shared" si="49"/>
        <v>1</v>
      </c>
      <c r="BU47" s="108" t="e">
        <f>HLOOKUP(AE47,$BA$10:BT47,COUNTIF($AE$7:AE47,"&lt;&gt;"&amp;""),FALSE)</f>
        <v>#N/A</v>
      </c>
      <c r="BV47" s="100">
        <f t="shared" si="18"/>
        <v>1</v>
      </c>
      <c r="BW47" s="108" t="str">
        <f t="shared" si="45"/>
        <v/>
      </c>
      <c r="BX47" s="227" t="str">
        <f ca="1">IF(OR(AE47=$BB$10,AE47=$BD$10,AE47=$BK$10,AE47=$BL$10,AE47=$BM$10),VLOOKUP(BW47,INDIRECT(CONCATENATE(CR47,"!",HLOOKUP(AE47,$CU$10:CY47,CZ47,FALSE))),1,TRUE),"")</f>
        <v/>
      </c>
      <c r="BY47" s="193" t="e">
        <f t="shared" ca="1" si="20"/>
        <v>#N/A</v>
      </c>
      <c r="BZ47" s="193" t="e">
        <f t="shared" ca="1" si="21"/>
        <v>#N/A</v>
      </c>
      <c r="CA47" s="193" t="e">
        <f t="shared" ca="1" si="22"/>
        <v>#N/A</v>
      </c>
      <c r="CB47" s="193" t="e">
        <f t="shared" ca="1" si="23"/>
        <v>#N/A</v>
      </c>
      <c r="CC47" s="193" t="e">
        <f t="shared" ca="1" si="24"/>
        <v>#N/A</v>
      </c>
      <c r="CD47" s="109">
        <f>Worksheet!K42</f>
        <v>0</v>
      </c>
      <c r="CE47" s="109">
        <f>Worksheet!L42</f>
        <v>0</v>
      </c>
      <c r="CF47" s="109">
        <f>Worksheet!M42</f>
        <v>0</v>
      </c>
      <c r="CG47" s="109">
        <f>Worksheet!N42</f>
        <v>0</v>
      </c>
      <c r="CH47" s="109">
        <f>Worksheet!O42</f>
        <v>0</v>
      </c>
      <c r="CI47" s="246" t="e">
        <f t="shared" ca="1" si="25"/>
        <v>#N/A</v>
      </c>
      <c r="CJ47" s="246" t="e">
        <f t="shared" ca="1" si="26"/>
        <v>#N/A</v>
      </c>
      <c r="CK47" s="246" t="e">
        <f t="shared" ca="1" si="27"/>
        <v>#N/A</v>
      </c>
      <c r="CL47" s="246" t="e">
        <f t="shared" ca="1" si="28"/>
        <v>#N/A</v>
      </c>
      <c r="CM47" s="246" t="e">
        <f t="shared" ca="1" si="29"/>
        <v>#N/A</v>
      </c>
      <c r="CN47" s="222" t="e">
        <f t="shared" ca="1" si="46"/>
        <v>#N/A</v>
      </c>
      <c r="CO47" s="194" t="str">
        <f>Worksheet!Q42</f>
        <v>0</v>
      </c>
      <c r="CP47" s="99" t="str">
        <f t="shared" si="31"/>
        <v>1</v>
      </c>
      <c r="CQ47" s="224" t="e">
        <f t="shared" si="47"/>
        <v>#N/A</v>
      </c>
      <c r="CR47" s="99" t="str">
        <f t="shared" si="33"/>
        <v>Standard1</v>
      </c>
      <c r="CT47" s="203" t="str">
        <f t="shared" ca="1" si="48"/>
        <v>$B$4:$P$807</v>
      </c>
      <c r="CU47" s="193" t="str">
        <f>VLOOKUP($CR47,$CT$3:CU$8,2,FALSE)</f>
        <v>$I$189:$I$348</v>
      </c>
      <c r="CV47" s="193" t="str">
        <f>VLOOKUP($CR47,$CT$3:CV$8,3,FALSE)</f>
        <v>$I$349:$I$538</v>
      </c>
      <c r="CW47" s="193" t="e">
        <f>VLOOKUP($CR47,$CT$3:CW$8,4,FALSE)</f>
        <v>#N/A</v>
      </c>
      <c r="CX47" s="193" t="e">
        <f>VLOOKUP($CR47,$CT$3:CX$8,5,FALSE)</f>
        <v>#N/A</v>
      </c>
      <c r="CY47" s="193" t="e">
        <f>VLOOKUP($CR47,$CT$3:CY$8,6,FALSE)</f>
        <v>#N/A</v>
      </c>
      <c r="CZ47" s="99">
        <f>COUNTIF($CU$10:CU47,"&lt;&gt;"&amp;"")</f>
        <v>38</v>
      </c>
      <c r="DB47" s="99">
        <f t="shared" si="35"/>
        <v>1</v>
      </c>
      <c r="DC47" s="99" t="e">
        <f t="shared" ca="1" si="36"/>
        <v>#N/A</v>
      </c>
    </row>
    <row r="48" spans="17:107" x14ac:dyDescent="0.25">
      <c r="Q48" s="100" t="e">
        <f t="shared" ca="1" si="37"/>
        <v>#N/A</v>
      </c>
      <c r="R48" s="99" t="str">
        <f>IF(Worksheet!I43=$S$2,$S$2,IF(Worksheet!I43=$S$3,$S$3,$S$1))</f>
        <v>5502A</v>
      </c>
      <c r="S48" s="101" t="str">
        <f t="shared" ca="1" si="38"/>
        <v/>
      </c>
      <c r="T48" s="96" t="e">
        <f t="shared" si="39"/>
        <v>#N/A</v>
      </c>
      <c r="U48" s="103">
        <f>IF(Worksheet!S43="%",ABS(Worksheet!Z43),ABS(Worksheet!U43))</f>
        <v>40</v>
      </c>
      <c r="V48" s="249" t="str">
        <f>IF(Worksheet!S43="%",Worksheet!AA43,Worksheet!S43)</f>
        <v>°C</v>
      </c>
      <c r="W48" s="102" t="str">
        <f>IF(Worksheet!S43="%","",IF(Worksheet!Z43&lt;&gt;"",Worksheet!Z43,""))</f>
        <v/>
      </c>
      <c r="X48" s="102" t="str">
        <f>IF(Worksheet!S43="%","",IF(Worksheet!AA43&lt;&gt;"",Worksheet!AA43,""))</f>
        <v/>
      </c>
      <c r="Y48" s="104" t="str">
        <f t="shared" si="40"/>
        <v/>
      </c>
      <c r="Z48" s="104" t="str">
        <f t="shared" si="41"/>
        <v>DGC</v>
      </c>
      <c r="AA48" s="104" t="str">
        <f t="shared" si="42"/>
        <v>DC</v>
      </c>
      <c r="AB48" s="104" t="str">
        <f t="shared" si="43"/>
        <v>DGC</v>
      </c>
      <c r="AC48" s="104" t="str">
        <f>IF(Worksheet!H43&lt;&gt;"",Worksheet!H43,"")</f>
        <v/>
      </c>
      <c r="AD48" s="104" t="str">
        <f t="shared" si="10"/>
        <v/>
      </c>
      <c r="AE48" s="225" t="str">
        <f t="shared" si="11"/>
        <v>DGC</v>
      </c>
      <c r="AF48" s="226" t="e">
        <f>HLOOKUP(AE48,$AH$10:AZ48,COUNTIF($AE$7:AE48,"&lt;&gt;"&amp;""),FALSE)</f>
        <v>#N/A</v>
      </c>
      <c r="AG48" s="112" t="e">
        <f t="shared" si="44"/>
        <v>#N/A</v>
      </c>
      <c r="AH48" s="193" t="e">
        <f ca="1">VLOOKUP($AG48,INDIRECT(CONCATENATE($CR48,"!",VLOOKUP($CR48,$AG$3:AH$8,AH$2,FALSE))),1,TRUE)</f>
        <v>#N/A</v>
      </c>
      <c r="AI48" s="193" t="e">
        <f ca="1">VLOOKUP($AG48,INDIRECT(CONCATENATE($CR48,"!",VLOOKUP($CR48,$AG$3:AI$8,AI$2,FALSE))),1,TRUE)</f>
        <v>#N/A</v>
      </c>
      <c r="AJ48" s="193" t="e">
        <f ca="1">VLOOKUP($AG48,INDIRECT(CONCATENATE($CR48,"!",VLOOKUP($CR48,$AG$3:AJ$8,AJ$2,FALSE))),1,TRUE)</f>
        <v>#N/A</v>
      </c>
      <c r="AK48" s="193" t="e">
        <f ca="1">VLOOKUP($AG48,INDIRECT(CONCATENATE($CR48,"!",VLOOKUP($CR48,$AG$3:AK$8,AK$2,FALSE))),1,TRUE)</f>
        <v>#N/A</v>
      </c>
      <c r="AL48" s="193" t="e">
        <f ca="1">VLOOKUP($AG48,INDIRECT(CONCATENATE($CR48,"!",VLOOKUP($CR48,$AG$3:AL$8,AL$2,FALSE))),1,TRUE)</f>
        <v>#N/A</v>
      </c>
      <c r="AM48" s="193" t="e">
        <f ca="1">VLOOKUP($AG48,INDIRECT(CONCATENATE($CR48,"!",VLOOKUP($CR48,$AG$3:AM$8,AM$2,FALSE))),1,TRUE)</f>
        <v>#N/A</v>
      </c>
      <c r="AN48" s="193" t="e">
        <f ca="1">VLOOKUP($AG48,INDIRECT(CONCATENATE($CR48,"!",VLOOKUP($CR48,$AG$3:AN$8,AN$2,FALSE))),1,TRUE)</f>
        <v>#N/A</v>
      </c>
      <c r="AO48" s="193" t="e">
        <f ca="1">VLOOKUP($AG48,INDIRECT(CONCATENATE($CR48,"!",VLOOKUP($CR48,$AG$3:AO$8,AO$2,FALSE))),1,TRUE)</f>
        <v>#N/A</v>
      </c>
      <c r="AP48" s="193" t="e">
        <f ca="1">VLOOKUP($AG48,INDIRECT(CONCATENATE($CR48,"!",VLOOKUP($CR48,$AG$3:AP$8,AP$2,FALSE))),1,TRUE)</f>
        <v>#N/A</v>
      </c>
      <c r="AQ48" s="193" t="e">
        <f ca="1">VLOOKUP($AG48,INDIRECT(CONCATENATE($CR48,"!",VLOOKUP($CR48,$AG$3:AQ$8,AQ$2,FALSE))),1,TRUE)</f>
        <v>#N/A</v>
      </c>
      <c r="AR48" s="193" t="e">
        <f ca="1">VLOOKUP($AG48,INDIRECT(CONCATENATE($CR48,"!",VLOOKUP($CR48,$AG$3:AR$8,AR$2,FALSE))),1,TRUE)</f>
        <v>#N/A</v>
      </c>
      <c r="AS48" s="193" t="e">
        <f ca="1">VLOOKUP($AG48,INDIRECT(CONCATENATE($CR48,"!",VLOOKUP($CR48,$AG$3:AS$8,AS$2,FALSE))),1,TRUE)</f>
        <v>#N/A</v>
      </c>
      <c r="AT48" s="193" t="e">
        <f ca="1">VLOOKUP($AG48,INDIRECT(CONCATENATE($CR48,"!",VLOOKUP($CR48,$AG$3:AT$8,AT$2,FALSE))),1,TRUE)</f>
        <v>#N/A</v>
      </c>
      <c r="AU48" s="193"/>
      <c r="AV48" s="193"/>
      <c r="AW48" s="193"/>
      <c r="AX48" s="193"/>
      <c r="AY48" s="193"/>
      <c r="AZ48" s="193"/>
      <c r="BA48" s="107">
        <f t="shared" si="50"/>
        <v>1</v>
      </c>
      <c r="BB48" s="100">
        <f t="shared" si="50"/>
        <v>1</v>
      </c>
      <c r="BC48" s="100">
        <f t="shared" si="51"/>
        <v>1</v>
      </c>
      <c r="BD48" s="100">
        <f t="shared" si="51"/>
        <v>1</v>
      </c>
      <c r="BE48" s="100">
        <f t="shared" si="15"/>
        <v>1</v>
      </c>
      <c r="BF48" s="100">
        <f t="shared" si="16"/>
        <v>1</v>
      </c>
      <c r="BG48" s="100">
        <f t="shared" si="17"/>
        <v>1</v>
      </c>
      <c r="BH48" s="100">
        <f t="shared" si="49"/>
        <v>1</v>
      </c>
      <c r="BI48" s="100">
        <f t="shared" si="49"/>
        <v>1</v>
      </c>
      <c r="BJ48" s="100">
        <f t="shared" si="49"/>
        <v>1</v>
      </c>
      <c r="BK48" s="100">
        <f t="shared" si="49"/>
        <v>1</v>
      </c>
      <c r="BL48" s="100">
        <f t="shared" si="49"/>
        <v>1</v>
      </c>
      <c r="BM48" s="100">
        <f t="shared" si="49"/>
        <v>1</v>
      </c>
      <c r="BU48" s="108" t="e">
        <f>HLOOKUP(AE48,$BA$10:BT48,COUNTIF($AE$7:AE48,"&lt;&gt;"&amp;""),FALSE)</f>
        <v>#N/A</v>
      </c>
      <c r="BV48" s="100">
        <f t="shared" si="18"/>
        <v>1</v>
      </c>
      <c r="BW48" s="108" t="str">
        <f t="shared" si="45"/>
        <v/>
      </c>
      <c r="BX48" s="227" t="str">
        <f ca="1">IF(OR(AE48=$BB$10,AE48=$BD$10,AE48=$BK$10,AE48=$BL$10,AE48=$BM$10),VLOOKUP(BW48,INDIRECT(CONCATENATE(CR48,"!",HLOOKUP(AE48,$CU$10:CY48,CZ48,FALSE))),1,TRUE),"")</f>
        <v/>
      </c>
      <c r="BY48" s="193" t="e">
        <f t="shared" ca="1" si="20"/>
        <v>#N/A</v>
      </c>
      <c r="BZ48" s="193" t="e">
        <f t="shared" ca="1" si="21"/>
        <v>#N/A</v>
      </c>
      <c r="CA48" s="193" t="e">
        <f t="shared" ca="1" si="22"/>
        <v>#N/A</v>
      </c>
      <c r="CB48" s="193" t="e">
        <f t="shared" ca="1" si="23"/>
        <v>#N/A</v>
      </c>
      <c r="CC48" s="193" t="e">
        <f t="shared" ca="1" si="24"/>
        <v>#N/A</v>
      </c>
      <c r="CD48" s="109">
        <f>Worksheet!K43</f>
        <v>0</v>
      </c>
      <c r="CE48" s="109">
        <f>Worksheet!L43</f>
        <v>0</v>
      </c>
      <c r="CF48" s="109">
        <f>Worksheet!M43</f>
        <v>0</v>
      </c>
      <c r="CG48" s="109">
        <f>Worksheet!N43</f>
        <v>0</v>
      </c>
      <c r="CH48" s="109">
        <f>Worksheet!O43</f>
        <v>0</v>
      </c>
      <c r="CI48" s="246" t="e">
        <f t="shared" ca="1" si="25"/>
        <v>#N/A</v>
      </c>
      <c r="CJ48" s="246" t="e">
        <f t="shared" ca="1" si="26"/>
        <v>#N/A</v>
      </c>
      <c r="CK48" s="246" t="e">
        <f t="shared" ca="1" si="27"/>
        <v>#N/A</v>
      </c>
      <c r="CL48" s="246" t="e">
        <f t="shared" ca="1" si="28"/>
        <v>#N/A</v>
      </c>
      <c r="CM48" s="246" t="e">
        <f t="shared" ca="1" si="29"/>
        <v>#N/A</v>
      </c>
      <c r="CN48" s="222" t="e">
        <f t="shared" ca="1" si="46"/>
        <v>#N/A</v>
      </c>
      <c r="CO48" s="194" t="str">
        <f>Worksheet!Q43</f>
        <v>0.0</v>
      </c>
      <c r="CP48" s="99" t="str">
        <f t="shared" si="31"/>
        <v>0.1</v>
      </c>
      <c r="CQ48" s="224" t="e">
        <f t="shared" si="47"/>
        <v>#N/A</v>
      </c>
      <c r="CR48" s="99" t="str">
        <f t="shared" si="33"/>
        <v>Standard1</v>
      </c>
      <c r="CT48" s="203" t="str">
        <f t="shared" ca="1" si="48"/>
        <v>$B$4:$P$807</v>
      </c>
      <c r="CU48" s="193" t="str">
        <f>VLOOKUP($CR48,$CT$3:CU$8,2,FALSE)</f>
        <v>$I$189:$I$348</v>
      </c>
      <c r="CV48" s="193" t="str">
        <f>VLOOKUP($CR48,$CT$3:CV$8,3,FALSE)</f>
        <v>$I$349:$I$538</v>
      </c>
      <c r="CW48" s="193" t="e">
        <f>VLOOKUP($CR48,$CT$3:CW$8,4,FALSE)</f>
        <v>#N/A</v>
      </c>
      <c r="CX48" s="193" t="e">
        <f>VLOOKUP($CR48,$CT$3:CX$8,5,FALSE)</f>
        <v>#N/A</v>
      </c>
      <c r="CY48" s="193" t="e">
        <f>VLOOKUP($CR48,$CT$3:CY$8,6,FALSE)</f>
        <v>#N/A</v>
      </c>
      <c r="CZ48" s="99">
        <f>COUNTIF($CU$10:CU48,"&lt;&gt;"&amp;"")</f>
        <v>39</v>
      </c>
      <c r="DB48" s="99">
        <f t="shared" si="35"/>
        <v>1</v>
      </c>
      <c r="DC48" s="99" t="e">
        <f t="shared" ca="1" si="36"/>
        <v>#N/A</v>
      </c>
    </row>
    <row r="49" spans="17:107" x14ac:dyDescent="0.25">
      <c r="Q49" s="100" t="e">
        <f t="shared" ca="1" si="37"/>
        <v>#N/A</v>
      </c>
      <c r="R49" s="99" t="str">
        <f>IF(Worksheet!I44=$S$2,$S$2,IF(Worksheet!I44=$S$3,$S$3,$S$1))</f>
        <v>5502A</v>
      </c>
      <c r="S49" s="101" t="str">
        <f t="shared" ca="1" si="38"/>
        <v/>
      </c>
      <c r="T49" s="96" t="e">
        <f t="shared" si="39"/>
        <v>#N/A</v>
      </c>
      <c r="U49" s="103">
        <f>IF(Worksheet!S44="%",ABS(Worksheet!Z44),ABS(Worksheet!U44))</f>
        <v>400</v>
      </c>
      <c r="V49" s="249" t="str">
        <f>IF(Worksheet!S44="%",Worksheet!AA44,Worksheet!S44)</f>
        <v>°C</v>
      </c>
      <c r="W49" s="102" t="str">
        <f>IF(Worksheet!S44="%","",IF(Worksheet!Z44&lt;&gt;"",Worksheet!Z44,""))</f>
        <v/>
      </c>
      <c r="X49" s="102" t="str">
        <f>IF(Worksheet!S44="%","",IF(Worksheet!AA44&lt;&gt;"",Worksheet!AA44,""))</f>
        <v/>
      </c>
      <c r="Y49" s="104" t="str">
        <f t="shared" si="40"/>
        <v/>
      </c>
      <c r="Z49" s="104" t="str">
        <f t="shared" si="41"/>
        <v>DGC</v>
      </c>
      <c r="AA49" s="104" t="str">
        <f t="shared" si="42"/>
        <v>DC</v>
      </c>
      <c r="AB49" s="104" t="str">
        <f t="shared" si="43"/>
        <v>DGC</v>
      </c>
      <c r="AC49" s="104" t="str">
        <f>IF(Worksheet!H44&lt;&gt;"",Worksheet!H44,"")</f>
        <v/>
      </c>
      <c r="AD49" s="104" t="str">
        <f t="shared" si="10"/>
        <v/>
      </c>
      <c r="AE49" s="225" t="str">
        <f t="shared" si="11"/>
        <v>DGC</v>
      </c>
      <c r="AF49" s="226" t="e">
        <f>HLOOKUP(AE49,$AH$10:AZ49,COUNTIF($AE$7:AE49,"&lt;&gt;"&amp;""),FALSE)</f>
        <v>#N/A</v>
      </c>
      <c r="AG49" s="112" t="e">
        <f t="shared" si="44"/>
        <v>#N/A</v>
      </c>
      <c r="AH49" s="193" t="e">
        <f ca="1">VLOOKUP($AG49,INDIRECT(CONCATENATE($CR49,"!",VLOOKUP($CR49,$AG$3:AH$8,AH$2,FALSE))),1,TRUE)</f>
        <v>#N/A</v>
      </c>
      <c r="AI49" s="193" t="e">
        <f ca="1">VLOOKUP($AG49,INDIRECT(CONCATENATE($CR49,"!",VLOOKUP($CR49,$AG$3:AI$8,AI$2,FALSE))),1,TRUE)</f>
        <v>#N/A</v>
      </c>
      <c r="AJ49" s="193" t="e">
        <f ca="1">VLOOKUP($AG49,INDIRECT(CONCATENATE($CR49,"!",VLOOKUP($CR49,$AG$3:AJ$8,AJ$2,FALSE))),1,TRUE)</f>
        <v>#N/A</v>
      </c>
      <c r="AK49" s="193" t="e">
        <f ca="1">VLOOKUP($AG49,INDIRECT(CONCATENATE($CR49,"!",VLOOKUP($CR49,$AG$3:AK$8,AK$2,FALSE))),1,TRUE)</f>
        <v>#N/A</v>
      </c>
      <c r="AL49" s="193" t="e">
        <f ca="1">VLOOKUP($AG49,INDIRECT(CONCATENATE($CR49,"!",VLOOKUP($CR49,$AG$3:AL$8,AL$2,FALSE))),1,TRUE)</f>
        <v>#N/A</v>
      </c>
      <c r="AM49" s="193" t="e">
        <f ca="1">VLOOKUP($AG49,INDIRECT(CONCATENATE($CR49,"!",VLOOKUP($CR49,$AG$3:AM$8,AM$2,FALSE))),1,TRUE)</f>
        <v>#N/A</v>
      </c>
      <c r="AN49" s="193" t="e">
        <f ca="1">VLOOKUP($AG49,INDIRECT(CONCATENATE($CR49,"!",VLOOKUP($CR49,$AG$3:AN$8,AN$2,FALSE))),1,TRUE)</f>
        <v>#N/A</v>
      </c>
      <c r="AO49" s="193" t="e">
        <f ca="1">VLOOKUP($AG49,INDIRECT(CONCATENATE($CR49,"!",VLOOKUP($CR49,$AG$3:AO$8,AO$2,FALSE))),1,TRUE)</f>
        <v>#N/A</v>
      </c>
      <c r="AP49" s="193" t="e">
        <f ca="1">VLOOKUP($AG49,INDIRECT(CONCATENATE($CR49,"!",VLOOKUP($CR49,$AG$3:AP$8,AP$2,FALSE))),1,TRUE)</f>
        <v>#N/A</v>
      </c>
      <c r="AQ49" s="193" t="e">
        <f ca="1">VLOOKUP($AG49,INDIRECT(CONCATENATE($CR49,"!",VLOOKUP($CR49,$AG$3:AQ$8,AQ$2,FALSE))),1,TRUE)</f>
        <v>#N/A</v>
      </c>
      <c r="AR49" s="193" t="e">
        <f ca="1">VLOOKUP($AG49,INDIRECT(CONCATENATE($CR49,"!",VLOOKUP($CR49,$AG$3:AR$8,AR$2,FALSE))),1,TRUE)</f>
        <v>#N/A</v>
      </c>
      <c r="AS49" s="193" t="e">
        <f ca="1">VLOOKUP($AG49,INDIRECT(CONCATENATE($CR49,"!",VLOOKUP($CR49,$AG$3:AS$8,AS$2,FALSE))),1,TRUE)</f>
        <v>#N/A</v>
      </c>
      <c r="AT49" s="193" t="e">
        <f ca="1">VLOOKUP($AG49,INDIRECT(CONCATENATE($CR49,"!",VLOOKUP($CR49,$AG$3:AT$8,AT$2,FALSE))),1,TRUE)</f>
        <v>#N/A</v>
      </c>
      <c r="AU49" s="193"/>
      <c r="AV49" s="193"/>
      <c r="AW49" s="193"/>
      <c r="AX49" s="193"/>
      <c r="AY49" s="193"/>
      <c r="AZ49" s="193"/>
      <c r="BA49" s="107">
        <f t="shared" si="50"/>
        <v>1</v>
      </c>
      <c r="BB49" s="100">
        <f t="shared" si="50"/>
        <v>1</v>
      </c>
      <c r="BC49" s="100">
        <f t="shared" si="51"/>
        <v>1</v>
      </c>
      <c r="BD49" s="100">
        <f t="shared" si="51"/>
        <v>1</v>
      </c>
      <c r="BE49" s="100">
        <f t="shared" si="15"/>
        <v>1</v>
      </c>
      <c r="BF49" s="100">
        <f t="shared" si="16"/>
        <v>1</v>
      </c>
      <c r="BG49" s="100">
        <f t="shared" si="17"/>
        <v>1</v>
      </c>
      <c r="BH49" s="100">
        <f t="shared" si="49"/>
        <v>1</v>
      </c>
      <c r="BI49" s="100">
        <f t="shared" si="49"/>
        <v>1</v>
      </c>
      <c r="BJ49" s="100">
        <f t="shared" si="49"/>
        <v>1</v>
      </c>
      <c r="BK49" s="100">
        <f t="shared" si="49"/>
        <v>1</v>
      </c>
      <c r="BL49" s="100">
        <f t="shared" si="49"/>
        <v>1</v>
      </c>
      <c r="BM49" s="100">
        <f t="shared" si="49"/>
        <v>1</v>
      </c>
      <c r="BU49" s="108" t="e">
        <f>HLOOKUP(AE49,$BA$10:BT49,COUNTIF($AE$7:AE49,"&lt;&gt;"&amp;""),FALSE)</f>
        <v>#N/A</v>
      </c>
      <c r="BV49" s="100">
        <f t="shared" si="18"/>
        <v>1</v>
      </c>
      <c r="BW49" s="108" t="str">
        <f t="shared" si="45"/>
        <v/>
      </c>
      <c r="BX49" s="227" t="str">
        <f ca="1">IF(OR(AE49=$BB$10,AE49=$BD$10,AE49=$BK$10,AE49=$BL$10,AE49=$BM$10),VLOOKUP(BW49,INDIRECT(CONCATENATE(CR49,"!",HLOOKUP(AE49,$CU$10:CY49,CZ49,FALSE))),1,TRUE),"")</f>
        <v/>
      </c>
      <c r="BY49" s="193" t="e">
        <f t="shared" ca="1" si="20"/>
        <v>#N/A</v>
      </c>
      <c r="BZ49" s="193" t="e">
        <f t="shared" ca="1" si="21"/>
        <v>#N/A</v>
      </c>
      <c r="CA49" s="193" t="e">
        <f t="shared" ca="1" si="22"/>
        <v>#N/A</v>
      </c>
      <c r="CB49" s="193" t="e">
        <f t="shared" ca="1" si="23"/>
        <v>#N/A</v>
      </c>
      <c r="CC49" s="193" t="e">
        <f t="shared" ca="1" si="24"/>
        <v>#N/A</v>
      </c>
      <c r="CD49" s="109">
        <f>Worksheet!K44</f>
        <v>0</v>
      </c>
      <c r="CE49" s="109">
        <f>Worksheet!L44</f>
        <v>0</v>
      </c>
      <c r="CF49" s="109">
        <f>Worksheet!M44</f>
        <v>0</v>
      </c>
      <c r="CG49" s="109">
        <f>Worksheet!N44</f>
        <v>0</v>
      </c>
      <c r="CH49" s="109">
        <f>Worksheet!O44</f>
        <v>0</v>
      </c>
      <c r="CI49" s="246" t="e">
        <f t="shared" ca="1" si="25"/>
        <v>#N/A</v>
      </c>
      <c r="CJ49" s="246" t="e">
        <f t="shared" ca="1" si="26"/>
        <v>#N/A</v>
      </c>
      <c r="CK49" s="246" t="e">
        <f t="shared" ca="1" si="27"/>
        <v>#N/A</v>
      </c>
      <c r="CL49" s="246" t="e">
        <f t="shared" ca="1" si="28"/>
        <v>#N/A</v>
      </c>
      <c r="CM49" s="246" t="e">
        <f t="shared" ca="1" si="29"/>
        <v>#N/A</v>
      </c>
      <c r="CN49" s="222" t="e">
        <f t="shared" ca="1" si="46"/>
        <v>#N/A</v>
      </c>
      <c r="CO49" s="194" t="str">
        <f>Worksheet!Q44</f>
        <v>0</v>
      </c>
      <c r="CP49" s="99" t="str">
        <f t="shared" si="31"/>
        <v>1</v>
      </c>
      <c r="CQ49" s="224" t="e">
        <f t="shared" si="47"/>
        <v>#N/A</v>
      </c>
      <c r="CR49" s="99" t="str">
        <f t="shared" si="33"/>
        <v>Standard1</v>
      </c>
      <c r="CT49" s="203" t="str">
        <f t="shared" ca="1" si="48"/>
        <v>$B$4:$P$807</v>
      </c>
      <c r="CU49" s="193" t="str">
        <f>VLOOKUP($CR49,$CT$3:CU$8,2,FALSE)</f>
        <v>$I$189:$I$348</v>
      </c>
      <c r="CV49" s="193" t="str">
        <f>VLOOKUP($CR49,$CT$3:CV$8,3,FALSE)</f>
        <v>$I$349:$I$538</v>
      </c>
      <c r="CW49" s="193" t="e">
        <f>VLOOKUP($CR49,$CT$3:CW$8,4,FALSE)</f>
        <v>#N/A</v>
      </c>
      <c r="CX49" s="193" t="e">
        <f>VLOOKUP($CR49,$CT$3:CX$8,5,FALSE)</f>
        <v>#N/A</v>
      </c>
      <c r="CY49" s="193" t="e">
        <f>VLOOKUP($CR49,$CT$3:CY$8,6,FALSE)</f>
        <v>#N/A</v>
      </c>
      <c r="CZ49" s="99">
        <f>COUNTIF($CU$10:CU49,"&lt;&gt;"&amp;"")</f>
        <v>40</v>
      </c>
      <c r="DB49" s="99">
        <f t="shared" si="35"/>
        <v>1</v>
      </c>
      <c r="DC49" s="99" t="e">
        <f t="shared" ca="1" si="36"/>
        <v>#N/A</v>
      </c>
    </row>
    <row r="50" spans="17:107" x14ac:dyDescent="0.25">
      <c r="Q50" s="100" t="e">
        <f t="shared" ref="Q50:Q100" ca="1" si="52">CONCATENATE(AE50,CQ50,AF50,BX50)</f>
        <v>#N/A</v>
      </c>
      <c r="R50" s="99" t="str">
        <f>IF(Worksheet!I45=$S$2,$S$2,IF(Worksheet!I45=$S$3,$S$3,$S$1))</f>
        <v>5502A</v>
      </c>
      <c r="S50" s="101" t="str">
        <f t="shared" ref="S50:S100" ca="1" si="53">IFERROR(CONCATENATE((ROUND(MAX((SQRT(((((STDEV(CI50:CM50))/SQRT(5))*2.87/2)^2)+(((CA50+(AG50*(CB50)))*0.5)^2))*2),BY50+(BZ50*AG50)),2-(1+INT(LOG10(ABS(MAX((SQRT(((((STDEV(CI50:CM50))/SQRT(5))*2.87/2)^2)+(((CA50+(AG50*(CB50)))*0.5)^2))*2),BY50+(BZ50*AG50))))))))," ",CN50),"")</f>
        <v/>
      </c>
      <c r="T50" s="96" t="e">
        <f t="shared" ref="T50:T100" si="54">CQ50</f>
        <v>#N/A</v>
      </c>
      <c r="U50" s="103">
        <f>IF(Worksheet!S45="%",ABS(Worksheet!Z45),ABS(Worksheet!U45))</f>
        <v>0</v>
      </c>
      <c r="V50" s="249">
        <f>IF(Worksheet!S45="%",Worksheet!AA45,Worksheet!S45)</f>
        <v>0</v>
      </c>
      <c r="W50" s="102" t="str">
        <f>IF(Worksheet!S45="%","",IF(Worksheet!Z45&lt;&gt;"",Worksheet!Z45,""))</f>
        <v/>
      </c>
      <c r="X50" s="102" t="str">
        <f>IF(Worksheet!S45="%","",IF(Worksheet!AA45&lt;&gt;"",Worksheet!AA45,""))</f>
        <v/>
      </c>
      <c r="Y50" s="104" t="str">
        <f t="shared" ref="Y50:Y100" si="55">IF(OR(LEFT(RIGHT(V50,2),1)="°",LEFT(RIGHT(V50,2),1)="Ω",LEFT(RIGHT(V50,2),1)=Z50),"",LEFT(RIGHT(V50,2),1))</f>
        <v/>
      </c>
      <c r="Z50" s="104" t="str">
        <f t="shared" ref="Z50:Z100" si="56">IF(RIGHT(V50,1)="Ω","O",IF(RIGHT(V50,2)="°F","DGF",IF(RIGHT(V50,2)="°C","DGC",RIGHT(V50,1))))</f>
        <v>0</v>
      </c>
      <c r="AA50" s="104" t="str">
        <f t="shared" ref="AA50:AA100" si="57">IF(X50&lt;&gt;"","AC","DC")</f>
        <v>DC</v>
      </c>
      <c r="AB50" s="104" t="str">
        <f t="shared" ref="AB50:AB100" si="58">IF(OR(Z50="DGC",Z50="DGF",Z50="O"),Z50,CONCATENATE(AA50,Z50))</f>
        <v>DC0</v>
      </c>
      <c r="AC50" s="104" t="str">
        <f>IF(Worksheet!H45&lt;&gt;"",Worksheet!H45,"")</f>
        <v/>
      </c>
      <c r="AD50" s="104" t="str">
        <f t="shared" ref="AD50:AD100" si="59">IF(RIGHT(AB50,1)="f","Capacitance",IF(RIGHT(AB50,1)="Z","Frequency",IF(RIGHT(AB50,1)="O","Resistance",IF(AND(RIGHT(AB50,1)="A",AC50&lt;&gt;""),CONCATENATE(AB50,AC50,"TURN"),""))))</f>
        <v/>
      </c>
      <c r="AE50" s="225" t="str">
        <f t="shared" ref="AE50:AE100" si="60">IF(AD50&lt;&gt;"",AD50,AB50)</f>
        <v>DC0</v>
      </c>
      <c r="AF50" s="226" t="e">
        <f>HLOOKUP(AE50,$AH$10:AZ50,COUNTIF($AE$7:AE50,"&lt;&gt;"&amp;""),FALSE)</f>
        <v>#N/A</v>
      </c>
      <c r="AG50" s="112" t="e">
        <f t="shared" ref="AG50:AG100" si="61">U50*BU50</f>
        <v>#N/A</v>
      </c>
      <c r="AH50" s="193" t="e">
        <f ca="1">VLOOKUP($AG50,INDIRECT(CONCATENATE($CR50,"!",VLOOKUP($CR50,$AG$3:AH$8,AH$2,FALSE))),1,TRUE)</f>
        <v>#N/A</v>
      </c>
      <c r="AI50" s="193" t="e">
        <f ca="1">VLOOKUP($AG50,INDIRECT(CONCATENATE($CR50,"!",VLOOKUP($CR50,$AG$3:AI$8,AI$2,FALSE))),1,TRUE)</f>
        <v>#N/A</v>
      </c>
      <c r="AJ50" s="193" t="e">
        <f ca="1">VLOOKUP($AG50,INDIRECT(CONCATENATE($CR50,"!",VLOOKUP($CR50,$AG$3:AJ$8,AJ$2,FALSE))),1,TRUE)</f>
        <v>#N/A</v>
      </c>
      <c r="AK50" s="193" t="e">
        <f ca="1">VLOOKUP($AG50,INDIRECT(CONCATENATE($CR50,"!",VLOOKUP($CR50,$AG$3:AK$8,AK$2,FALSE))),1,TRUE)</f>
        <v>#N/A</v>
      </c>
      <c r="AL50" s="193" t="e">
        <f ca="1">VLOOKUP($AG50,INDIRECT(CONCATENATE($CR50,"!",VLOOKUP($CR50,$AG$3:AL$8,AL$2,FALSE))),1,TRUE)</f>
        <v>#N/A</v>
      </c>
      <c r="AM50" s="193" t="e">
        <f ca="1">VLOOKUP($AG50,INDIRECT(CONCATENATE($CR50,"!",VLOOKUP($CR50,$AG$3:AM$8,AM$2,FALSE))),1,TRUE)</f>
        <v>#N/A</v>
      </c>
      <c r="AN50" s="193" t="e">
        <f ca="1">VLOOKUP($AG50,INDIRECT(CONCATENATE($CR50,"!",VLOOKUP($CR50,$AG$3:AN$8,AN$2,FALSE))),1,TRUE)</f>
        <v>#N/A</v>
      </c>
      <c r="AO50" s="193" t="e">
        <f ca="1">VLOOKUP($AG50,INDIRECT(CONCATENATE($CR50,"!",VLOOKUP($CR50,$AG$3:AO$8,AO$2,FALSE))),1,TRUE)</f>
        <v>#N/A</v>
      </c>
      <c r="AP50" s="193" t="e">
        <f ca="1">VLOOKUP($AG50,INDIRECT(CONCATENATE($CR50,"!",VLOOKUP($CR50,$AG$3:AP$8,AP$2,FALSE))),1,TRUE)</f>
        <v>#N/A</v>
      </c>
      <c r="AQ50" s="193" t="e">
        <f ca="1">VLOOKUP($AG50,INDIRECT(CONCATENATE($CR50,"!",VLOOKUP($CR50,$AG$3:AQ$8,AQ$2,FALSE))),1,TRUE)</f>
        <v>#N/A</v>
      </c>
      <c r="AR50" s="193" t="e">
        <f ca="1">VLOOKUP($AG50,INDIRECT(CONCATENATE($CR50,"!",VLOOKUP($CR50,$AG$3:AR$8,AR$2,FALSE))),1,TRUE)</f>
        <v>#N/A</v>
      </c>
      <c r="AS50" s="193" t="e">
        <f ca="1">VLOOKUP($AG50,INDIRECT(CONCATENATE($CR50,"!",VLOOKUP($CR50,$AG$3:AS$8,AS$2,FALSE))),1,TRUE)</f>
        <v>#N/A</v>
      </c>
      <c r="AT50" s="193" t="e">
        <f ca="1">VLOOKUP($AG50,INDIRECT(CONCATENATE($CR50,"!",VLOOKUP($CR50,$AG$3:AT$8,AT$2,FALSE))),1,TRUE)</f>
        <v>#N/A</v>
      </c>
      <c r="AU50" s="193"/>
      <c r="AV50" s="193"/>
      <c r="AW50" s="193"/>
      <c r="AX50" s="193"/>
      <c r="AY50" s="193"/>
      <c r="AZ50" s="193"/>
      <c r="BA50" s="107">
        <f t="shared" si="50"/>
        <v>1</v>
      </c>
      <c r="BB50" s="100">
        <f t="shared" si="50"/>
        <v>1</v>
      </c>
      <c r="BC50" s="100">
        <f t="shared" si="51"/>
        <v>1</v>
      </c>
      <c r="BD50" s="100">
        <f t="shared" si="51"/>
        <v>1</v>
      </c>
      <c r="BE50" s="100">
        <f t="shared" si="15"/>
        <v>1</v>
      </c>
      <c r="BF50" s="100">
        <f t="shared" si="16"/>
        <v>1</v>
      </c>
      <c r="BG50" s="100">
        <f t="shared" si="17"/>
        <v>1</v>
      </c>
      <c r="BH50" s="100">
        <f t="shared" si="49"/>
        <v>1</v>
      </c>
      <c r="BI50" s="100">
        <f t="shared" si="49"/>
        <v>1</v>
      </c>
      <c r="BJ50" s="100">
        <f t="shared" si="49"/>
        <v>1</v>
      </c>
      <c r="BK50" s="100">
        <f t="shared" si="49"/>
        <v>1</v>
      </c>
      <c r="BL50" s="100">
        <f t="shared" si="49"/>
        <v>1</v>
      </c>
      <c r="BM50" s="100">
        <f t="shared" si="49"/>
        <v>1</v>
      </c>
      <c r="BU50" s="108" t="e">
        <f>HLOOKUP(AE50,$BA$10:BT50,COUNTIF($AE$7:AE50,"&lt;&gt;"&amp;""),FALSE)</f>
        <v>#N/A</v>
      </c>
      <c r="BV50" s="100">
        <f t="shared" si="18"/>
        <v>1</v>
      </c>
      <c r="BW50" s="108" t="str">
        <f t="shared" ref="BW50:BW100" si="62">IF(W50&lt;&gt;"",BV50*W50,"")</f>
        <v/>
      </c>
      <c r="BX50" s="227" t="str">
        <f ca="1">IF(OR(AE50=$BB$10,AE50=$BD$10,AE50=$BK$10,AE50=$BL$10,AE50=$BM$10),VLOOKUP(BW50,INDIRECT(CONCATENATE(CR50,"!",HLOOKUP(AE50,$CU$10:CY50,CZ50,FALSE))),1,TRUE),"")</f>
        <v/>
      </c>
      <c r="BY50" s="193" t="e">
        <f t="shared" ref="BY50:BY100" ca="1" si="63">VLOOKUP(Q50,INDIRECT(CONCATENATE(CR50,"!",$CT50)),11,FALSE)</f>
        <v>#N/A</v>
      </c>
      <c r="BZ50" s="193" t="e">
        <f t="shared" ref="BZ50:BZ100" ca="1" si="64">VLOOKUP(Q50,INDIRECT(CONCATENATE(CR50,"!",$CT50)),12,FALSE)</f>
        <v>#N/A</v>
      </c>
      <c r="CA50" s="193" t="e">
        <f t="shared" ref="CA50:CA100" ca="1" si="65">VLOOKUP(Q50,INDIRECT(CONCATENATE(CR50,"!",$CT50)),13,FALSE)</f>
        <v>#N/A</v>
      </c>
      <c r="CB50" s="193" t="e">
        <f t="shared" ref="CB50:CB100" ca="1" si="66">VLOOKUP(Q50,INDIRECT(CONCATENATE(CR50,"!",$CT50)),14,FALSE)</f>
        <v>#N/A</v>
      </c>
      <c r="CC50" s="193" t="e">
        <f t="shared" ref="CC50:CC100" ca="1" si="67">DB50/DC50</f>
        <v>#VALUE!</v>
      </c>
      <c r="CD50" s="109">
        <f>Worksheet!K45</f>
        <v>0</v>
      </c>
      <c r="CE50" s="109">
        <f>Worksheet!L45</f>
        <v>0</v>
      </c>
      <c r="CF50" s="109">
        <f>Worksheet!M45</f>
        <v>0</v>
      </c>
      <c r="CG50" s="109">
        <f>Worksheet!N45</f>
        <v>0</v>
      </c>
      <c r="CH50" s="109">
        <f>Worksheet!O45</f>
        <v>0</v>
      </c>
      <c r="CI50" s="246" t="e">
        <f t="shared" ref="CI50:CI100" ca="1" si="68">CD50*$CC50</f>
        <v>#VALUE!</v>
      </c>
      <c r="CJ50" s="246" t="e">
        <f t="shared" ref="CJ50:CJ100" ca="1" si="69">CE50*$CC50</f>
        <v>#VALUE!</v>
      </c>
      <c r="CK50" s="246" t="e">
        <f t="shared" ref="CK50:CK100" ca="1" si="70">CF50*$CC50</f>
        <v>#VALUE!</v>
      </c>
      <c r="CL50" s="246" t="e">
        <f t="shared" ref="CL50:CL100" ca="1" si="71">CG50*$CC50</f>
        <v>#VALUE!</v>
      </c>
      <c r="CM50" s="246" t="e">
        <f t="shared" ref="CM50:CM100" ca="1" si="72">CH50*$CC50</f>
        <v>#VALUE!</v>
      </c>
      <c r="CN50" s="222" t="e">
        <f t="shared" ref="CN50:CN100" ca="1" si="73">VLOOKUP(Q50,INDIRECT(CONCATENATE(CR50,"!",$CT50)),7,FALSE)</f>
        <v>#N/A</v>
      </c>
      <c r="CO50" s="194">
        <f>Worksheet!Q45</f>
        <v>0</v>
      </c>
      <c r="CP50" s="99" t="str">
        <f t="shared" ref="CP50:CP100" si="74">CONCATENATE(LEFT(CO50,LEN(CO50)-1),1)</f>
        <v>1</v>
      </c>
      <c r="CQ50" s="224" t="e">
        <f t="shared" ref="CQ50:CQ100" si="75">VALUE(CP50)*BU50</f>
        <v>#N/A</v>
      </c>
      <c r="CR50" s="99" t="str">
        <f t="shared" si="33"/>
        <v>Standard1</v>
      </c>
      <c r="CT50" s="203" t="str">
        <f t="shared" ref="CT50:CT100" ca="1" si="76">ADDRESS(4,2,1)&amp;":"&amp;ADDRESS(COUNTIF(INDIRECT(CONCATENATE(CR50,"!","C:C")),"&lt;&gt;"&amp;""),16,1)</f>
        <v>$B$4:$P$807</v>
      </c>
      <c r="CU50" s="193" t="str">
        <f>VLOOKUP($CR50,$CT$3:CU$8,2,FALSE)</f>
        <v>$I$189:$I$348</v>
      </c>
      <c r="CV50" s="193" t="str">
        <f>VLOOKUP($CR50,$CT$3:CV$8,3,FALSE)</f>
        <v>$I$349:$I$538</v>
      </c>
      <c r="CW50" s="193" t="e">
        <f>VLOOKUP($CR50,$CT$3:CW$8,4,FALSE)</f>
        <v>#N/A</v>
      </c>
      <c r="CX50" s="193" t="e">
        <f>VLOOKUP($CR50,$CT$3:CX$8,5,FALSE)</f>
        <v>#N/A</v>
      </c>
      <c r="CY50" s="193" t="e">
        <f>VLOOKUP($CR50,$CT$3:CY$8,6,FALSE)</f>
        <v>#N/A</v>
      </c>
      <c r="CZ50" s="99">
        <f>COUNTIF($CU$10:CU50,"&lt;&gt;"&amp;"")</f>
        <v>41</v>
      </c>
      <c r="DB50" s="99" t="str">
        <f t="shared" ref="DB50:DB100" si="77">IF(LEFT(V50,1)="p",0.000000000001,IF(LEFT(V50)="n",0.000000001,IF(LEFT(V50,1)="µ",0.000001,IF(EXACT(LEFT(V50),"m")=TRUE,0.001,IF(OR(V50="V",V50="A",V50="Ω",V50="O",V50="Hz",V50="F",V50="DGC",V50="DGF",V50="°F",V50="°C"),1,IF(EXACT(LEFT(V50,1),"k")=TRUE,1000,IF(EXACT(LEFT(V50,1),"M")=TRUE,1000000,"")))))))</f>
        <v/>
      </c>
      <c r="DC50" s="99" t="e">
        <f t="shared" ref="DC50:DC100" ca="1" si="78">IF(LEFT(CN50,1)="p",0.000000000001,IF(LEFT(CN50,1)="n",0.000000001,IF(LEFT(CN50,1)="µ",0.000001,IF(EXACT(LEFT(CN50,1),"m")=TRUE,0.001,IF(OR(CN50="V",CN50="A",CN50="Ω",CN50="Hz",CN50="F",CN50="°F",CN50="°C"),1,IF(LEFT(CN50,1)="k",1000,IF(EXACT(LEFT(CN50,1),"M")=TRUE,1000000,"ERROR")))))))</f>
        <v>#N/A</v>
      </c>
    </row>
    <row r="51" spans="17:107" x14ac:dyDescent="0.25">
      <c r="Q51" s="100" t="e">
        <f t="shared" ca="1" si="52"/>
        <v>#N/A</v>
      </c>
      <c r="R51" s="99" t="str">
        <f>IF(Worksheet!I46=$S$2,$S$2,IF(Worksheet!I46=$S$3,$S$3,$S$1))</f>
        <v>5502A</v>
      </c>
      <c r="S51" s="101" t="str">
        <f t="shared" ca="1" si="53"/>
        <v/>
      </c>
      <c r="T51" s="96" t="e">
        <f t="shared" si="54"/>
        <v>#N/A</v>
      </c>
      <c r="U51" s="103">
        <f>IF(Worksheet!S46="%",ABS(Worksheet!Z46),ABS(Worksheet!U46))</f>
        <v>0</v>
      </c>
      <c r="V51" s="249">
        <f>IF(Worksheet!S46="%",Worksheet!AA46,Worksheet!S46)</f>
        <v>0</v>
      </c>
      <c r="W51" s="102" t="str">
        <f>IF(Worksheet!S46="%","",IF(Worksheet!Z46&lt;&gt;"",Worksheet!Z46,""))</f>
        <v/>
      </c>
      <c r="X51" s="102" t="str">
        <f>IF(Worksheet!S46="%","",IF(Worksheet!AA46&lt;&gt;"",Worksheet!AA46,""))</f>
        <v/>
      </c>
      <c r="Y51" s="104" t="str">
        <f t="shared" si="55"/>
        <v/>
      </c>
      <c r="Z51" s="104" t="str">
        <f t="shared" si="56"/>
        <v>0</v>
      </c>
      <c r="AA51" s="104" t="str">
        <f t="shared" si="57"/>
        <v>DC</v>
      </c>
      <c r="AB51" s="104" t="str">
        <f t="shared" si="58"/>
        <v>DC0</v>
      </c>
      <c r="AC51" s="104" t="str">
        <f>IF(Worksheet!H46&lt;&gt;"",Worksheet!H46,"")</f>
        <v/>
      </c>
      <c r="AD51" s="104" t="str">
        <f t="shared" si="59"/>
        <v/>
      </c>
      <c r="AE51" s="225" t="str">
        <f t="shared" si="60"/>
        <v>DC0</v>
      </c>
      <c r="AF51" s="226" t="e">
        <f>HLOOKUP(AE51,$AH$10:AZ51,COUNTIF($AE$7:AE51,"&lt;&gt;"&amp;""),FALSE)</f>
        <v>#N/A</v>
      </c>
      <c r="AG51" s="112" t="e">
        <f t="shared" si="61"/>
        <v>#N/A</v>
      </c>
      <c r="AH51" s="193" t="e">
        <f ca="1">VLOOKUP($AG51,INDIRECT(CONCATENATE($CR51,"!",VLOOKUP($CR51,$AG$3:AH$8,AH$2,FALSE))),1,TRUE)</f>
        <v>#N/A</v>
      </c>
      <c r="AI51" s="193" t="e">
        <f ca="1">VLOOKUP($AG51,INDIRECT(CONCATENATE($CR51,"!",VLOOKUP($CR51,$AG$3:AI$8,AI$2,FALSE))),1,TRUE)</f>
        <v>#N/A</v>
      </c>
      <c r="AJ51" s="193" t="e">
        <f ca="1">VLOOKUP($AG51,INDIRECT(CONCATENATE($CR51,"!",VLOOKUP($CR51,$AG$3:AJ$8,AJ$2,FALSE))),1,TRUE)</f>
        <v>#N/A</v>
      </c>
      <c r="AK51" s="193" t="e">
        <f ca="1">VLOOKUP($AG51,INDIRECT(CONCATENATE($CR51,"!",VLOOKUP($CR51,$AG$3:AK$8,AK$2,FALSE))),1,TRUE)</f>
        <v>#N/A</v>
      </c>
      <c r="AL51" s="193" t="e">
        <f ca="1">VLOOKUP($AG51,INDIRECT(CONCATENATE($CR51,"!",VLOOKUP($CR51,$AG$3:AL$8,AL$2,FALSE))),1,TRUE)</f>
        <v>#N/A</v>
      </c>
      <c r="AM51" s="193" t="e">
        <f ca="1">VLOOKUP($AG51,INDIRECT(CONCATENATE($CR51,"!",VLOOKUP($CR51,$AG$3:AM$8,AM$2,FALSE))),1,TRUE)</f>
        <v>#N/A</v>
      </c>
      <c r="AN51" s="193" t="e">
        <f ca="1">VLOOKUP($AG51,INDIRECT(CONCATENATE($CR51,"!",VLOOKUP($CR51,$AG$3:AN$8,AN$2,FALSE))),1,TRUE)</f>
        <v>#N/A</v>
      </c>
      <c r="AO51" s="193" t="e">
        <f ca="1">VLOOKUP($AG51,INDIRECT(CONCATENATE($CR51,"!",VLOOKUP($CR51,$AG$3:AO$8,AO$2,FALSE))),1,TRUE)</f>
        <v>#N/A</v>
      </c>
      <c r="AP51" s="193" t="e">
        <f ca="1">VLOOKUP($AG51,INDIRECT(CONCATENATE($CR51,"!",VLOOKUP($CR51,$AG$3:AP$8,AP$2,FALSE))),1,TRUE)</f>
        <v>#N/A</v>
      </c>
      <c r="AQ51" s="193" t="e">
        <f ca="1">VLOOKUP($AG51,INDIRECT(CONCATENATE($CR51,"!",VLOOKUP($CR51,$AG$3:AQ$8,AQ$2,FALSE))),1,TRUE)</f>
        <v>#N/A</v>
      </c>
      <c r="AR51" s="193" t="e">
        <f ca="1">VLOOKUP($AG51,INDIRECT(CONCATENATE($CR51,"!",VLOOKUP($CR51,$AG$3:AR$8,AR$2,FALSE))),1,TRUE)</f>
        <v>#N/A</v>
      </c>
      <c r="AS51" s="193" t="e">
        <f ca="1">VLOOKUP($AG51,INDIRECT(CONCATENATE($CR51,"!",VLOOKUP($CR51,$AG$3:AS$8,AS$2,FALSE))),1,TRUE)</f>
        <v>#N/A</v>
      </c>
      <c r="AT51" s="193" t="e">
        <f ca="1">VLOOKUP($AG51,INDIRECT(CONCATENATE($CR51,"!",VLOOKUP($CR51,$AG$3:AT$8,AT$2,FALSE))),1,TRUE)</f>
        <v>#N/A</v>
      </c>
      <c r="AU51" s="193"/>
      <c r="AV51" s="193"/>
      <c r="AW51" s="193"/>
      <c r="AX51" s="193"/>
      <c r="AY51" s="193"/>
      <c r="AZ51" s="193"/>
      <c r="BA51" s="107">
        <f t="shared" ref="BA51:BB100" si="79">IF($V51="mV",0.001,IF($V51="µV",0.000001,IF($V51="kV",1000,1)))</f>
        <v>1</v>
      </c>
      <c r="BB51" s="100">
        <f t="shared" si="79"/>
        <v>1</v>
      </c>
      <c r="BC51" s="100">
        <f t="shared" ref="BC51:BD100" si="80">IF($V51="mA",0.001,IF($V51="µA",0.000001,IF($V51="kA",1000,1)))</f>
        <v>1</v>
      </c>
      <c r="BD51" s="100">
        <f t="shared" si="80"/>
        <v>1</v>
      </c>
      <c r="BE51" s="100">
        <f t="shared" si="15"/>
        <v>1</v>
      </c>
      <c r="BF51" s="100">
        <f t="shared" si="16"/>
        <v>1</v>
      </c>
      <c r="BG51" s="100">
        <f t="shared" si="17"/>
        <v>1</v>
      </c>
      <c r="BH51" s="100">
        <f t="shared" ref="BH51:BM100" si="81">IF($V51="mA",0.001,IF($V51="µA",0.000001,IF($V51="kA",1000,1)))</f>
        <v>1</v>
      </c>
      <c r="BI51" s="100">
        <f t="shared" si="81"/>
        <v>1</v>
      </c>
      <c r="BJ51" s="100">
        <f t="shared" si="81"/>
        <v>1</v>
      </c>
      <c r="BK51" s="100">
        <f t="shared" si="81"/>
        <v>1</v>
      </c>
      <c r="BL51" s="100">
        <f t="shared" si="81"/>
        <v>1</v>
      </c>
      <c r="BM51" s="100">
        <f t="shared" si="81"/>
        <v>1</v>
      </c>
      <c r="BU51" s="108" t="e">
        <f>HLOOKUP(AE51,$BA$10:BT51,COUNTIF($AE$7:AE51,"&lt;&gt;"&amp;""),FALSE)</f>
        <v>#N/A</v>
      </c>
      <c r="BV51" s="100">
        <f t="shared" si="18"/>
        <v>1</v>
      </c>
      <c r="BW51" s="108" t="str">
        <f t="shared" si="62"/>
        <v/>
      </c>
      <c r="BX51" s="227" t="str">
        <f ca="1">IF(OR(AE51=$BB$10,AE51=$BD$10,AE51=$BK$10,AE51=$BL$10,AE51=$BM$10),VLOOKUP(BW51,INDIRECT(CONCATENATE(CR51,"!",HLOOKUP(AE51,$CU$10:CY51,CZ51,FALSE))),1,TRUE),"")</f>
        <v/>
      </c>
      <c r="BY51" s="193" t="e">
        <f t="shared" ca="1" si="63"/>
        <v>#N/A</v>
      </c>
      <c r="BZ51" s="193" t="e">
        <f t="shared" ca="1" si="64"/>
        <v>#N/A</v>
      </c>
      <c r="CA51" s="193" t="e">
        <f t="shared" ca="1" si="65"/>
        <v>#N/A</v>
      </c>
      <c r="CB51" s="193" t="e">
        <f t="shared" ca="1" si="66"/>
        <v>#N/A</v>
      </c>
      <c r="CC51" s="193" t="e">
        <f t="shared" ca="1" si="67"/>
        <v>#VALUE!</v>
      </c>
      <c r="CD51" s="109">
        <f>Worksheet!K46</f>
        <v>0</v>
      </c>
      <c r="CE51" s="109">
        <f>Worksheet!L46</f>
        <v>0</v>
      </c>
      <c r="CF51" s="109">
        <f>Worksheet!M46</f>
        <v>0</v>
      </c>
      <c r="CG51" s="109">
        <f>Worksheet!N46</f>
        <v>0</v>
      </c>
      <c r="CH51" s="109">
        <f>Worksheet!O46</f>
        <v>0</v>
      </c>
      <c r="CI51" s="246" t="e">
        <f t="shared" ca="1" si="68"/>
        <v>#VALUE!</v>
      </c>
      <c r="CJ51" s="246" t="e">
        <f t="shared" ca="1" si="69"/>
        <v>#VALUE!</v>
      </c>
      <c r="CK51" s="246" t="e">
        <f t="shared" ca="1" si="70"/>
        <v>#VALUE!</v>
      </c>
      <c r="CL51" s="246" t="e">
        <f t="shared" ca="1" si="71"/>
        <v>#VALUE!</v>
      </c>
      <c r="CM51" s="246" t="e">
        <f t="shared" ca="1" si="72"/>
        <v>#VALUE!</v>
      </c>
      <c r="CN51" s="222" t="e">
        <f t="shared" ca="1" si="73"/>
        <v>#N/A</v>
      </c>
      <c r="CO51" s="194">
        <f>Worksheet!Q46</f>
        <v>0</v>
      </c>
      <c r="CP51" s="99" t="str">
        <f t="shared" si="74"/>
        <v>1</v>
      </c>
      <c r="CQ51" s="224" t="e">
        <f t="shared" si="75"/>
        <v>#N/A</v>
      </c>
      <c r="CR51" s="99" t="str">
        <f t="shared" si="33"/>
        <v>Standard1</v>
      </c>
      <c r="CT51" s="203" t="str">
        <f t="shared" ca="1" si="76"/>
        <v>$B$4:$P$807</v>
      </c>
      <c r="CU51" s="193" t="str">
        <f>VLOOKUP($CR51,$CT$3:CU$8,2,FALSE)</f>
        <v>$I$189:$I$348</v>
      </c>
      <c r="CV51" s="193" t="str">
        <f>VLOOKUP($CR51,$CT$3:CV$8,3,FALSE)</f>
        <v>$I$349:$I$538</v>
      </c>
      <c r="CW51" s="193" t="e">
        <f>VLOOKUP($CR51,$CT$3:CW$8,4,FALSE)</f>
        <v>#N/A</v>
      </c>
      <c r="CX51" s="193" t="e">
        <f>VLOOKUP($CR51,$CT$3:CX$8,5,FALSE)</f>
        <v>#N/A</v>
      </c>
      <c r="CY51" s="193" t="e">
        <f>VLOOKUP($CR51,$CT$3:CY$8,6,FALSE)</f>
        <v>#N/A</v>
      </c>
      <c r="CZ51" s="99">
        <f>COUNTIF($CU$10:CU51,"&lt;&gt;"&amp;"")</f>
        <v>42</v>
      </c>
      <c r="DB51" s="99" t="str">
        <f t="shared" si="77"/>
        <v/>
      </c>
      <c r="DC51" s="99" t="e">
        <f t="shared" ca="1" si="78"/>
        <v>#N/A</v>
      </c>
    </row>
    <row r="52" spans="17:107" x14ac:dyDescent="0.25">
      <c r="Q52" s="100" t="e">
        <f t="shared" ca="1" si="52"/>
        <v>#N/A</v>
      </c>
      <c r="R52" s="99" t="str">
        <f>IF(Worksheet!I47=$S$2,$S$2,IF(Worksheet!I47=$S$3,$S$3,$S$1))</f>
        <v>5502A</v>
      </c>
      <c r="S52" s="101" t="str">
        <f t="shared" ca="1" si="53"/>
        <v/>
      </c>
      <c r="T52" s="96" t="e">
        <f t="shared" si="54"/>
        <v>#N/A</v>
      </c>
      <c r="U52" s="103">
        <f>IF(Worksheet!S47="%",ABS(Worksheet!Z47),ABS(Worksheet!U47))</f>
        <v>0</v>
      </c>
      <c r="V52" s="249">
        <f>IF(Worksheet!S47="%",Worksheet!AA47,Worksheet!S47)</f>
        <v>0</v>
      </c>
      <c r="W52" s="102" t="str">
        <f>IF(Worksheet!S47="%","",IF(Worksheet!Z47&lt;&gt;"",Worksheet!Z47,""))</f>
        <v/>
      </c>
      <c r="X52" s="102" t="str">
        <f>IF(Worksheet!S47="%","",IF(Worksheet!AA47&lt;&gt;"",Worksheet!AA47,""))</f>
        <v/>
      </c>
      <c r="Y52" s="104" t="str">
        <f t="shared" si="55"/>
        <v/>
      </c>
      <c r="Z52" s="104" t="str">
        <f t="shared" si="56"/>
        <v>0</v>
      </c>
      <c r="AA52" s="104" t="str">
        <f t="shared" si="57"/>
        <v>DC</v>
      </c>
      <c r="AB52" s="104" t="str">
        <f t="shared" si="58"/>
        <v>DC0</v>
      </c>
      <c r="AC52" s="104" t="str">
        <f>IF(Worksheet!H47&lt;&gt;"",Worksheet!H47,"")</f>
        <v/>
      </c>
      <c r="AD52" s="104" t="str">
        <f t="shared" si="59"/>
        <v/>
      </c>
      <c r="AE52" s="225" t="str">
        <f t="shared" si="60"/>
        <v>DC0</v>
      </c>
      <c r="AF52" s="226" t="e">
        <f>HLOOKUP(AE52,$AH$10:AZ52,COUNTIF($AE$7:AE52,"&lt;&gt;"&amp;""),FALSE)</f>
        <v>#N/A</v>
      </c>
      <c r="AG52" s="112" t="e">
        <f t="shared" si="61"/>
        <v>#N/A</v>
      </c>
      <c r="AH52" s="193" t="e">
        <f ca="1">VLOOKUP($AG52,INDIRECT(CONCATENATE($CR52,"!",VLOOKUP($CR52,$AG$3:AH$8,AH$2,FALSE))),1,TRUE)</f>
        <v>#N/A</v>
      </c>
      <c r="AI52" s="193" t="e">
        <f ca="1">VLOOKUP($AG52,INDIRECT(CONCATENATE($CR52,"!",VLOOKUP($CR52,$AG$3:AI$8,AI$2,FALSE))),1,TRUE)</f>
        <v>#N/A</v>
      </c>
      <c r="AJ52" s="193" t="e">
        <f ca="1">VLOOKUP($AG52,INDIRECT(CONCATENATE($CR52,"!",VLOOKUP($CR52,$AG$3:AJ$8,AJ$2,FALSE))),1,TRUE)</f>
        <v>#N/A</v>
      </c>
      <c r="AK52" s="193" t="e">
        <f ca="1">VLOOKUP($AG52,INDIRECT(CONCATENATE($CR52,"!",VLOOKUP($CR52,$AG$3:AK$8,AK$2,FALSE))),1,TRUE)</f>
        <v>#N/A</v>
      </c>
      <c r="AL52" s="193" t="e">
        <f ca="1">VLOOKUP($AG52,INDIRECT(CONCATENATE($CR52,"!",VLOOKUP($CR52,$AG$3:AL$8,AL$2,FALSE))),1,TRUE)</f>
        <v>#N/A</v>
      </c>
      <c r="AM52" s="193" t="e">
        <f ca="1">VLOOKUP($AG52,INDIRECT(CONCATENATE($CR52,"!",VLOOKUP($CR52,$AG$3:AM$8,AM$2,FALSE))),1,TRUE)</f>
        <v>#N/A</v>
      </c>
      <c r="AN52" s="193" t="e">
        <f ca="1">VLOOKUP($AG52,INDIRECT(CONCATENATE($CR52,"!",VLOOKUP($CR52,$AG$3:AN$8,AN$2,FALSE))),1,TRUE)</f>
        <v>#N/A</v>
      </c>
      <c r="AO52" s="193" t="e">
        <f ca="1">VLOOKUP($AG52,INDIRECT(CONCATENATE($CR52,"!",VLOOKUP($CR52,$AG$3:AO$8,AO$2,FALSE))),1,TRUE)</f>
        <v>#N/A</v>
      </c>
      <c r="AP52" s="193" t="e">
        <f ca="1">VLOOKUP($AG52,INDIRECT(CONCATENATE($CR52,"!",VLOOKUP($CR52,$AG$3:AP$8,AP$2,FALSE))),1,TRUE)</f>
        <v>#N/A</v>
      </c>
      <c r="AQ52" s="193" t="e">
        <f ca="1">VLOOKUP($AG52,INDIRECT(CONCATENATE($CR52,"!",VLOOKUP($CR52,$AG$3:AQ$8,AQ$2,FALSE))),1,TRUE)</f>
        <v>#N/A</v>
      </c>
      <c r="AR52" s="193" t="e">
        <f ca="1">VLOOKUP($AG52,INDIRECT(CONCATENATE($CR52,"!",VLOOKUP($CR52,$AG$3:AR$8,AR$2,FALSE))),1,TRUE)</f>
        <v>#N/A</v>
      </c>
      <c r="AS52" s="193" t="e">
        <f ca="1">VLOOKUP($AG52,INDIRECT(CONCATENATE($CR52,"!",VLOOKUP($CR52,$AG$3:AS$8,AS$2,FALSE))),1,TRUE)</f>
        <v>#N/A</v>
      </c>
      <c r="AT52" s="193" t="e">
        <f ca="1">VLOOKUP($AG52,INDIRECT(CONCATENATE($CR52,"!",VLOOKUP($CR52,$AG$3:AT$8,AT$2,FALSE))),1,TRUE)</f>
        <v>#N/A</v>
      </c>
      <c r="AU52" s="193"/>
      <c r="AV52" s="193"/>
      <c r="AW52" s="193"/>
      <c r="AX52" s="193"/>
      <c r="AY52" s="193"/>
      <c r="AZ52" s="193"/>
      <c r="BA52" s="107">
        <f t="shared" si="79"/>
        <v>1</v>
      </c>
      <c r="BB52" s="100">
        <f t="shared" si="79"/>
        <v>1</v>
      </c>
      <c r="BC52" s="100">
        <f t="shared" si="80"/>
        <v>1</v>
      </c>
      <c r="BD52" s="100">
        <f t="shared" si="80"/>
        <v>1</v>
      </c>
      <c r="BE52" s="100">
        <f t="shared" si="15"/>
        <v>1</v>
      </c>
      <c r="BF52" s="100">
        <f t="shared" si="16"/>
        <v>1</v>
      </c>
      <c r="BG52" s="100">
        <f t="shared" si="17"/>
        <v>1</v>
      </c>
      <c r="BH52" s="100">
        <f t="shared" si="81"/>
        <v>1</v>
      </c>
      <c r="BI52" s="100">
        <f t="shared" si="81"/>
        <v>1</v>
      </c>
      <c r="BJ52" s="100">
        <f t="shared" si="81"/>
        <v>1</v>
      </c>
      <c r="BK52" s="100">
        <f t="shared" si="81"/>
        <v>1</v>
      </c>
      <c r="BL52" s="100">
        <f t="shared" si="81"/>
        <v>1</v>
      </c>
      <c r="BM52" s="100">
        <f t="shared" si="81"/>
        <v>1</v>
      </c>
      <c r="BU52" s="108" t="e">
        <f>HLOOKUP(AE52,$BA$10:BT52,COUNTIF($AE$7:AE52,"&lt;&gt;"&amp;""),FALSE)</f>
        <v>#N/A</v>
      </c>
      <c r="BV52" s="100">
        <f t="shared" si="18"/>
        <v>1</v>
      </c>
      <c r="BW52" s="108" t="str">
        <f t="shared" si="62"/>
        <v/>
      </c>
      <c r="BX52" s="227" t="str">
        <f ca="1">IF(OR(AE52=$BB$10,AE52=$BD$10,AE52=$BK$10,AE52=$BL$10,AE52=$BM$10),VLOOKUP(BW52,INDIRECT(CONCATENATE(CR52,"!",HLOOKUP(AE52,$CU$10:CY52,CZ52,FALSE))),1,TRUE),"")</f>
        <v/>
      </c>
      <c r="BY52" s="193" t="e">
        <f t="shared" ca="1" si="63"/>
        <v>#N/A</v>
      </c>
      <c r="BZ52" s="193" t="e">
        <f t="shared" ca="1" si="64"/>
        <v>#N/A</v>
      </c>
      <c r="CA52" s="193" t="e">
        <f t="shared" ca="1" si="65"/>
        <v>#N/A</v>
      </c>
      <c r="CB52" s="193" t="e">
        <f t="shared" ca="1" si="66"/>
        <v>#N/A</v>
      </c>
      <c r="CC52" s="193" t="e">
        <f t="shared" ca="1" si="67"/>
        <v>#VALUE!</v>
      </c>
      <c r="CD52" s="109">
        <f>Worksheet!K47</f>
        <v>0</v>
      </c>
      <c r="CE52" s="109">
        <f>Worksheet!L47</f>
        <v>0</v>
      </c>
      <c r="CF52" s="109">
        <f>Worksheet!M47</f>
        <v>0</v>
      </c>
      <c r="CG52" s="109">
        <f>Worksheet!N47</f>
        <v>0</v>
      </c>
      <c r="CH52" s="109">
        <f>Worksheet!O47</f>
        <v>0</v>
      </c>
      <c r="CI52" s="246" t="e">
        <f t="shared" ca="1" si="68"/>
        <v>#VALUE!</v>
      </c>
      <c r="CJ52" s="246" t="e">
        <f t="shared" ca="1" si="69"/>
        <v>#VALUE!</v>
      </c>
      <c r="CK52" s="246" t="e">
        <f t="shared" ca="1" si="70"/>
        <v>#VALUE!</v>
      </c>
      <c r="CL52" s="246" t="e">
        <f t="shared" ca="1" si="71"/>
        <v>#VALUE!</v>
      </c>
      <c r="CM52" s="246" t="e">
        <f t="shared" ca="1" si="72"/>
        <v>#VALUE!</v>
      </c>
      <c r="CN52" s="222" t="e">
        <f t="shared" ca="1" si="73"/>
        <v>#N/A</v>
      </c>
      <c r="CO52" s="194">
        <f>Worksheet!Q47</f>
        <v>0</v>
      </c>
      <c r="CP52" s="99" t="str">
        <f t="shared" si="74"/>
        <v>1</v>
      </c>
      <c r="CQ52" s="224" t="e">
        <f t="shared" si="75"/>
        <v>#N/A</v>
      </c>
      <c r="CR52" s="99" t="str">
        <f t="shared" si="33"/>
        <v>Standard1</v>
      </c>
      <c r="CT52" s="203" t="str">
        <f t="shared" ca="1" si="76"/>
        <v>$B$4:$P$807</v>
      </c>
      <c r="CU52" s="193" t="str">
        <f>VLOOKUP($CR52,$CT$3:CU$8,2,FALSE)</f>
        <v>$I$189:$I$348</v>
      </c>
      <c r="CV52" s="193" t="str">
        <f>VLOOKUP($CR52,$CT$3:CV$8,3,FALSE)</f>
        <v>$I$349:$I$538</v>
      </c>
      <c r="CW52" s="193" t="e">
        <f>VLOOKUP($CR52,$CT$3:CW$8,4,FALSE)</f>
        <v>#N/A</v>
      </c>
      <c r="CX52" s="193" t="e">
        <f>VLOOKUP($CR52,$CT$3:CX$8,5,FALSE)</f>
        <v>#N/A</v>
      </c>
      <c r="CY52" s="193" t="e">
        <f>VLOOKUP($CR52,$CT$3:CY$8,6,FALSE)</f>
        <v>#N/A</v>
      </c>
      <c r="CZ52" s="99">
        <f>COUNTIF($CU$10:CU52,"&lt;&gt;"&amp;"")</f>
        <v>43</v>
      </c>
      <c r="DB52" s="99" t="str">
        <f t="shared" si="77"/>
        <v/>
      </c>
      <c r="DC52" s="99" t="e">
        <f t="shared" ca="1" si="78"/>
        <v>#N/A</v>
      </c>
    </row>
    <row r="53" spans="17:107" x14ac:dyDescent="0.25">
      <c r="Q53" s="100" t="e">
        <f t="shared" ca="1" si="52"/>
        <v>#N/A</v>
      </c>
      <c r="R53" s="99" t="str">
        <f>IF(Worksheet!I48=$S$2,$S$2,IF(Worksheet!I48=$S$3,$S$3,$S$1))</f>
        <v>5502A</v>
      </c>
      <c r="S53" s="101" t="str">
        <f t="shared" ca="1" si="53"/>
        <v/>
      </c>
      <c r="T53" s="96" t="e">
        <f t="shared" si="54"/>
        <v>#N/A</v>
      </c>
      <c r="U53" s="103">
        <f>IF(Worksheet!S48="%",ABS(Worksheet!Z48),ABS(Worksheet!U48))</f>
        <v>0</v>
      </c>
      <c r="V53" s="249">
        <f>IF(Worksheet!S48="%",Worksheet!AA48,Worksheet!S48)</f>
        <v>0</v>
      </c>
      <c r="W53" s="102" t="str">
        <f>IF(Worksheet!S48="%","",IF(Worksheet!Z48&lt;&gt;"",Worksheet!Z48,""))</f>
        <v/>
      </c>
      <c r="X53" s="102" t="str">
        <f>IF(Worksheet!S48="%","",IF(Worksheet!AA48&lt;&gt;"",Worksheet!AA48,""))</f>
        <v/>
      </c>
      <c r="Y53" s="104" t="str">
        <f t="shared" si="55"/>
        <v/>
      </c>
      <c r="Z53" s="104" t="str">
        <f t="shared" si="56"/>
        <v>0</v>
      </c>
      <c r="AA53" s="104" t="str">
        <f t="shared" si="57"/>
        <v>DC</v>
      </c>
      <c r="AB53" s="104" t="str">
        <f t="shared" si="58"/>
        <v>DC0</v>
      </c>
      <c r="AC53" s="104" t="str">
        <f>IF(Worksheet!H48&lt;&gt;"",Worksheet!H48,"")</f>
        <v/>
      </c>
      <c r="AD53" s="104" t="str">
        <f t="shared" si="59"/>
        <v/>
      </c>
      <c r="AE53" s="225" t="str">
        <f t="shared" si="60"/>
        <v>DC0</v>
      </c>
      <c r="AF53" s="226" t="e">
        <f>HLOOKUP(AE53,$AH$10:AZ53,COUNTIF($AE$7:AE53,"&lt;&gt;"&amp;""),FALSE)</f>
        <v>#N/A</v>
      </c>
      <c r="AG53" s="112" t="e">
        <f t="shared" si="61"/>
        <v>#N/A</v>
      </c>
      <c r="AH53" s="193" t="e">
        <f ca="1">VLOOKUP($AG53,INDIRECT(CONCATENATE($CR53,"!",VLOOKUP($CR53,$AG$3:AH$8,AH$2,FALSE))),1,TRUE)</f>
        <v>#N/A</v>
      </c>
      <c r="AI53" s="193" t="e">
        <f ca="1">VLOOKUP($AG53,INDIRECT(CONCATENATE($CR53,"!",VLOOKUP($CR53,$AG$3:AI$8,AI$2,FALSE))),1,TRUE)</f>
        <v>#N/A</v>
      </c>
      <c r="AJ53" s="193" t="e">
        <f ca="1">VLOOKUP($AG53,INDIRECT(CONCATENATE($CR53,"!",VLOOKUP($CR53,$AG$3:AJ$8,AJ$2,FALSE))),1,TRUE)</f>
        <v>#N/A</v>
      </c>
      <c r="AK53" s="193" t="e">
        <f ca="1">VLOOKUP($AG53,INDIRECT(CONCATENATE($CR53,"!",VLOOKUP($CR53,$AG$3:AK$8,AK$2,FALSE))),1,TRUE)</f>
        <v>#N/A</v>
      </c>
      <c r="AL53" s="193" t="e">
        <f ca="1">VLOOKUP($AG53,INDIRECT(CONCATENATE($CR53,"!",VLOOKUP($CR53,$AG$3:AL$8,AL$2,FALSE))),1,TRUE)</f>
        <v>#N/A</v>
      </c>
      <c r="AM53" s="193" t="e">
        <f ca="1">VLOOKUP($AG53,INDIRECT(CONCATENATE($CR53,"!",VLOOKUP($CR53,$AG$3:AM$8,AM$2,FALSE))),1,TRUE)</f>
        <v>#N/A</v>
      </c>
      <c r="AN53" s="193" t="e">
        <f ca="1">VLOOKUP($AG53,INDIRECT(CONCATENATE($CR53,"!",VLOOKUP($CR53,$AG$3:AN$8,AN$2,FALSE))),1,TRUE)</f>
        <v>#N/A</v>
      </c>
      <c r="AO53" s="193" t="e">
        <f ca="1">VLOOKUP($AG53,INDIRECT(CONCATENATE($CR53,"!",VLOOKUP($CR53,$AG$3:AO$8,AO$2,FALSE))),1,TRUE)</f>
        <v>#N/A</v>
      </c>
      <c r="AP53" s="193" t="e">
        <f ca="1">VLOOKUP($AG53,INDIRECT(CONCATENATE($CR53,"!",VLOOKUP($CR53,$AG$3:AP$8,AP$2,FALSE))),1,TRUE)</f>
        <v>#N/A</v>
      </c>
      <c r="AQ53" s="193" t="e">
        <f ca="1">VLOOKUP($AG53,INDIRECT(CONCATENATE($CR53,"!",VLOOKUP($CR53,$AG$3:AQ$8,AQ$2,FALSE))),1,TRUE)</f>
        <v>#N/A</v>
      </c>
      <c r="AR53" s="193" t="e">
        <f ca="1">VLOOKUP($AG53,INDIRECT(CONCATENATE($CR53,"!",VLOOKUP($CR53,$AG$3:AR$8,AR$2,FALSE))),1,TRUE)</f>
        <v>#N/A</v>
      </c>
      <c r="AS53" s="193" t="e">
        <f ca="1">VLOOKUP($AG53,INDIRECT(CONCATENATE($CR53,"!",VLOOKUP($CR53,$AG$3:AS$8,AS$2,FALSE))),1,TRUE)</f>
        <v>#N/A</v>
      </c>
      <c r="AT53" s="193" t="e">
        <f ca="1">VLOOKUP($AG53,INDIRECT(CONCATENATE($CR53,"!",VLOOKUP($CR53,$AG$3:AT$8,AT$2,FALSE))),1,TRUE)</f>
        <v>#N/A</v>
      </c>
      <c r="AU53" s="193"/>
      <c r="AV53" s="193"/>
      <c r="AW53" s="193"/>
      <c r="AX53" s="193"/>
      <c r="AY53" s="193"/>
      <c r="AZ53" s="193"/>
      <c r="BA53" s="107">
        <f t="shared" si="79"/>
        <v>1</v>
      </c>
      <c r="BB53" s="100">
        <f t="shared" si="79"/>
        <v>1</v>
      </c>
      <c r="BC53" s="100">
        <f t="shared" si="80"/>
        <v>1</v>
      </c>
      <c r="BD53" s="100">
        <f t="shared" si="80"/>
        <v>1</v>
      </c>
      <c r="BE53" s="100">
        <f t="shared" si="15"/>
        <v>1</v>
      </c>
      <c r="BF53" s="100">
        <f t="shared" si="16"/>
        <v>1</v>
      </c>
      <c r="BG53" s="100">
        <f t="shared" si="17"/>
        <v>1</v>
      </c>
      <c r="BH53" s="100">
        <f t="shared" si="81"/>
        <v>1</v>
      </c>
      <c r="BI53" s="100">
        <f t="shared" si="81"/>
        <v>1</v>
      </c>
      <c r="BJ53" s="100">
        <f t="shared" si="81"/>
        <v>1</v>
      </c>
      <c r="BK53" s="100">
        <f t="shared" si="81"/>
        <v>1</v>
      </c>
      <c r="BL53" s="100">
        <f t="shared" si="81"/>
        <v>1</v>
      </c>
      <c r="BM53" s="100">
        <f t="shared" si="81"/>
        <v>1</v>
      </c>
      <c r="BU53" s="108" t="e">
        <f>HLOOKUP(AE53,$BA$10:BT53,COUNTIF($AE$7:AE53,"&lt;&gt;"&amp;""),FALSE)</f>
        <v>#N/A</v>
      </c>
      <c r="BV53" s="100">
        <f t="shared" si="18"/>
        <v>1</v>
      </c>
      <c r="BW53" s="108" t="str">
        <f t="shared" si="62"/>
        <v/>
      </c>
      <c r="BX53" s="227" t="str">
        <f ca="1">IF(OR(AE53=$BB$10,AE53=$BD$10,AE53=$BK$10,AE53=$BL$10,AE53=$BM$10),VLOOKUP(BW53,INDIRECT(CONCATENATE(CR53,"!",HLOOKUP(AE53,$CU$10:CY53,CZ53,FALSE))),1,TRUE),"")</f>
        <v/>
      </c>
      <c r="BY53" s="193" t="e">
        <f t="shared" ca="1" si="63"/>
        <v>#N/A</v>
      </c>
      <c r="BZ53" s="193" t="e">
        <f t="shared" ca="1" si="64"/>
        <v>#N/A</v>
      </c>
      <c r="CA53" s="193" t="e">
        <f t="shared" ca="1" si="65"/>
        <v>#N/A</v>
      </c>
      <c r="CB53" s="193" t="e">
        <f t="shared" ca="1" si="66"/>
        <v>#N/A</v>
      </c>
      <c r="CC53" s="193" t="e">
        <f t="shared" ca="1" si="67"/>
        <v>#VALUE!</v>
      </c>
      <c r="CD53" s="109">
        <f>Worksheet!K48</f>
        <v>0</v>
      </c>
      <c r="CE53" s="109">
        <f>Worksheet!L48</f>
        <v>0</v>
      </c>
      <c r="CF53" s="109">
        <f>Worksheet!M48</f>
        <v>0</v>
      </c>
      <c r="CG53" s="109">
        <f>Worksheet!N48</f>
        <v>0</v>
      </c>
      <c r="CH53" s="109">
        <f>Worksheet!O48</f>
        <v>0</v>
      </c>
      <c r="CI53" s="246" t="e">
        <f t="shared" ca="1" si="68"/>
        <v>#VALUE!</v>
      </c>
      <c r="CJ53" s="246" t="e">
        <f t="shared" ca="1" si="69"/>
        <v>#VALUE!</v>
      </c>
      <c r="CK53" s="246" t="e">
        <f t="shared" ca="1" si="70"/>
        <v>#VALUE!</v>
      </c>
      <c r="CL53" s="246" t="e">
        <f t="shared" ca="1" si="71"/>
        <v>#VALUE!</v>
      </c>
      <c r="CM53" s="246" t="e">
        <f t="shared" ca="1" si="72"/>
        <v>#VALUE!</v>
      </c>
      <c r="CN53" s="222" t="e">
        <f t="shared" ca="1" si="73"/>
        <v>#N/A</v>
      </c>
      <c r="CO53" s="194">
        <f>Worksheet!Q48</f>
        <v>0</v>
      </c>
      <c r="CP53" s="99" t="str">
        <f t="shared" si="74"/>
        <v>1</v>
      </c>
      <c r="CQ53" s="224" t="e">
        <f t="shared" si="75"/>
        <v>#N/A</v>
      </c>
      <c r="CR53" s="99" t="str">
        <f t="shared" si="33"/>
        <v>Standard1</v>
      </c>
      <c r="CT53" s="203" t="str">
        <f t="shared" ca="1" si="76"/>
        <v>$B$4:$P$807</v>
      </c>
      <c r="CU53" s="193" t="str">
        <f>VLOOKUP($CR53,$CT$3:CU$8,2,FALSE)</f>
        <v>$I$189:$I$348</v>
      </c>
      <c r="CV53" s="193" t="str">
        <f>VLOOKUP($CR53,$CT$3:CV$8,3,FALSE)</f>
        <v>$I$349:$I$538</v>
      </c>
      <c r="CW53" s="193" t="e">
        <f>VLOOKUP($CR53,$CT$3:CW$8,4,FALSE)</f>
        <v>#N/A</v>
      </c>
      <c r="CX53" s="193" t="e">
        <f>VLOOKUP($CR53,$CT$3:CX$8,5,FALSE)</f>
        <v>#N/A</v>
      </c>
      <c r="CY53" s="193" t="e">
        <f>VLOOKUP($CR53,$CT$3:CY$8,6,FALSE)</f>
        <v>#N/A</v>
      </c>
      <c r="CZ53" s="99">
        <f>COUNTIF($CU$10:CU53,"&lt;&gt;"&amp;"")</f>
        <v>44</v>
      </c>
      <c r="DB53" s="99" t="str">
        <f t="shared" si="77"/>
        <v/>
      </c>
      <c r="DC53" s="99" t="e">
        <f t="shared" ca="1" si="78"/>
        <v>#N/A</v>
      </c>
    </row>
    <row r="54" spans="17:107" x14ac:dyDescent="0.25">
      <c r="Q54" s="100" t="e">
        <f t="shared" ca="1" si="52"/>
        <v>#N/A</v>
      </c>
      <c r="R54" s="99" t="str">
        <f>IF(Worksheet!I49=$S$2,$S$2,IF(Worksheet!I49=$S$3,$S$3,$S$1))</f>
        <v>5502A</v>
      </c>
      <c r="S54" s="101" t="str">
        <f t="shared" ca="1" si="53"/>
        <v/>
      </c>
      <c r="T54" s="96" t="e">
        <f t="shared" si="54"/>
        <v>#N/A</v>
      </c>
      <c r="U54" s="103">
        <f>IF(Worksheet!S49="%",ABS(Worksheet!Z49),ABS(Worksheet!U49))</f>
        <v>0</v>
      </c>
      <c r="V54" s="249">
        <f>IF(Worksheet!S49="%",Worksheet!AA49,Worksheet!S49)</f>
        <v>0</v>
      </c>
      <c r="W54" s="102" t="str">
        <f>IF(Worksheet!S49="%","",IF(Worksheet!Z49&lt;&gt;"",Worksheet!Z49,""))</f>
        <v/>
      </c>
      <c r="X54" s="102" t="str">
        <f>IF(Worksheet!S49="%","",IF(Worksheet!AA49&lt;&gt;"",Worksheet!AA49,""))</f>
        <v/>
      </c>
      <c r="Y54" s="104" t="str">
        <f t="shared" si="55"/>
        <v/>
      </c>
      <c r="Z54" s="104" t="str">
        <f t="shared" si="56"/>
        <v>0</v>
      </c>
      <c r="AA54" s="104" t="str">
        <f t="shared" si="57"/>
        <v>DC</v>
      </c>
      <c r="AB54" s="104" t="str">
        <f t="shared" si="58"/>
        <v>DC0</v>
      </c>
      <c r="AC54" s="104" t="str">
        <f>IF(Worksheet!H49&lt;&gt;"",Worksheet!H49,"")</f>
        <v/>
      </c>
      <c r="AD54" s="104" t="str">
        <f t="shared" si="59"/>
        <v/>
      </c>
      <c r="AE54" s="225" t="str">
        <f t="shared" si="60"/>
        <v>DC0</v>
      </c>
      <c r="AF54" s="226" t="e">
        <f>HLOOKUP(AE54,$AH$10:AZ54,COUNTIF($AE$7:AE54,"&lt;&gt;"&amp;""),FALSE)</f>
        <v>#N/A</v>
      </c>
      <c r="AG54" s="112" t="e">
        <f t="shared" si="61"/>
        <v>#N/A</v>
      </c>
      <c r="AH54" s="193" t="e">
        <f ca="1">VLOOKUP($AG54,INDIRECT(CONCATENATE($CR54,"!",VLOOKUP($CR54,$AG$3:AH$8,AH$2,FALSE))),1,TRUE)</f>
        <v>#N/A</v>
      </c>
      <c r="AI54" s="193" t="e">
        <f ca="1">VLOOKUP($AG54,INDIRECT(CONCATENATE($CR54,"!",VLOOKUP($CR54,$AG$3:AI$8,AI$2,FALSE))),1,TRUE)</f>
        <v>#N/A</v>
      </c>
      <c r="AJ54" s="193" t="e">
        <f ca="1">VLOOKUP($AG54,INDIRECT(CONCATENATE($CR54,"!",VLOOKUP($CR54,$AG$3:AJ$8,AJ$2,FALSE))),1,TRUE)</f>
        <v>#N/A</v>
      </c>
      <c r="AK54" s="193" t="e">
        <f ca="1">VLOOKUP($AG54,INDIRECT(CONCATENATE($CR54,"!",VLOOKUP($CR54,$AG$3:AK$8,AK$2,FALSE))),1,TRUE)</f>
        <v>#N/A</v>
      </c>
      <c r="AL54" s="193" t="e">
        <f ca="1">VLOOKUP($AG54,INDIRECT(CONCATENATE($CR54,"!",VLOOKUP($CR54,$AG$3:AL$8,AL$2,FALSE))),1,TRUE)</f>
        <v>#N/A</v>
      </c>
      <c r="AM54" s="193" t="e">
        <f ca="1">VLOOKUP($AG54,INDIRECT(CONCATENATE($CR54,"!",VLOOKUP($CR54,$AG$3:AM$8,AM$2,FALSE))),1,TRUE)</f>
        <v>#N/A</v>
      </c>
      <c r="AN54" s="193" t="e">
        <f ca="1">VLOOKUP($AG54,INDIRECT(CONCATENATE($CR54,"!",VLOOKUP($CR54,$AG$3:AN$8,AN$2,FALSE))),1,TRUE)</f>
        <v>#N/A</v>
      </c>
      <c r="AO54" s="193" t="e">
        <f ca="1">VLOOKUP($AG54,INDIRECT(CONCATENATE($CR54,"!",VLOOKUP($CR54,$AG$3:AO$8,AO$2,FALSE))),1,TRUE)</f>
        <v>#N/A</v>
      </c>
      <c r="AP54" s="193" t="e">
        <f ca="1">VLOOKUP($AG54,INDIRECT(CONCATENATE($CR54,"!",VLOOKUP($CR54,$AG$3:AP$8,AP$2,FALSE))),1,TRUE)</f>
        <v>#N/A</v>
      </c>
      <c r="AQ54" s="193" t="e">
        <f ca="1">VLOOKUP($AG54,INDIRECT(CONCATENATE($CR54,"!",VLOOKUP($CR54,$AG$3:AQ$8,AQ$2,FALSE))),1,TRUE)</f>
        <v>#N/A</v>
      </c>
      <c r="AR54" s="193" t="e">
        <f ca="1">VLOOKUP($AG54,INDIRECT(CONCATENATE($CR54,"!",VLOOKUP($CR54,$AG$3:AR$8,AR$2,FALSE))),1,TRUE)</f>
        <v>#N/A</v>
      </c>
      <c r="AS54" s="193" t="e">
        <f ca="1">VLOOKUP($AG54,INDIRECT(CONCATENATE($CR54,"!",VLOOKUP($CR54,$AG$3:AS$8,AS$2,FALSE))),1,TRUE)</f>
        <v>#N/A</v>
      </c>
      <c r="AT54" s="193" t="e">
        <f ca="1">VLOOKUP($AG54,INDIRECT(CONCATENATE($CR54,"!",VLOOKUP($CR54,$AG$3:AT$8,AT$2,FALSE))),1,TRUE)</f>
        <v>#N/A</v>
      </c>
      <c r="AU54" s="193"/>
      <c r="AV54" s="193"/>
      <c r="AW54" s="193"/>
      <c r="AX54" s="193"/>
      <c r="AY54" s="193"/>
      <c r="AZ54" s="193"/>
      <c r="BA54" s="107">
        <f t="shared" si="79"/>
        <v>1</v>
      </c>
      <c r="BB54" s="100">
        <f t="shared" si="79"/>
        <v>1</v>
      </c>
      <c r="BC54" s="100">
        <f t="shared" si="80"/>
        <v>1</v>
      </c>
      <c r="BD54" s="100">
        <f t="shared" si="80"/>
        <v>1</v>
      </c>
      <c r="BE54" s="100">
        <f t="shared" si="15"/>
        <v>1</v>
      </c>
      <c r="BF54" s="100">
        <f t="shared" si="16"/>
        <v>1</v>
      </c>
      <c r="BG54" s="100">
        <f t="shared" si="17"/>
        <v>1</v>
      </c>
      <c r="BH54" s="100">
        <f t="shared" si="81"/>
        <v>1</v>
      </c>
      <c r="BI54" s="100">
        <f t="shared" si="81"/>
        <v>1</v>
      </c>
      <c r="BJ54" s="100">
        <f t="shared" si="81"/>
        <v>1</v>
      </c>
      <c r="BK54" s="100">
        <f t="shared" si="81"/>
        <v>1</v>
      </c>
      <c r="BL54" s="100">
        <f t="shared" si="81"/>
        <v>1</v>
      </c>
      <c r="BM54" s="100">
        <f t="shared" si="81"/>
        <v>1</v>
      </c>
      <c r="BU54" s="108" t="e">
        <f>HLOOKUP(AE54,$BA$10:BT54,COUNTIF($AE$7:AE54,"&lt;&gt;"&amp;""),FALSE)</f>
        <v>#N/A</v>
      </c>
      <c r="BV54" s="100">
        <f t="shared" si="18"/>
        <v>1</v>
      </c>
      <c r="BW54" s="108" t="str">
        <f t="shared" si="62"/>
        <v/>
      </c>
      <c r="BX54" s="227" t="str">
        <f ca="1">IF(OR(AE54=$BB$10,AE54=$BD$10,AE54=$BK$10,AE54=$BL$10,AE54=$BM$10),VLOOKUP(BW54,INDIRECT(CONCATENATE(CR54,"!",HLOOKUP(AE54,$CU$10:CY54,CZ54,FALSE))),1,TRUE),"")</f>
        <v/>
      </c>
      <c r="BY54" s="193" t="e">
        <f t="shared" ca="1" si="63"/>
        <v>#N/A</v>
      </c>
      <c r="BZ54" s="193" t="e">
        <f t="shared" ca="1" si="64"/>
        <v>#N/A</v>
      </c>
      <c r="CA54" s="193" t="e">
        <f t="shared" ca="1" si="65"/>
        <v>#N/A</v>
      </c>
      <c r="CB54" s="193" t="e">
        <f t="shared" ca="1" si="66"/>
        <v>#N/A</v>
      </c>
      <c r="CC54" s="193" t="e">
        <f t="shared" ca="1" si="67"/>
        <v>#VALUE!</v>
      </c>
      <c r="CD54" s="109">
        <f>Worksheet!K49</f>
        <v>0</v>
      </c>
      <c r="CE54" s="109">
        <f>Worksheet!L49</f>
        <v>0</v>
      </c>
      <c r="CF54" s="109">
        <f>Worksheet!M49</f>
        <v>0</v>
      </c>
      <c r="CG54" s="109">
        <f>Worksheet!N49</f>
        <v>0</v>
      </c>
      <c r="CH54" s="109">
        <f>Worksheet!O49</f>
        <v>0</v>
      </c>
      <c r="CI54" s="246" t="e">
        <f t="shared" ca="1" si="68"/>
        <v>#VALUE!</v>
      </c>
      <c r="CJ54" s="246" t="e">
        <f t="shared" ca="1" si="69"/>
        <v>#VALUE!</v>
      </c>
      <c r="CK54" s="246" t="e">
        <f t="shared" ca="1" si="70"/>
        <v>#VALUE!</v>
      </c>
      <c r="CL54" s="246" t="e">
        <f t="shared" ca="1" si="71"/>
        <v>#VALUE!</v>
      </c>
      <c r="CM54" s="246" t="e">
        <f t="shared" ca="1" si="72"/>
        <v>#VALUE!</v>
      </c>
      <c r="CN54" s="222" t="e">
        <f t="shared" ca="1" si="73"/>
        <v>#N/A</v>
      </c>
      <c r="CO54" s="194">
        <f>Worksheet!Q49</f>
        <v>0</v>
      </c>
      <c r="CP54" s="99" t="str">
        <f t="shared" si="74"/>
        <v>1</v>
      </c>
      <c r="CQ54" s="224" t="e">
        <f t="shared" si="75"/>
        <v>#N/A</v>
      </c>
      <c r="CR54" s="99" t="str">
        <f t="shared" si="33"/>
        <v>Standard1</v>
      </c>
      <c r="CT54" s="203" t="str">
        <f t="shared" ca="1" si="76"/>
        <v>$B$4:$P$807</v>
      </c>
      <c r="CU54" s="193" t="str">
        <f>VLOOKUP($CR54,$CT$3:CU$8,2,FALSE)</f>
        <v>$I$189:$I$348</v>
      </c>
      <c r="CV54" s="193" t="str">
        <f>VLOOKUP($CR54,$CT$3:CV$8,3,FALSE)</f>
        <v>$I$349:$I$538</v>
      </c>
      <c r="CW54" s="193" t="e">
        <f>VLOOKUP($CR54,$CT$3:CW$8,4,FALSE)</f>
        <v>#N/A</v>
      </c>
      <c r="CX54" s="193" t="e">
        <f>VLOOKUP($CR54,$CT$3:CX$8,5,FALSE)</f>
        <v>#N/A</v>
      </c>
      <c r="CY54" s="193" t="e">
        <f>VLOOKUP($CR54,$CT$3:CY$8,6,FALSE)</f>
        <v>#N/A</v>
      </c>
      <c r="CZ54" s="99">
        <f>COUNTIF($CU$10:CU54,"&lt;&gt;"&amp;"")</f>
        <v>45</v>
      </c>
      <c r="DB54" s="99" t="str">
        <f t="shared" si="77"/>
        <v/>
      </c>
      <c r="DC54" s="99" t="e">
        <f t="shared" ca="1" si="78"/>
        <v>#N/A</v>
      </c>
    </row>
    <row r="55" spans="17:107" x14ac:dyDescent="0.25">
      <c r="Q55" s="100" t="e">
        <f t="shared" ca="1" si="52"/>
        <v>#N/A</v>
      </c>
      <c r="R55" s="99" t="str">
        <f>IF(Worksheet!I50=$S$2,$S$2,IF(Worksheet!I50=$S$3,$S$3,$S$1))</f>
        <v>5502A</v>
      </c>
      <c r="S55" s="101" t="str">
        <f t="shared" ca="1" si="53"/>
        <v/>
      </c>
      <c r="T55" s="96" t="e">
        <f t="shared" si="54"/>
        <v>#N/A</v>
      </c>
      <c r="U55" s="103">
        <f>IF(Worksheet!S50="%",ABS(Worksheet!Z50),ABS(Worksheet!U50))</f>
        <v>0</v>
      </c>
      <c r="V55" s="249">
        <f>IF(Worksheet!S50="%",Worksheet!AA50,Worksheet!S50)</f>
        <v>0</v>
      </c>
      <c r="W55" s="102" t="str">
        <f>IF(Worksheet!S50="%","",IF(Worksheet!Z50&lt;&gt;"",Worksheet!Z50,""))</f>
        <v/>
      </c>
      <c r="X55" s="102" t="str">
        <f>IF(Worksheet!S50="%","",IF(Worksheet!AA50&lt;&gt;"",Worksheet!AA50,""))</f>
        <v/>
      </c>
      <c r="Y55" s="104" t="str">
        <f t="shared" si="55"/>
        <v/>
      </c>
      <c r="Z55" s="104" t="str">
        <f t="shared" si="56"/>
        <v>0</v>
      </c>
      <c r="AA55" s="104" t="str">
        <f t="shared" si="57"/>
        <v>DC</v>
      </c>
      <c r="AB55" s="104" t="str">
        <f t="shared" si="58"/>
        <v>DC0</v>
      </c>
      <c r="AC55" s="104" t="str">
        <f>IF(Worksheet!H50&lt;&gt;"",Worksheet!H50,"")</f>
        <v/>
      </c>
      <c r="AD55" s="104" t="str">
        <f t="shared" si="59"/>
        <v/>
      </c>
      <c r="AE55" s="225" t="str">
        <f t="shared" si="60"/>
        <v>DC0</v>
      </c>
      <c r="AF55" s="226" t="e">
        <f>HLOOKUP(AE55,$AH$10:AZ55,COUNTIF($AE$7:AE55,"&lt;&gt;"&amp;""),FALSE)</f>
        <v>#N/A</v>
      </c>
      <c r="AG55" s="112" t="e">
        <f t="shared" si="61"/>
        <v>#N/A</v>
      </c>
      <c r="AH55" s="193" t="e">
        <f ca="1">VLOOKUP($AG55,INDIRECT(CONCATENATE($CR55,"!",VLOOKUP($CR55,$AG$3:AH$8,AH$2,FALSE))),1,TRUE)</f>
        <v>#N/A</v>
      </c>
      <c r="AI55" s="193" t="e">
        <f ca="1">VLOOKUP($AG55,INDIRECT(CONCATENATE($CR55,"!",VLOOKUP($CR55,$AG$3:AI$8,AI$2,FALSE))),1,TRUE)</f>
        <v>#N/A</v>
      </c>
      <c r="AJ55" s="193" t="e">
        <f ca="1">VLOOKUP($AG55,INDIRECT(CONCATENATE($CR55,"!",VLOOKUP($CR55,$AG$3:AJ$8,AJ$2,FALSE))),1,TRUE)</f>
        <v>#N/A</v>
      </c>
      <c r="AK55" s="193" t="e">
        <f ca="1">VLOOKUP($AG55,INDIRECT(CONCATENATE($CR55,"!",VLOOKUP($CR55,$AG$3:AK$8,AK$2,FALSE))),1,TRUE)</f>
        <v>#N/A</v>
      </c>
      <c r="AL55" s="193" t="e">
        <f ca="1">VLOOKUP($AG55,INDIRECT(CONCATENATE($CR55,"!",VLOOKUP($CR55,$AG$3:AL$8,AL$2,FALSE))),1,TRUE)</f>
        <v>#N/A</v>
      </c>
      <c r="AM55" s="193" t="e">
        <f ca="1">VLOOKUP($AG55,INDIRECT(CONCATENATE($CR55,"!",VLOOKUP($CR55,$AG$3:AM$8,AM$2,FALSE))),1,TRUE)</f>
        <v>#N/A</v>
      </c>
      <c r="AN55" s="193" t="e">
        <f ca="1">VLOOKUP($AG55,INDIRECT(CONCATENATE($CR55,"!",VLOOKUP($CR55,$AG$3:AN$8,AN$2,FALSE))),1,TRUE)</f>
        <v>#N/A</v>
      </c>
      <c r="AO55" s="193" t="e">
        <f ca="1">VLOOKUP($AG55,INDIRECT(CONCATENATE($CR55,"!",VLOOKUP($CR55,$AG$3:AO$8,AO$2,FALSE))),1,TRUE)</f>
        <v>#N/A</v>
      </c>
      <c r="AP55" s="193" t="e">
        <f ca="1">VLOOKUP($AG55,INDIRECT(CONCATENATE($CR55,"!",VLOOKUP($CR55,$AG$3:AP$8,AP$2,FALSE))),1,TRUE)</f>
        <v>#N/A</v>
      </c>
      <c r="AQ55" s="193" t="e">
        <f ca="1">VLOOKUP($AG55,INDIRECT(CONCATENATE($CR55,"!",VLOOKUP($CR55,$AG$3:AQ$8,AQ$2,FALSE))),1,TRUE)</f>
        <v>#N/A</v>
      </c>
      <c r="AR55" s="193" t="e">
        <f ca="1">VLOOKUP($AG55,INDIRECT(CONCATENATE($CR55,"!",VLOOKUP($CR55,$AG$3:AR$8,AR$2,FALSE))),1,TRUE)</f>
        <v>#N/A</v>
      </c>
      <c r="AS55" s="193" t="e">
        <f ca="1">VLOOKUP($AG55,INDIRECT(CONCATENATE($CR55,"!",VLOOKUP($CR55,$AG$3:AS$8,AS$2,FALSE))),1,TRUE)</f>
        <v>#N/A</v>
      </c>
      <c r="AT55" s="193" t="e">
        <f ca="1">VLOOKUP($AG55,INDIRECT(CONCATENATE($CR55,"!",VLOOKUP($CR55,$AG$3:AT$8,AT$2,FALSE))),1,TRUE)</f>
        <v>#N/A</v>
      </c>
      <c r="AU55" s="193"/>
      <c r="AV55" s="193"/>
      <c r="AW55" s="193"/>
      <c r="AX55" s="193"/>
      <c r="AY55" s="193"/>
      <c r="AZ55" s="193"/>
      <c r="BA55" s="107">
        <f t="shared" si="79"/>
        <v>1</v>
      </c>
      <c r="BB55" s="100">
        <f t="shared" si="79"/>
        <v>1</v>
      </c>
      <c r="BC55" s="100">
        <f t="shared" si="80"/>
        <v>1</v>
      </c>
      <c r="BD55" s="100">
        <f t="shared" si="80"/>
        <v>1</v>
      </c>
      <c r="BE55" s="100">
        <f t="shared" si="15"/>
        <v>1</v>
      </c>
      <c r="BF55" s="100">
        <f t="shared" si="16"/>
        <v>1</v>
      </c>
      <c r="BG55" s="100">
        <f t="shared" si="17"/>
        <v>1</v>
      </c>
      <c r="BH55" s="100">
        <f t="shared" si="81"/>
        <v>1</v>
      </c>
      <c r="BI55" s="100">
        <f t="shared" si="81"/>
        <v>1</v>
      </c>
      <c r="BJ55" s="100">
        <f t="shared" si="81"/>
        <v>1</v>
      </c>
      <c r="BK55" s="100">
        <f t="shared" si="81"/>
        <v>1</v>
      </c>
      <c r="BL55" s="100">
        <f t="shared" si="81"/>
        <v>1</v>
      </c>
      <c r="BM55" s="100">
        <f t="shared" si="81"/>
        <v>1</v>
      </c>
      <c r="BU55" s="108" t="e">
        <f>HLOOKUP(AE55,$BA$10:BT55,COUNTIF($AE$7:AE55,"&lt;&gt;"&amp;""),FALSE)</f>
        <v>#N/A</v>
      </c>
      <c r="BV55" s="100">
        <f t="shared" si="18"/>
        <v>1</v>
      </c>
      <c r="BW55" s="108" t="str">
        <f t="shared" si="62"/>
        <v/>
      </c>
      <c r="BX55" s="227" t="str">
        <f ca="1">IF(OR(AE55=$BB$10,AE55=$BD$10,AE55=$BK$10,AE55=$BL$10,AE55=$BM$10),VLOOKUP(BW55,INDIRECT(CONCATENATE(CR55,"!",HLOOKUP(AE55,$CU$10:CY55,CZ55,FALSE))),1,TRUE),"")</f>
        <v/>
      </c>
      <c r="BY55" s="193" t="e">
        <f t="shared" ca="1" si="63"/>
        <v>#N/A</v>
      </c>
      <c r="BZ55" s="193" t="e">
        <f t="shared" ca="1" si="64"/>
        <v>#N/A</v>
      </c>
      <c r="CA55" s="193" t="e">
        <f t="shared" ca="1" si="65"/>
        <v>#N/A</v>
      </c>
      <c r="CB55" s="193" t="e">
        <f t="shared" ca="1" si="66"/>
        <v>#N/A</v>
      </c>
      <c r="CC55" s="193" t="e">
        <f t="shared" ca="1" si="67"/>
        <v>#VALUE!</v>
      </c>
      <c r="CD55" s="109">
        <f>Worksheet!K50</f>
        <v>0</v>
      </c>
      <c r="CE55" s="109">
        <f>Worksheet!L50</f>
        <v>0</v>
      </c>
      <c r="CF55" s="109">
        <f>Worksheet!M50</f>
        <v>0</v>
      </c>
      <c r="CG55" s="109">
        <f>Worksheet!N50</f>
        <v>0</v>
      </c>
      <c r="CH55" s="109">
        <f>Worksheet!O50</f>
        <v>0</v>
      </c>
      <c r="CI55" s="246" t="e">
        <f t="shared" ca="1" si="68"/>
        <v>#VALUE!</v>
      </c>
      <c r="CJ55" s="246" t="e">
        <f t="shared" ca="1" si="69"/>
        <v>#VALUE!</v>
      </c>
      <c r="CK55" s="246" t="e">
        <f t="shared" ca="1" si="70"/>
        <v>#VALUE!</v>
      </c>
      <c r="CL55" s="246" t="e">
        <f t="shared" ca="1" si="71"/>
        <v>#VALUE!</v>
      </c>
      <c r="CM55" s="246" t="e">
        <f t="shared" ca="1" si="72"/>
        <v>#VALUE!</v>
      </c>
      <c r="CN55" s="222" t="e">
        <f t="shared" ca="1" si="73"/>
        <v>#N/A</v>
      </c>
      <c r="CO55" s="194">
        <f>Worksheet!Q50</f>
        <v>0</v>
      </c>
      <c r="CP55" s="99" t="str">
        <f t="shared" si="74"/>
        <v>1</v>
      </c>
      <c r="CQ55" s="224" t="e">
        <f t="shared" si="75"/>
        <v>#N/A</v>
      </c>
      <c r="CR55" s="99" t="str">
        <f t="shared" si="33"/>
        <v>Standard1</v>
      </c>
      <c r="CT55" s="203" t="str">
        <f t="shared" ca="1" si="76"/>
        <v>$B$4:$P$807</v>
      </c>
      <c r="CU55" s="193" t="str">
        <f>VLOOKUP($CR55,$CT$3:CU$8,2,FALSE)</f>
        <v>$I$189:$I$348</v>
      </c>
      <c r="CV55" s="193" t="str">
        <f>VLOOKUP($CR55,$CT$3:CV$8,3,FALSE)</f>
        <v>$I$349:$I$538</v>
      </c>
      <c r="CW55" s="193" t="e">
        <f>VLOOKUP($CR55,$CT$3:CW$8,4,FALSE)</f>
        <v>#N/A</v>
      </c>
      <c r="CX55" s="193" t="e">
        <f>VLOOKUP($CR55,$CT$3:CX$8,5,FALSE)</f>
        <v>#N/A</v>
      </c>
      <c r="CY55" s="193" t="e">
        <f>VLOOKUP($CR55,$CT$3:CY$8,6,FALSE)</f>
        <v>#N/A</v>
      </c>
      <c r="CZ55" s="99">
        <f>COUNTIF($CU$10:CU55,"&lt;&gt;"&amp;"")</f>
        <v>46</v>
      </c>
      <c r="DB55" s="99" t="str">
        <f t="shared" si="77"/>
        <v/>
      </c>
      <c r="DC55" s="99" t="e">
        <f t="shared" ca="1" si="78"/>
        <v>#N/A</v>
      </c>
    </row>
    <row r="56" spans="17:107" x14ac:dyDescent="0.25">
      <c r="Q56" s="100" t="e">
        <f t="shared" ca="1" si="52"/>
        <v>#N/A</v>
      </c>
      <c r="R56" s="99" t="str">
        <f>IF(Worksheet!I51=$S$2,$S$2,IF(Worksheet!I51=$S$3,$S$3,$S$1))</f>
        <v>5502A</v>
      </c>
      <c r="S56" s="101" t="str">
        <f t="shared" ca="1" si="53"/>
        <v/>
      </c>
      <c r="T56" s="96" t="e">
        <f t="shared" si="54"/>
        <v>#N/A</v>
      </c>
      <c r="U56" s="103">
        <f>IF(Worksheet!S51="%",ABS(Worksheet!Z51),ABS(Worksheet!U51))</f>
        <v>0</v>
      </c>
      <c r="V56" s="249">
        <f>IF(Worksheet!S51="%",Worksheet!AA51,Worksheet!S51)</f>
        <v>0</v>
      </c>
      <c r="W56" s="102" t="str">
        <f>IF(Worksheet!S51="%","",IF(Worksheet!Z51&lt;&gt;"",Worksheet!Z51,""))</f>
        <v/>
      </c>
      <c r="X56" s="102" t="str">
        <f>IF(Worksheet!S51="%","",IF(Worksheet!AA51&lt;&gt;"",Worksheet!AA51,""))</f>
        <v/>
      </c>
      <c r="Y56" s="104" t="str">
        <f t="shared" si="55"/>
        <v/>
      </c>
      <c r="Z56" s="104" t="str">
        <f t="shared" si="56"/>
        <v>0</v>
      </c>
      <c r="AA56" s="104" t="str">
        <f t="shared" si="57"/>
        <v>DC</v>
      </c>
      <c r="AB56" s="104" t="str">
        <f t="shared" si="58"/>
        <v>DC0</v>
      </c>
      <c r="AC56" s="104" t="str">
        <f>IF(Worksheet!H51&lt;&gt;"",Worksheet!H51,"")</f>
        <v/>
      </c>
      <c r="AD56" s="104" t="str">
        <f t="shared" si="59"/>
        <v/>
      </c>
      <c r="AE56" s="225" t="str">
        <f t="shared" si="60"/>
        <v>DC0</v>
      </c>
      <c r="AF56" s="226" t="e">
        <f>HLOOKUP(AE56,$AH$10:AZ56,COUNTIF($AE$7:AE56,"&lt;&gt;"&amp;""),FALSE)</f>
        <v>#N/A</v>
      </c>
      <c r="AG56" s="112" t="e">
        <f t="shared" si="61"/>
        <v>#N/A</v>
      </c>
      <c r="AH56" s="193" t="e">
        <f ca="1">VLOOKUP($AG56,INDIRECT(CONCATENATE($CR56,"!",VLOOKUP($CR56,$AG$3:AH$8,AH$2,FALSE))),1,TRUE)</f>
        <v>#N/A</v>
      </c>
      <c r="AI56" s="193" t="e">
        <f ca="1">VLOOKUP($AG56,INDIRECT(CONCATENATE($CR56,"!",VLOOKUP($CR56,$AG$3:AI$8,AI$2,FALSE))),1,TRUE)</f>
        <v>#N/A</v>
      </c>
      <c r="AJ56" s="193" t="e">
        <f ca="1">VLOOKUP($AG56,INDIRECT(CONCATENATE($CR56,"!",VLOOKUP($CR56,$AG$3:AJ$8,AJ$2,FALSE))),1,TRUE)</f>
        <v>#N/A</v>
      </c>
      <c r="AK56" s="193" t="e">
        <f ca="1">VLOOKUP($AG56,INDIRECT(CONCATENATE($CR56,"!",VLOOKUP($CR56,$AG$3:AK$8,AK$2,FALSE))),1,TRUE)</f>
        <v>#N/A</v>
      </c>
      <c r="AL56" s="193" t="e">
        <f ca="1">VLOOKUP($AG56,INDIRECT(CONCATENATE($CR56,"!",VLOOKUP($CR56,$AG$3:AL$8,AL$2,FALSE))),1,TRUE)</f>
        <v>#N/A</v>
      </c>
      <c r="AM56" s="193" t="e">
        <f ca="1">VLOOKUP($AG56,INDIRECT(CONCATENATE($CR56,"!",VLOOKUP($CR56,$AG$3:AM$8,AM$2,FALSE))),1,TRUE)</f>
        <v>#N/A</v>
      </c>
      <c r="AN56" s="193" t="e">
        <f ca="1">VLOOKUP($AG56,INDIRECT(CONCATENATE($CR56,"!",VLOOKUP($CR56,$AG$3:AN$8,AN$2,FALSE))),1,TRUE)</f>
        <v>#N/A</v>
      </c>
      <c r="AO56" s="193" t="e">
        <f ca="1">VLOOKUP($AG56,INDIRECT(CONCATENATE($CR56,"!",VLOOKUP($CR56,$AG$3:AO$8,AO$2,FALSE))),1,TRUE)</f>
        <v>#N/A</v>
      </c>
      <c r="AP56" s="193" t="e">
        <f ca="1">VLOOKUP($AG56,INDIRECT(CONCATENATE($CR56,"!",VLOOKUP($CR56,$AG$3:AP$8,AP$2,FALSE))),1,TRUE)</f>
        <v>#N/A</v>
      </c>
      <c r="AQ56" s="193" t="e">
        <f ca="1">VLOOKUP($AG56,INDIRECT(CONCATENATE($CR56,"!",VLOOKUP($CR56,$AG$3:AQ$8,AQ$2,FALSE))),1,TRUE)</f>
        <v>#N/A</v>
      </c>
      <c r="AR56" s="193" t="e">
        <f ca="1">VLOOKUP($AG56,INDIRECT(CONCATENATE($CR56,"!",VLOOKUP($CR56,$AG$3:AR$8,AR$2,FALSE))),1,TRUE)</f>
        <v>#N/A</v>
      </c>
      <c r="AS56" s="193" t="e">
        <f ca="1">VLOOKUP($AG56,INDIRECT(CONCATENATE($CR56,"!",VLOOKUP($CR56,$AG$3:AS$8,AS$2,FALSE))),1,TRUE)</f>
        <v>#N/A</v>
      </c>
      <c r="AT56" s="193" t="e">
        <f ca="1">VLOOKUP($AG56,INDIRECT(CONCATENATE($CR56,"!",VLOOKUP($CR56,$AG$3:AT$8,AT$2,FALSE))),1,TRUE)</f>
        <v>#N/A</v>
      </c>
      <c r="AU56" s="193"/>
      <c r="AV56" s="193"/>
      <c r="AW56" s="193"/>
      <c r="AX56" s="193"/>
      <c r="AY56" s="193"/>
      <c r="AZ56" s="193"/>
      <c r="BA56" s="107">
        <f t="shared" si="79"/>
        <v>1</v>
      </c>
      <c r="BB56" s="100">
        <f t="shared" si="79"/>
        <v>1</v>
      </c>
      <c r="BC56" s="100">
        <f t="shared" si="80"/>
        <v>1</v>
      </c>
      <c r="BD56" s="100">
        <f t="shared" si="80"/>
        <v>1</v>
      </c>
      <c r="BE56" s="100">
        <f t="shared" si="15"/>
        <v>1</v>
      </c>
      <c r="BF56" s="100">
        <f t="shared" si="16"/>
        <v>1</v>
      </c>
      <c r="BG56" s="100">
        <f t="shared" si="17"/>
        <v>1</v>
      </c>
      <c r="BH56" s="100">
        <f t="shared" si="81"/>
        <v>1</v>
      </c>
      <c r="BI56" s="100">
        <f t="shared" si="81"/>
        <v>1</v>
      </c>
      <c r="BJ56" s="100">
        <f t="shared" si="81"/>
        <v>1</v>
      </c>
      <c r="BK56" s="100">
        <f t="shared" si="81"/>
        <v>1</v>
      </c>
      <c r="BL56" s="100">
        <f t="shared" si="81"/>
        <v>1</v>
      </c>
      <c r="BM56" s="100">
        <f t="shared" si="81"/>
        <v>1</v>
      </c>
      <c r="BU56" s="108" t="e">
        <f>HLOOKUP(AE56,$BA$10:BT56,COUNTIF($AE$7:AE56,"&lt;&gt;"&amp;""),FALSE)</f>
        <v>#N/A</v>
      </c>
      <c r="BV56" s="100">
        <f t="shared" si="18"/>
        <v>1</v>
      </c>
      <c r="BW56" s="108" t="str">
        <f t="shared" si="62"/>
        <v/>
      </c>
      <c r="BX56" s="227" t="str">
        <f ca="1">IF(OR(AE56=$BB$10,AE56=$BD$10,AE56=$BK$10,AE56=$BL$10,AE56=$BM$10),VLOOKUP(BW56,INDIRECT(CONCATENATE(CR56,"!",HLOOKUP(AE56,$CU$10:CY56,CZ56,FALSE))),1,TRUE),"")</f>
        <v/>
      </c>
      <c r="BY56" s="193" t="e">
        <f t="shared" ca="1" si="63"/>
        <v>#N/A</v>
      </c>
      <c r="BZ56" s="193" t="e">
        <f t="shared" ca="1" si="64"/>
        <v>#N/A</v>
      </c>
      <c r="CA56" s="193" t="e">
        <f t="shared" ca="1" si="65"/>
        <v>#N/A</v>
      </c>
      <c r="CB56" s="193" t="e">
        <f t="shared" ca="1" si="66"/>
        <v>#N/A</v>
      </c>
      <c r="CC56" s="193" t="e">
        <f t="shared" ca="1" si="67"/>
        <v>#VALUE!</v>
      </c>
      <c r="CD56" s="109">
        <f>Worksheet!K51</f>
        <v>0</v>
      </c>
      <c r="CE56" s="109">
        <f>Worksheet!L51</f>
        <v>0</v>
      </c>
      <c r="CF56" s="109">
        <f>Worksheet!M51</f>
        <v>0</v>
      </c>
      <c r="CG56" s="109">
        <f>Worksheet!N51</f>
        <v>0</v>
      </c>
      <c r="CH56" s="109">
        <f>Worksheet!O51</f>
        <v>0</v>
      </c>
      <c r="CI56" s="246" t="e">
        <f t="shared" ca="1" si="68"/>
        <v>#VALUE!</v>
      </c>
      <c r="CJ56" s="246" t="e">
        <f t="shared" ca="1" si="69"/>
        <v>#VALUE!</v>
      </c>
      <c r="CK56" s="246" t="e">
        <f t="shared" ca="1" si="70"/>
        <v>#VALUE!</v>
      </c>
      <c r="CL56" s="246" t="e">
        <f t="shared" ca="1" si="71"/>
        <v>#VALUE!</v>
      </c>
      <c r="CM56" s="246" t="e">
        <f t="shared" ca="1" si="72"/>
        <v>#VALUE!</v>
      </c>
      <c r="CN56" s="222" t="e">
        <f t="shared" ca="1" si="73"/>
        <v>#N/A</v>
      </c>
      <c r="CO56" s="194">
        <f>Worksheet!Q51</f>
        <v>0</v>
      </c>
      <c r="CP56" s="99" t="str">
        <f t="shared" si="74"/>
        <v>1</v>
      </c>
      <c r="CQ56" s="224" t="e">
        <f t="shared" si="75"/>
        <v>#N/A</v>
      </c>
      <c r="CR56" s="99" t="str">
        <f t="shared" si="33"/>
        <v>Standard1</v>
      </c>
      <c r="CT56" s="203" t="str">
        <f t="shared" ca="1" si="76"/>
        <v>$B$4:$P$807</v>
      </c>
      <c r="CU56" s="193" t="str">
        <f>VLOOKUP($CR56,$CT$3:CU$8,2,FALSE)</f>
        <v>$I$189:$I$348</v>
      </c>
      <c r="CV56" s="193" t="str">
        <f>VLOOKUP($CR56,$CT$3:CV$8,3,FALSE)</f>
        <v>$I$349:$I$538</v>
      </c>
      <c r="CW56" s="193" t="e">
        <f>VLOOKUP($CR56,$CT$3:CW$8,4,FALSE)</f>
        <v>#N/A</v>
      </c>
      <c r="CX56" s="193" t="e">
        <f>VLOOKUP($CR56,$CT$3:CX$8,5,FALSE)</f>
        <v>#N/A</v>
      </c>
      <c r="CY56" s="193" t="e">
        <f>VLOOKUP($CR56,$CT$3:CY$8,6,FALSE)</f>
        <v>#N/A</v>
      </c>
      <c r="CZ56" s="99">
        <f>COUNTIF($CU$10:CU56,"&lt;&gt;"&amp;"")</f>
        <v>47</v>
      </c>
      <c r="DB56" s="99" t="str">
        <f t="shared" si="77"/>
        <v/>
      </c>
      <c r="DC56" s="99" t="e">
        <f t="shared" ca="1" si="78"/>
        <v>#N/A</v>
      </c>
    </row>
    <row r="57" spans="17:107" x14ac:dyDescent="0.25">
      <c r="Q57" s="100" t="e">
        <f t="shared" ca="1" si="52"/>
        <v>#N/A</v>
      </c>
      <c r="R57" s="99" t="str">
        <f>IF(Worksheet!I52=$S$2,$S$2,IF(Worksheet!I52=$S$3,$S$3,$S$1))</f>
        <v>5502A</v>
      </c>
      <c r="S57" s="101" t="str">
        <f t="shared" ca="1" si="53"/>
        <v/>
      </c>
      <c r="T57" s="96" t="e">
        <f t="shared" si="54"/>
        <v>#N/A</v>
      </c>
      <c r="U57" s="103">
        <f>IF(Worksheet!S52="%",ABS(Worksheet!Z52),ABS(Worksheet!U52))</f>
        <v>0</v>
      </c>
      <c r="V57" s="249">
        <f>IF(Worksheet!S52="%",Worksheet!AA52,Worksheet!S52)</f>
        <v>0</v>
      </c>
      <c r="W57" s="102" t="str">
        <f>IF(Worksheet!S52="%","",IF(Worksheet!Z52&lt;&gt;"",Worksheet!Z52,""))</f>
        <v/>
      </c>
      <c r="X57" s="102" t="str">
        <f>IF(Worksheet!S52="%","",IF(Worksheet!AA52&lt;&gt;"",Worksheet!AA52,""))</f>
        <v/>
      </c>
      <c r="Y57" s="104" t="str">
        <f t="shared" si="55"/>
        <v/>
      </c>
      <c r="Z57" s="104" t="str">
        <f t="shared" si="56"/>
        <v>0</v>
      </c>
      <c r="AA57" s="104" t="str">
        <f t="shared" si="57"/>
        <v>DC</v>
      </c>
      <c r="AB57" s="104" t="str">
        <f t="shared" si="58"/>
        <v>DC0</v>
      </c>
      <c r="AC57" s="104" t="str">
        <f>IF(Worksheet!H52&lt;&gt;"",Worksheet!H52,"")</f>
        <v/>
      </c>
      <c r="AD57" s="104" t="str">
        <f t="shared" si="59"/>
        <v/>
      </c>
      <c r="AE57" s="225" t="str">
        <f t="shared" si="60"/>
        <v>DC0</v>
      </c>
      <c r="AF57" s="226" t="e">
        <f>HLOOKUP(AE57,$AH$10:AZ57,COUNTIF($AE$7:AE57,"&lt;&gt;"&amp;""),FALSE)</f>
        <v>#N/A</v>
      </c>
      <c r="AG57" s="112" t="e">
        <f t="shared" si="61"/>
        <v>#N/A</v>
      </c>
      <c r="AH57" s="193" t="e">
        <f ca="1">VLOOKUP($AG57,INDIRECT(CONCATENATE($CR57,"!",VLOOKUP($CR57,$AG$3:AH$8,AH$2,FALSE))),1,TRUE)</f>
        <v>#N/A</v>
      </c>
      <c r="AI57" s="193" t="e">
        <f ca="1">VLOOKUP($AG57,INDIRECT(CONCATENATE($CR57,"!",VLOOKUP($CR57,$AG$3:AI$8,AI$2,FALSE))),1,TRUE)</f>
        <v>#N/A</v>
      </c>
      <c r="AJ57" s="193" t="e">
        <f ca="1">VLOOKUP($AG57,INDIRECT(CONCATENATE($CR57,"!",VLOOKUP($CR57,$AG$3:AJ$8,AJ$2,FALSE))),1,TRUE)</f>
        <v>#N/A</v>
      </c>
      <c r="AK57" s="193" t="e">
        <f ca="1">VLOOKUP($AG57,INDIRECT(CONCATENATE($CR57,"!",VLOOKUP($CR57,$AG$3:AK$8,AK$2,FALSE))),1,TRUE)</f>
        <v>#N/A</v>
      </c>
      <c r="AL57" s="193" t="e">
        <f ca="1">VLOOKUP($AG57,INDIRECT(CONCATENATE($CR57,"!",VLOOKUP($CR57,$AG$3:AL$8,AL$2,FALSE))),1,TRUE)</f>
        <v>#N/A</v>
      </c>
      <c r="AM57" s="193" t="e">
        <f ca="1">VLOOKUP($AG57,INDIRECT(CONCATENATE($CR57,"!",VLOOKUP($CR57,$AG$3:AM$8,AM$2,FALSE))),1,TRUE)</f>
        <v>#N/A</v>
      </c>
      <c r="AN57" s="193" t="e">
        <f ca="1">VLOOKUP($AG57,INDIRECT(CONCATENATE($CR57,"!",VLOOKUP($CR57,$AG$3:AN$8,AN$2,FALSE))),1,TRUE)</f>
        <v>#N/A</v>
      </c>
      <c r="AO57" s="193" t="e">
        <f ca="1">VLOOKUP($AG57,INDIRECT(CONCATENATE($CR57,"!",VLOOKUP($CR57,$AG$3:AO$8,AO$2,FALSE))),1,TRUE)</f>
        <v>#N/A</v>
      </c>
      <c r="AP57" s="193" t="e">
        <f ca="1">VLOOKUP($AG57,INDIRECT(CONCATENATE($CR57,"!",VLOOKUP($CR57,$AG$3:AP$8,AP$2,FALSE))),1,TRUE)</f>
        <v>#N/A</v>
      </c>
      <c r="AQ57" s="193" t="e">
        <f ca="1">VLOOKUP($AG57,INDIRECT(CONCATENATE($CR57,"!",VLOOKUP($CR57,$AG$3:AQ$8,AQ$2,FALSE))),1,TRUE)</f>
        <v>#N/A</v>
      </c>
      <c r="AR57" s="193" t="e">
        <f ca="1">VLOOKUP($AG57,INDIRECT(CONCATENATE($CR57,"!",VLOOKUP($CR57,$AG$3:AR$8,AR$2,FALSE))),1,TRUE)</f>
        <v>#N/A</v>
      </c>
      <c r="AS57" s="193" t="e">
        <f ca="1">VLOOKUP($AG57,INDIRECT(CONCATENATE($CR57,"!",VLOOKUP($CR57,$AG$3:AS$8,AS$2,FALSE))),1,TRUE)</f>
        <v>#N/A</v>
      </c>
      <c r="AT57" s="193" t="e">
        <f ca="1">VLOOKUP($AG57,INDIRECT(CONCATENATE($CR57,"!",VLOOKUP($CR57,$AG$3:AT$8,AT$2,FALSE))),1,TRUE)</f>
        <v>#N/A</v>
      </c>
      <c r="AU57" s="193"/>
      <c r="AV57" s="193"/>
      <c r="AW57" s="193"/>
      <c r="AX57" s="193"/>
      <c r="AY57" s="193"/>
      <c r="AZ57" s="193"/>
      <c r="BA57" s="107">
        <f t="shared" si="79"/>
        <v>1</v>
      </c>
      <c r="BB57" s="100">
        <f t="shared" si="79"/>
        <v>1</v>
      </c>
      <c r="BC57" s="100">
        <f t="shared" si="80"/>
        <v>1</v>
      </c>
      <c r="BD57" s="100">
        <f t="shared" si="80"/>
        <v>1</v>
      </c>
      <c r="BE57" s="100">
        <f t="shared" si="15"/>
        <v>1</v>
      </c>
      <c r="BF57" s="100">
        <f t="shared" si="16"/>
        <v>1</v>
      </c>
      <c r="BG57" s="100">
        <f t="shared" si="17"/>
        <v>1</v>
      </c>
      <c r="BH57" s="100">
        <f t="shared" si="81"/>
        <v>1</v>
      </c>
      <c r="BI57" s="100">
        <f t="shared" si="81"/>
        <v>1</v>
      </c>
      <c r="BJ57" s="100">
        <f t="shared" si="81"/>
        <v>1</v>
      </c>
      <c r="BK57" s="100">
        <f t="shared" si="81"/>
        <v>1</v>
      </c>
      <c r="BL57" s="100">
        <f t="shared" si="81"/>
        <v>1</v>
      </c>
      <c r="BM57" s="100">
        <f t="shared" si="81"/>
        <v>1</v>
      </c>
      <c r="BU57" s="108" t="e">
        <f>HLOOKUP(AE57,$BA$10:BT57,COUNTIF($AE$7:AE57,"&lt;&gt;"&amp;""),FALSE)</f>
        <v>#N/A</v>
      </c>
      <c r="BV57" s="100">
        <f t="shared" si="18"/>
        <v>1</v>
      </c>
      <c r="BW57" s="108" t="str">
        <f t="shared" si="62"/>
        <v/>
      </c>
      <c r="BX57" s="227" t="str">
        <f ca="1">IF(OR(AE57=$BB$10,AE57=$BD$10,AE57=$BK$10,AE57=$BL$10,AE57=$BM$10),VLOOKUP(BW57,INDIRECT(CONCATENATE(CR57,"!",HLOOKUP(AE57,$CU$10:CY57,CZ57,FALSE))),1,TRUE),"")</f>
        <v/>
      </c>
      <c r="BY57" s="193" t="e">
        <f t="shared" ca="1" si="63"/>
        <v>#N/A</v>
      </c>
      <c r="BZ57" s="193" t="e">
        <f t="shared" ca="1" si="64"/>
        <v>#N/A</v>
      </c>
      <c r="CA57" s="193" t="e">
        <f t="shared" ca="1" si="65"/>
        <v>#N/A</v>
      </c>
      <c r="CB57" s="193" t="e">
        <f t="shared" ca="1" si="66"/>
        <v>#N/A</v>
      </c>
      <c r="CC57" s="193" t="e">
        <f t="shared" ca="1" si="67"/>
        <v>#VALUE!</v>
      </c>
      <c r="CD57" s="109">
        <f>Worksheet!K52</f>
        <v>0</v>
      </c>
      <c r="CE57" s="109">
        <f>Worksheet!L52</f>
        <v>0</v>
      </c>
      <c r="CF57" s="109">
        <f>Worksheet!M52</f>
        <v>0</v>
      </c>
      <c r="CG57" s="109">
        <f>Worksheet!N52</f>
        <v>0</v>
      </c>
      <c r="CH57" s="109">
        <f>Worksheet!O52</f>
        <v>0</v>
      </c>
      <c r="CI57" s="246" t="e">
        <f t="shared" ca="1" si="68"/>
        <v>#VALUE!</v>
      </c>
      <c r="CJ57" s="246" t="e">
        <f t="shared" ca="1" si="69"/>
        <v>#VALUE!</v>
      </c>
      <c r="CK57" s="246" t="e">
        <f t="shared" ca="1" si="70"/>
        <v>#VALUE!</v>
      </c>
      <c r="CL57" s="246" t="e">
        <f t="shared" ca="1" si="71"/>
        <v>#VALUE!</v>
      </c>
      <c r="CM57" s="246" t="e">
        <f t="shared" ca="1" si="72"/>
        <v>#VALUE!</v>
      </c>
      <c r="CN57" s="222" t="e">
        <f t="shared" ca="1" si="73"/>
        <v>#N/A</v>
      </c>
      <c r="CO57" s="194">
        <f>Worksheet!Q52</f>
        <v>0</v>
      </c>
      <c r="CP57" s="99" t="str">
        <f t="shared" si="74"/>
        <v>1</v>
      </c>
      <c r="CQ57" s="224" t="e">
        <f t="shared" si="75"/>
        <v>#N/A</v>
      </c>
      <c r="CR57" s="99" t="str">
        <f t="shared" si="33"/>
        <v>Standard1</v>
      </c>
      <c r="CT57" s="203" t="str">
        <f t="shared" ca="1" si="76"/>
        <v>$B$4:$P$807</v>
      </c>
      <c r="CU57" s="193" t="str">
        <f>VLOOKUP($CR57,$CT$3:CU$8,2,FALSE)</f>
        <v>$I$189:$I$348</v>
      </c>
      <c r="CV57" s="193" t="str">
        <f>VLOOKUP($CR57,$CT$3:CV$8,3,FALSE)</f>
        <v>$I$349:$I$538</v>
      </c>
      <c r="CW57" s="193" t="e">
        <f>VLOOKUP($CR57,$CT$3:CW$8,4,FALSE)</f>
        <v>#N/A</v>
      </c>
      <c r="CX57" s="193" t="e">
        <f>VLOOKUP($CR57,$CT$3:CX$8,5,FALSE)</f>
        <v>#N/A</v>
      </c>
      <c r="CY57" s="193" t="e">
        <f>VLOOKUP($CR57,$CT$3:CY$8,6,FALSE)</f>
        <v>#N/A</v>
      </c>
      <c r="CZ57" s="99">
        <f>COUNTIF($CU$10:CU57,"&lt;&gt;"&amp;"")</f>
        <v>48</v>
      </c>
      <c r="DB57" s="99" t="str">
        <f t="shared" si="77"/>
        <v/>
      </c>
      <c r="DC57" s="99" t="e">
        <f t="shared" ca="1" si="78"/>
        <v>#N/A</v>
      </c>
    </row>
    <row r="58" spans="17:107" x14ac:dyDescent="0.25">
      <c r="Q58" s="100" t="e">
        <f t="shared" ca="1" si="52"/>
        <v>#N/A</v>
      </c>
      <c r="R58" s="99" t="str">
        <f>IF(Worksheet!I53=$S$2,$S$2,IF(Worksheet!I53=$S$3,$S$3,$S$1))</f>
        <v>5502A</v>
      </c>
      <c r="S58" s="101" t="str">
        <f t="shared" ca="1" si="53"/>
        <v/>
      </c>
      <c r="T58" s="96" t="e">
        <f t="shared" si="54"/>
        <v>#N/A</v>
      </c>
      <c r="U58" s="103">
        <f>IF(Worksheet!S53="%",ABS(Worksheet!Z53),ABS(Worksheet!U53))</f>
        <v>0</v>
      </c>
      <c r="V58" s="249">
        <f>IF(Worksheet!S53="%",Worksheet!AA53,Worksheet!S53)</f>
        <v>0</v>
      </c>
      <c r="W58" s="102" t="str">
        <f>IF(Worksheet!S53="%","",IF(Worksheet!Z53&lt;&gt;"",Worksheet!Z53,""))</f>
        <v/>
      </c>
      <c r="X58" s="102" t="str">
        <f>IF(Worksheet!S53="%","",IF(Worksheet!AA53&lt;&gt;"",Worksheet!AA53,""))</f>
        <v/>
      </c>
      <c r="Y58" s="104" t="str">
        <f t="shared" si="55"/>
        <v/>
      </c>
      <c r="Z58" s="104" t="str">
        <f t="shared" si="56"/>
        <v>0</v>
      </c>
      <c r="AA58" s="104" t="str">
        <f t="shared" si="57"/>
        <v>DC</v>
      </c>
      <c r="AB58" s="104" t="str">
        <f t="shared" si="58"/>
        <v>DC0</v>
      </c>
      <c r="AC58" s="104" t="str">
        <f>IF(Worksheet!H53&lt;&gt;"",Worksheet!H53,"")</f>
        <v/>
      </c>
      <c r="AD58" s="104" t="str">
        <f t="shared" si="59"/>
        <v/>
      </c>
      <c r="AE58" s="225" t="str">
        <f t="shared" si="60"/>
        <v>DC0</v>
      </c>
      <c r="AF58" s="226" t="e">
        <f>HLOOKUP(AE58,$AH$10:AZ58,COUNTIF($AE$7:AE58,"&lt;&gt;"&amp;""),FALSE)</f>
        <v>#N/A</v>
      </c>
      <c r="AG58" s="112" t="e">
        <f t="shared" si="61"/>
        <v>#N/A</v>
      </c>
      <c r="AH58" s="193" t="e">
        <f ca="1">VLOOKUP($AG58,INDIRECT(CONCATENATE($CR58,"!",VLOOKUP($CR58,$AG$3:AH$8,AH$2,FALSE))),1,TRUE)</f>
        <v>#N/A</v>
      </c>
      <c r="AI58" s="193" t="e">
        <f ca="1">VLOOKUP($AG58,INDIRECT(CONCATENATE($CR58,"!",VLOOKUP($CR58,$AG$3:AI$8,AI$2,FALSE))),1,TRUE)</f>
        <v>#N/A</v>
      </c>
      <c r="AJ58" s="193" t="e">
        <f ca="1">VLOOKUP($AG58,INDIRECT(CONCATENATE($CR58,"!",VLOOKUP($CR58,$AG$3:AJ$8,AJ$2,FALSE))),1,TRUE)</f>
        <v>#N/A</v>
      </c>
      <c r="AK58" s="193" t="e">
        <f ca="1">VLOOKUP($AG58,INDIRECT(CONCATENATE($CR58,"!",VLOOKUP($CR58,$AG$3:AK$8,AK$2,FALSE))),1,TRUE)</f>
        <v>#N/A</v>
      </c>
      <c r="AL58" s="193" t="e">
        <f ca="1">VLOOKUP($AG58,INDIRECT(CONCATENATE($CR58,"!",VLOOKUP($CR58,$AG$3:AL$8,AL$2,FALSE))),1,TRUE)</f>
        <v>#N/A</v>
      </c>
      <c r="AM58" s="193" t="e">
        <f ca="1">VLOOKUP($AG58,INDIRECT(CONCATENATE($CR58,"!",VLOOKUP($CR58,$AG$3:AM$8,AM$2,FALSE))),1,TRUE)</f>
        <v>#N/A</v>
      </c>
      <c r="AN58" s="193" t="e">
        <f ca="1">VLOOKUP($AG58,INDIRECT(CONCATENATE($CR58,"!",VLOOKUP($CR58,$AG$3:AN$8,AN$2,FALSE))),1,TRUE)</f>
        <v>#N/A</v>
      </c>
      <c r="AO58" s="193" t="e">
        <f ca="1">VLOOKUP($AG58,INDIRECT(CONCATENATE($CR58,"!",VLOOKUP($CR58,$AG$3:AO$8,AO$2,FALSE))),1,TRUE)</f>
        <v>#N/A</v>
      </c>
      <c r="AP58" s="193" t="e">
        <f ca="1">VLOOKUP($AG58,INDIRECT(CONCATENATE($CR58,"!",VLOOKUP($CR58,$AG$3:AP$8,AP$2,FALSE))),1,TRUE)</f>
        <v>#N/A</v>
      </c>
      <c r="AQ58" s="193" t="e">
        <f ca="1">VLOOKUP($AG58,INDIRECT(CONCATENATE($CR58,"!",VLOOKUP($CR58,$AG$3:AQ$8,AQ$2,FALSE))),1,TRUE)</f>
        <v>#N/A</v>
      </c>
      <c r="AR58" s="193" t="e">
        <f ca="1">VLOOKUP($AG58,INDIRECT(CONCATENATE($CR58,"!",VLOOKUP($CR58,$AG$3:AR$8,AR$2,FALSE))),1,TRUE)</f>
        <v>#N/A</v>
      </c>
      <c r="AS58" s="193" t="e">
        <f ca="1">VLOOKUP($AG58,INDIRECT(CONCATENATE($CR58,"!",VLOOKUP($CR58,$AG$3:AS$8,AS$2,FALSE))),1,TRUE)</f>
        <v>#N/A</v>
      </c>
      <c r="AT58" s="193" t="e">
        <f ca="1">VLOOKUP($AG58,INDIRECT(CONCATENATE($CR58,"!",VLOOKUP($CR58,$AG$3:AT$8,AT$2,FALSE))),1,TRUE)</f>
        <v>#N/A</v>
      </c>
      <c r="AU58" s="193"/>
      <c r="AV58" s="193"/>
      <c r="AW58" s="193"/>
      <c r="AX58" s="193"/>
      <c r="AY58" s="193"/>
      <c r="AZ58" s="193"/>
      <c r="BA58" s="107">
        <f t="shared" si="79"/>
        <v>1</v>
      </c>
      <c r="BB58" s="100">
        <f t="shared" si="79"/>
        <v>1</v>
      </c>
      <c r="BC58" s="100">
        <f t="shared" si="80"/>
        <v>1</v>
      </c>
      <c r="BD58" s="100">
        <f t="shared" si="80"/>
        <v>1</v>
      </c>
      <c r="BE58" s="100">
        <f t="shared" si="15"/>
        <v>1</v>
      </c>
      <c r="BF58" s="100">
        <f t="shared" si="16"/>
        <v>1</v>
      </c>
      <c r="BG58" s="100">
        <f t="shared" si="17"/>
        <v>1</v>
      </c>
      <c r="BH58" s="100">
        <f t="shared" si="81"/>
        <v>1</v>
      </c>
      <c r="BI58" s="100">
        <f t="shared" si="81"/>
        <v>1</v>
      </c>
      <c r="BJ58" s="100">
        <f t="shared" si="81"/>
        <v>1</v>
      </c>
      <c r="BK58" s="100">
        <f t="shared" si="81"/>
        <v>1</v>
      </c>
      <c r="BL58" s="100">
        <f t="shared" si="81"/>
        <v>1</v>
      </c>
      <c r="BM58" s="100">
        <f t="shared" si="81"/>
        <v>1</v>
      </c>
      <c r="BU58" s="108" t="e">
        <f>HLOOKUP(AE58,$BA$10:BT58,COUNTIF($AE$7:AE58,"&lt;&gt;"&amp;""),FALSE)</f>
        <v>#N/A</v>
      </c>
      <c r="BV58" s="100">
        <f t="shared" si="18"/>
        <v>1</v>
      </c>
      <c r="BW58" s="108" t="str">
        <f t="shared" si="62"/>
        <v/>
      </c>
      <c r="BX58" s="227" t="str">
        <f ca="1">IF(OR(AE58=$BB$10,AE58=$BD$10,AE58=$BK$10,AE58=$BL$10,AE58=$BM$10),VLOOKUP(BW58,INDIRECT(CONCATENATE(CR58,"!",HLOOKUP(AE58,$CU$10:CY58,CZ58,FALSE))),1,TRUE),"")</f>
        <v/>
      </c>
      <c r="BY58" s="193" t="e">
        <f t="shared" ca="1" si="63"/>
        <v>#N/A</v>
      </c>
      <c r="BZ58" s="193" t="e">
        <f t="shared" ca="1" si="64"/>
        <v>#N/A</v>
      </c>
      <c r="CA58" s="193" t="e">
        <f t="shared" ca="1" si="65"/>
        <v>#N/A</v>
      </c>
      <c r="CB58" s="193" t="e">
        <f t="shared" ca="1" si="66"/>
        <v>#N/A</v>
      </c>
      <c r="CC58" s="193" t="e">
        <f t="shared" ca="1" si="67"/>
        <v>#VALUE!</v>
      </c>
      <c r="CD58" s="109">
        <f>Worksheet!K53</f>
        <v>0</v>
      </c>
      <c r="CE58" s="109">
        <f>Worksheet!L53</f>
        <v>0</v>
      </c>
      <c r="CF58" s="109">
        <f>Worksheet!M53</f>
        <v>0</v>
      </c>
      <c r="CG58" s="109">
        <f>Worksheet!N53</f>
        <v>0</v>
      </c>
      <c r="CH58" s="109">
        <f>Worksheet!O53</f>
        <v>0</v>
      </c>
      <c r="CI58" s="246" t="e">
        <f t="shared" ca="1" si="68"/>
        <v>#VALUE!</v>
      </c>
      <c r="CJ58" s="246" t="e">
        <f t="shared" ca="1" si="69"/>
        <v>#VALUE!</v>
      </c>
      <c r="CK58" s="246" t="e">
        <f t="shared" ca="1" si="70"/>
        <v>#VALUE!</v>
      </c>
      <c r="CL58" s="246" t="e">
        <f t="shared" ca="1" si="71"/>
        <v>#VALUE!</v>
      </c>
      <c r="CM58" s="246" t="e">
        <f t="shared" ca="1" si="72"/>
        <v>#VALUE!</v>
      </c>
      <c r="CN58" s="222" t="e">
        <f t="shared" ca="1" si="73"/>
        <v>#N/A</v>
      </c>
      <c r="CO58" s="194">
        <f>Worksheet!Q53</f>
        <v>0</v>
      </c>
      <c r="CP58" s="99" t="str">
        <f t="shared" si="74"/>
        <v>1</v>
      </c>
      <c r="CQ58" s="224" t="e">
        <f t="shared" si="75"/>
        <v>#N/A</v>
      </c>
      <c r="CR58" s="99" t="str">
        <f t="shared" si="33"/>
        <v>Standard1</v>
      </c>
      <c r="CT58" s="203" t="str">
        <f t="shared" ca="1" si="76"/>
        <v>$B$4:$P$807</v>
      </c>
      <c r="CU58" s="193" t="str">
        <f>VLOOKUP($CR58,$CT$3:CU$8,2,FALSE)</f>
        <v>$I$189:$I$348</v>
      </c>
      <c r="CV58" s="193" t="str">
        <f>VLOOKUP($CR58,$CT$3:CV$8,3,FALSE)</f>
        <v>$I$349:$I$538</v>
      </c>
      <c r="CW58" s="193" t="e">
        <f>VLOOKUP($CR58,$CT$3:CW$8,4,FALSE)</f>
        <v>#N/A</v>
      </c>
      <c r="CX58" s="193" t="e">
        <f>VLOOKUP($CR58,$CT$3:CX$8,5,FALSE)</f>
        <v>#N/A</v>
      </c>
      <c r="CY58" s="193" t="e">
        <f>VLOOKUP($CR58,$CT$3:CY$8,6,FALSE)</f>
        <v>#N/A</v>
      </c>
      <c r="CZ58" s="99">
        <f>COUNTIF($CU$10:CU58,"&lt;&gt;"&amp;"")</f>
        <v>49</v>
      </c>
      <c r="DB58" s="99" t="str">
        <f t="shared" si="77"/>
        <v/>
      </c>
      <c r="DC58" s="99" t="e">
        <f t="shared" ca="1" si="78"/>
        <v>#N/A</v>
      </c>
    </row>
    <row r="59" spans="17:107" x14ac:dyDescent="0.25">
      <c r="Q59" s="100" t="e">
        <f t="shared" ca="1" si="52"/>
        <v>#N/A</v>
      </c>
      <c r="R59" s="99" t="str">
        <f>IF(Worksheet!I54=$S$2,$S$2,IF(Worksheet!I54=$S$3,$S$3,$S$1))</f>
        <v>5502A</v>
      </c>
      <c r="S59" s="101" t="str">
        <f t="shared" ca="1" si="53"/>
        <v/>
      </c>
      <c r="T59" s="96" t="e">
        <f t="shared" si="54"/>
        <v>#N/A</v>
      </c>
      <c r="U59" s="103">
        <f>IF(Worksheet!S54="%",ABS(Worksheet!Z54),ABS(Worksheet!U54))</f>
        <v>0</v>
      </c>
      <c r="V59" s="249">
        <f>IF(Worksheet!S54="%",Worksheet!AA54,Worksheet!S54)</f>
        <v>0</v>
      </c>
      <c r="W59" s="102" t="str">
        <f>IF(Worksheet!S54="%","",IF(Worksheet!Z54&lt;&gt;"",Worksheet!Z54,""))</f>
        <v/>
      </c>
      <c r="X59" s="102" t="str">
        <f>IF(Worksheet!S54="%","",IF(Worksheet!AA54&lt;&gt;"",Worksheet!AA54,""))</f>
        <v/>
      </c>
      <c r="Y59" s="104" t="str">
        <f t="shared" si="55"/>
        <v/>
      </c>
      <c r="Z59" s="104" t="str">
        <f t="shared" si="56"/>
        <v>0</v>
      </c>
      <c r="AA59" s="104" t="str">
        <f t="shared" si="57"/>
        <v>DC</v>
      </c>
      <c r="AB59" s="104" t="str">
        <f t="shared" si="58"/>
        <v>DC0</v>
      </c>
      <c r="AC59" s="104" t="str">
        <f>IF(Worksheet!H54&lt;&gt;"",Worksheet!H54,"")</f>
        <v/>
      </c>
      <c r="AD59" s="104" t="str">
        <f t="shared" si="59"/>
        <v/>
      </c>
      <c r="AE59" s="225" t="str">
        <f t="shared" si="60"/>
        <v>DC0</v>
      </c>
      <c r="AF59" s="226" t="e">
        <f>HLOOKUP(AE59,$AH$10:AZ59,COUNTIF($AE$7:AE59,"&lt;&gt;"&amp;""),FALSE)</f>
        <v>#N/A</v>
      </c>
      <c r="AG59" s="112" t="e">
        <f t="shared" si="61"/>
        <v>#N/A</v>
      </c>
      <c r="AH59" s="193" t="e">
        <f ca="1">VLOOKUP($AG59,INDIRECT(CONCATENATE($CR59,"!",VLOOKUP($CR59,$AG$3:AH$8,AH$2,FALSE))),1,TRUE)</f>
        <v>#N/A</v>
      </c>
      <c r="AI59" s="193" t="e">
        <f ca="1">VLOOKUP($AG59,INDIRECT(CONCATENATE($CR59,"!",VLOOKUP($CR59,$AG$3:AI$8,AI$2,FALSE))),1,TRUE)</f>
        <v>#N/A</v>
      </c>
      <c r="AJ59" s="193" t="e">
        <f ca="1">VLOOKUP($AG59,INDIRECT(CONCATENATE($CR59,"!",VLOOKUP($CR59,$AG$3:AJ$8,AJ$2,FALSE))),1,TRUE)</f>
        <v>#N/A</v>
      </c>
      <c r="AK59" s="193" t="e">
        <f ca="1">VLOOKUP($AG59,INDIRECT(CONCATENATE($CR59,"!",VLOOKUP($CR59,$AG$3:AK$8,AK$2,FALSE))),1,TRUE)</f>
        <v>#N/A</v>
      </c>
      <c r="AL59" s="193" t="e">
        <f ca="1">VLOOKUP($AG59,INDIRECT(CONCATENATE($CR59,"!",VLOOKUP($CR59,$AG$3:AL$8,AL$2,FALSE))),1,TRUE)</f>
        <v>#N/A</v>
      </c>
      <c r="AM59" s="193" t="e">
        <f ca="1">VLOOKUP($AG59,INDIRECT(CONCATENATE($CR59,"!",VLOOKUP($CR59,$AG$3:AM$8,AM$2,FALSE))),1,TRUE)</f>
        <v>#N/A</v>
      </c>
      <c r="AN59" s="193" t="e">
        <f ca="1">VLOOKUP($AG59,INDIRECT(CONCATENATE($CR59,"!",VLOOKUP($CR59,$AG$3:AN$8,AN$2,FALSE))),1,TRUE)</f>
        <v>#N/A</v>
      </c>
      <c r="AO59" s="193" t="e">
        <f ca="1">VLOOKUP($AG59,INDIRECT(CONCATENATE($CR59,"!",VLOOKUP($CR59,$AG$3:AO$8,AO$2,FALSE))),1,TRUE)</f>
        <v>#N/A</v>
      </c>
      <c r="AP59" s="193" t="e">
        <f ca="1">VLOOKUP($AG59,INDIRECT(CONCATENATE($CR59,"!",VLOOKUP($CR59,$AG$3:AP$8,AP$2,FALSE))),1,TRUE)</f>
        <v>#N/A</v>
      </c>
      <c r="AQ59" s="193" t="e">
        <f ca="1">VLOOKUP($AG59,INDIRECT(CONCATENATE($CR59,"!",VLOOKUP($CR59,$AG$3:AQ$8,AQ$2,FALSE))),1,TRUE)</f>
        <v>#N/A</v>
      </c>
      <c r="AR59" s="193" t="e">
        <f ca="1">VLOOKUP($AG59,INDIRECT(CONCATENATE($CR59,"!",VLOOKUP($CR59,$AG$3:AR$8,AR$2,FALSE))),1,TRUE)</f>
        <v>#N/A</v>
      </c>
      <c r="AS59" s="193" t="e">
        <f ca="1">VLOOKUP($AG59,INDIRECT(CONCATENATE($CR59,"!",VLOOKUP($CR59,$AG$3:AS$8,AS$2,FALSE))),1,TRUE)</f>
        <v>#N/A</v>
      </c>
      <c r="AT59" s="193" t="e">
        <f ca="1">VLOOKUP($AG59,INDIRECT(CONCATENATE($CR59,"!",VLOOKUP($CR59,$AG$3:AT$8,AT$2,FALSE))),1,TRUE)</f>
        <v>#N/A</v>
      </c>
      <c r="AU59" s="193"/>
      <c r="AV59" s="193"/>
      <c r="AW59" s="193"/>
      <c r="AX59" s="193"/>
      <c r="AY59" s="193"/>
      <c r="AZ59" s="193"/>
      <c r="BA59" s="107">
        <f t="shared" si="79"/>
        <v>1</v>
      </c>
      <c r="BB59" s="100">
        <f t="shared" si="79"/>
        <v>1</v>
      </c>
      <c r="BC59" s="100">
        <f t="shared" si="80"/>
        <v>1</v>
      </c>
      <c r="BD59" s="100">
        <f t="shared" si="80"/>
        <v>1</v>
      </c>
      <c r="BE59" s="100">
        <f t="shared" si="15"/>
        <v>1</v>
      </c>
      <c r="BF59" s="100">
        <f t="shared" si="16"/>
        <v>1</v>
      </c>
      <c r="BG59" s="100">
        <f t="shared" si="17"/>
        <v>1</v>
      </c>
      <c r="BH59" s="100">
        <f t="shared" si="81"/>
        <v>1</v>
      </c>
      <c r="BI59" s="100">
        <f t="shared" si="81"/>
        <v>1</v>
      </c>
      <c r="BJ59" s="100">
        <f t="shared" si="81"/>
        <v>1</v>
      </c>
      <c r="BK59" s="100">
        <f t="shared" si="81"/>
        <v>1</v>
      </c>
      <c r="BL59" s="100">
        <f t="shared" si="81"/>
        <v>1</v>
      </c>
      <c r="BM59" s="100">
        <f t="shared" si="81"/>
        <v>1</v>
      </c>
      <c r="BU59" s="108" t="e">
        <f>HLOOKUP(AE59,$BA$10:BT59,COUNTIF($AE$7:AE59,"&lt;&gt;"&amp;""),FALSE)</f>
        <v>#N/A</v>
      </c>
      <c r="BV59" s="100">
        <f t="shared" si="18"/>
        <v>1</v>
      </c>
      <c r="BW59" s="108" t="str">
        <f t="shared" si="62"/>
        <v/>
      </c>
      <c r="BX59" s="227" t="str">
        <f ca="1">IF(OR(AE59=$BB$10,AE59=$BD$10,AE59=$BK$10,AE59=$BL$10,AE59=$BM$10),VLOOKUP(BW59,INDIRECT(CONCATENATE(CR59,"!",HLOOKUP(AE59,$CU$10:CY59,CZ59,FALSE))),1,TRUE),"")</f>
        <v/>
      </c>
      <c r="BY59" s="193" t="e">
        <f t="shared" ca="1" si="63"/>
        <v>#N/A</v>
      </c>
      <c r="BZ59" s="193" t="e">
        <f t="shared" ca="1" si="64"/>
        <v>#N/A</v>
      </c>
      <c r="CA59" s="193" t="e">
        <f t="shared" ca="1" si="65"/>
        <v>#N/A</v>
      </c>
      <c r="CB59" s="193" t="e">
        <f t="shared" ca="1" si="66"/>
        <v>#N/A</v>
      </c>
      <c r="CC59" s="193" t="e">
        <f t="shared" ca="1" si="67"/>
        <v>#VALUE!</v>
      </c>
      <c r="CD59" s="109">
        <f>Worksheet!K54</f>
        <v>0</v>
      </c>
      <c r="CE59" s="109">
        <f>Worksheet!L54</f>
        <v>0</v>
      </c>
      <c r="CF59" s="109">
        <f>Worksheet!M54</f>
        <v>0</v>
      </c>
      <c r="CG59" s="109">
        <f>Worksheet!N54</f>
        <v>0</v>
      </c>
      <c r="CH59" s="109">
        <f>Worksheet!O54</f>
        <v>0</v>
      </c>
      <c r="CI59" s="246" t="e">
        <f t="shared" ca="1" si="68"/>
        <v>#VALUE!</v>
      </c>
      <c r="CJ59" s="246" t="e">
        <f t="shared" ca="1" si="69"/>
        <v>#VALUE!</v>
      </c>
      <c r="CK59" s="246" t="e">
        <f t="shared" ca="1" si="70"/>
        <v>#VALUE!</v>
      </c>
      <c r="CL59" s="246" t="e">
        <f t="shared" ca="1" si="71"/>
        <v>#VALUE!</v>
      </c>
      <c r="CM59" s="246" t="e">
        <f t="shared" ca="1" si="72"/>
        <v>#VALUE!</v>
      </c>
      <c r="CN59" s="222" t="e">
        <f t="shared" ca="1" si="73"/>
        <v>#N/A</v>
      </c>
      <c r="CO59" s="194">
        <f>Worksheet!Q54</f>
        <v>0</v>
      </c>
      <c r="CP59" s="99" t="str">
        <f t="shared" si="74"/>
        <v>1</v>
      </c>
      <c r="CQ59" s="224" t="e">
        <f t="shared" si="75"/>
        <v>#N/A</v>
      </c>
      <c r="CR59" s="99" t="str">
        <f t="shared" si="33"/>
        <v>Standard1</v>
      </c>
      <c r="CT59" s="203" t="str">
        <f t="shared" ca="1" si="76"/>
        <v>$B$4:$P$807</v>
      </c>
      <c r="CU59" s="193" t="str">
        <f>VLOOKUP($CR59,$CT$3:CU$8,2,FALSE)</f>
        <v>$I$189:$I$348</v>
      </c>
      <c r="CV59" s="193" t="str">
        <f>VLOOKUP($CR59,$CT$3:CV$8,3,FALSE)</f>
        <v>$I$349:$I$538</v>
      </c>
      <c r="CW59" s="193" t="e">
        <f>VLOOKUP($CR59,$CT$3:CW$8,4,FALSE)</f>
        <v>#N/A</v>
      </c>
      <c r="CX59" s="193" t="e">
        <f>VLOOKUP($CR59,$CT$3:CX$8,5,FALSE)</f>
        <v>#N/A</v>
      </c>
      <c r="CY59" s="193" t="e">
        <f>VLOOKUP($CR59,$CT$3:CY$8,6,FALSE)</f>
        <v>#N/A</v>
      </c>
      <c r="CZ59" s="99">
        <f>COUNTIF($CU$10:CU59,"&lt;&gt;"&amp;"")</f>
        <v>50</v>
      </c>
      <c r="DB59" s="99" t="str">
        <f t="shared" si="77"/>
        <v/>
      </c>
      <c r="DC59" s="99" t="e">
        <f t="shared" ca="1" si="78"/>
        <v>#N/A</v>
      </c>
    </row>
    <row r="60" spans="17:107" x14ac:dyDescent="0.25">
      <c r="Q60" s="100" t="e">
        <f t="shared" ca="1" si="52"/>
        <v>#N/A</v>
      </c>
      <c r="R60" s="99" t="str">
        <f>IF(Worksheet!I55=$S$2,$S$2,IF(Worksheet!I55=$S$3,$S$3,$S$1))</f>
        <v>5502A</v>
      </c>
      <c r="S60" s="101" t="str">
        <f t="shared" ca="1" si="53"/>
        <v/>
      </c>
      <c r="T60" s="96" t="e">
        <f t="shared" si="54"/>
        <v>#N/A</v>
      </c>
      <c r="U60" s="103">
        <f>IF(Worksheet!S55="%",ABS(Worksheet!Z55),ABS(Worksheet!U55))</f>
        <v>0</v>
      </c>
      <c r="V60" s="249">
        <f>IF(Worksheet!S55="%",Worksheet!AA55,Worksheet!S55)</f>
        <v>0</v>
      </c>
      <c r="W60" s="102" t="str">
        <f>IF(Worksheet!S55="%","",IF(Worksheet!Z55&lt;&gt;"",Worksheet!Z55,""))</f>
        <v/>
      </c>
      <c r="X60" s="102" t="str">
        <f>IF(Worksheet!S55="%","",IF(Worksheet!AA55&lt;&gt;"",Worksheet!AA55,""))</f>
        <v/>
      </c>
      <c r="Y60" s="104" t="str">
        <f t="shared" si="55"/>
        <v/>
      </c>
      <c r="Z60" s="104" t="str">
        <f t="shared" si="56"/>
        <v>0</v>
      </c>
      <c r="AA60" s="104" t="str">
        <f t="shared" si="57"/>
        <v>DC</v>
      </c>
      <c r="AB60" s="104" t="str">
        <f t="shared" si="58"/>
        <v>DC0</v>
      </c>
      <c r="AC60" s="104" t="str">
        <f>IF(Worksheet!H55&lt;&gt;"",Worksheet!H55,"")</f>
        <v/>
      </c>
      <c r="AD60" s="104" t="str">
        <f t="shared" si="59"/>
        <v/>
      </c>
      <c r="AE60" s="225" t="str">
        <f t="shared" si="60"/>
        <v>DC0</v>
      </c>
      <c r="AF60" s="226" t="e">
        <f>HLOOKUP(AE60,$AH$10:AZ60,COUNTIF($AE$7:AE60,"&lt;&gt;"&amp;""),FALSE)</f>
        <v>#N/A</v>
      </c>
      <c r="AG60" s="112" t="e">
        <f t="shared" si="61"/>
        <v>#N/A</v>
      </c>
      <c r="AH60" s="193" t="e">
        <f ca="1">VLOOKUP($AG60,INDIRECT(CONCATENATE($CR60,"!",VLOOKUP($CR60,$AG$3:AH$8,AH$2,FALSE))),1,TRUE)</f>
        <v>#N/A</v>
      </c>
      <c r="AI60" s="193" t="e">
        <f ca="1">VLOOKUP($AG60,INDIRECT(CONCATENATE($CR60,"!",VLOOKUP($CR60,$AG$3:AI$8,AI$2,FALSE))),1,TRUE)</f>
        <v>#N/A</v>
      </c>
      <c r="AJ60" s="193" t="e">
        <f ca="1">VLOOKUP($AG60,INDIRECT(CONCATENATE($CR60,"!",VLOOKUP($CR60,$AG$3:AJ$8,AJ$2,FALSE))),1,TRUE)</f>
        <v>#N/A</v>
      </c>
      <c r="AK60" s="193" t="e">
        <f ca="1">VLOOKUP($AG60,INDIRECT(CONCATENATE($CR60,"!",VLOOKUP($CR60,$AG$3:AK$8,AK$2,FALSE))),1,TRUE)</f>
        <v>#N/A</v>
      </c>
      <c r="AL60" s="193" t="e">
        <f ca="1">VLOOKUP($AG60,INDIRECT(CONCATENATE($CR60,"!",VLOOKUP($CR60,$AG$3:AL$8,AL$2,FALSE))),1,TRUE)</f>
        <v>#N/A</v>
      </c>
      <c r="AM60" s="193" t="e">
        <f ca="1">VLOOKUP($AG60,INDIRECT(CONCATENATE($CR60,"!",VLOOKUP($CR60,$AG$3:AM$8,AM$2,FALSE))),1,TRUE)</f>
        <v>#N/A</v>
      </c>
      <c r="AN60" s="193" t="e">
        <f ca="1">VLOOKUP($AG60,INDIRECT(CONCATENATE($CR60,"!",VLOOKUP($CR60,$AG$3:AN$8,AN$2,FALSE))),1,TRUE)</f>
        <v>#N/A</v>
      </c>
      <c r="AO60" s="193" t="e">
        <f ca="1">VLOOKUP($AG60,INDIRECT(CONCATENATE($CR60,"!",VLOOKUP($CR60,$AG$3:AO$8,AO$2,FALSE))),1,TRUE)</f>
        <v>#N/A</v>
      </c>
      <c r="AP60" s="193" t="e">
        <f ca="1">VLOOKUP($AG60,INDIRECT(CONCATENATE($CR60,"!",VLOOKUP($CR60,$AG$3:AP$8,AP$2,FALSE))),1,TRUE)</f>
        <v>#N/A</v>
      </c>
      <c r="AQ60" s="193" t="e">
        <f ca="1">VLOOKUP($AG60,INDIRECT(CONCATENATE($CR60,"!",VLOOKUP($CR60,$AG$3:AQ$8,AQ$2,FALSE))),1,TRUE)</f>
        <v>#N/A</v>
      </c>
      <c r="AR60" s="193" t="e">
        <f ca="1">VLOOKUP($AG60,INDIRECT(CONCATENATE($CR60,"!",VLOOKUP($CR60,$AG$3:AR$8,AR$2,FALSE))),1,TRUE)</f>
        <v>#N/A</v>
      </c>
      <c r="AS60" s="193" t="e">
        <f ca="1">VLOOKUP($AG60,INDIRECT(CONCATENATE($CR60,"!",VLOOKUP($CR60,$AG$3:AS$8,AS$2,FALSE))),1,TRUE)</f>
        <v>#N/A</v>
      </c>
      <c r="AT60" s="193" t="e">
        <f ca="1">VLOOKUP($AG60,INDIRECT(CONCATENATE($CR60,"!",VLOOKUP($CR60,$AG$3:AT$8,AT$2,FALSE))),1,TRUE)</f>
        <v>#N/A</v>
      </c>
      <c r="AU60" s="193"/>
      <c r="AV60" s="193"/>
      <c r="AW60" s="193"/>
      <c r="AX60" s="193"/>
      <c r="AY60" s="193"/>
      <c r="AZ60" s="193"/>
      <c r="BA60" s="107">
        <f t="shared" si="79"/>
        <v>1</v>
      </c>
      <c r="BB60" s="100">
        <f t="shared" si="79"/>
        <v>1</v>
      </c>
      <c r="BC60" s="100">
        <f t="shared" si="80"/>
        <v>1</v>
      </c>
      <c r="BD60" s="100">
        <f t="shared" si="80"/>
        <v>1</v>
      </c>
      <c r="BE60" s="100">
        <f t="shared" si="15"/>
        <v>1</v>
      </c>
      <c r="BF60" s="100">
        <f t="shared" si="16"/>
        <v>1</v>
      </c>
      <c r="BG60" s="100">
        <f t="shared" si="17"/>
        <v>1</v>
      </c>
      <c r="BH60" s="100">
        <f t="shared" si="81"/>
        <v>1</v>
      </c>
      <c r="BI60" s="100">
        <f t="shared" si="81"/>
        <v>1</v>
      </c>
      <c r="BJ60" s="100">
        <f t="shared" si="81"/>
        <v>1</v>
      </c>
      <c r="BK60" s="100">
        <f t="shared" si="81"/>
        <v>1</v>
      </c>
      <c r="BL60" s="100">
        <f t="shared" si="81"/>
        <v>1</v>
      </c>
      <c r="BM60" s="100">
        <f t="shared" si="81"/>
        <v>1</v>
      </c>
      <c r="BU60" s="108" t="e">
        <f>HLOOKUP(AE60,$BA$10:BT60,COUNTIF($AE$7:AE60,"&lt;&gt;"&amp;""),FALSE)</f>
        <v>#N/A</v>
      </c>
      <c r="BV60" s="100">
        <f t="shared" si="18"/>
        <v>1</v>
      </c>
      <c r="BW60" s="108" t="str">
        <f t="shared" si="62"/>
        <v/>
      </c>
      <c r="BX60" s="227" t="str">
        <f ca="1">IF(OR(AE60=$BB$10,AE60=$BD$10,AE60=$BK$10,AE60=$BL$10,AE60=$BM$10),VLOOKUP(BW60,INDIRECT(CONCATENATE(CR60,"!",HLOOKUP(AE60,$CU$10:CY60,CZ60,FALSE))),1,TRUE),"")</f>
        <v/>
      </c>
      <c r="BY60" s="193" t="e">
        <f t="shared" ca="1" si="63"/>
        <v>#N/A</v>
      </c>
      <c r="BZ60" s="193" t="e">
        <f t="shared" ca="1" si="64"/>
        <v>#N/A</v>
      </c>
      <c r="CA60" s="193" t="e">
        <f t="shared" ca="1" si="65"/>
        <v>#N/A</v>
      </c>
      <c r="CB60" s="193" t="e">
        <f t="shared" ca="1" si="66"/>
        <v>#N/A</v>
      </c>
      <c r="CC60" s="193" t="e">
        <f t="shared" ca="1" si="67"/>
        <v>#VALUE!</v>
      </c>
      <c r="CD60" s="109">
        <f>Worksheet!K55</f>
        <v>0</v>
      </c>
      <c r="CE60" s="109">
        <f>Worksheet!L55</f>
        <v>0</v>
      </c>
      <c r="CF60" s="109">
        <f>Worksheet!M55</f>
        <v>0</v>
      </c>
      <c r="CG60" s="109">
        <f>Worksheet!N55</f>
        <v>0</v>
      </c>
      <c r="CH60" s="109">
        <f>Worksheet!O55</f>
        <v>0</v>
      </c>
      <c r="CI60" s="246" t="e">
        <f t="shared" ca="1" si="68"/>
        <v>#VALUE!</v>
      </c>
      <c r="CJ60" s="246" t="e">
        <f t="shared" ca="1" si="69"/>
        <v>#VALUE!</v>
      </c>
      <c r="CK60" s="246" t="e">
        <f t="shared" ca="1" si="70"/>
        <v>#VALUE!</v>
      </c>
      <c r="CL60" s="246" t="e">
        <f t="shared" ca="1" si="71"/>
        <v>#VALUE!</v>
      </c>
      <c r="CM60" s="246" t="e">
        <f t="shared" ca="1" si="72"/>
        <v>#VALUE!</v>
      </c>
      <c r="CN60" s="222" t="e">
        <f t="shared" ca="1" si="73"/>
        <v>#N/A</v>
      </c>
      <c r="CO60" s="194">
        <f>Worksheet!Q55</f>
        <v>0</v>
      </c>
      <c r="CP60" s="99" t="str">
        <f t="shared" si="74"/>
        <v>1</v>
      </c>
      <c r="CQ60" s="224" t="e">
        <f t="shared" si="75"/>
        <v>#N/A</v>
      </c>
      <c r="CR60" s="99" t="str">
        <f t="shared" si="33"/>
        <v>Standard1</v>
      </c>
      <c r="CT60" s="203" t="str">
        <f t="shared" ca="1" si="76"/>
        <v>$B$4:$P$807</v>
      </c>
      <c r="CU60" s="193" t="str">
        <f>VLOOKUP($CR60,$CT$3:CU$8,2,FALSE)</f>
        <v>$I$189:$I$348</v>
      </c>
      <c r="CV60" s="193" t="str">
        <f>VLOOKUP($CR60,$CT$3:CV$8,3,FALSE)</f>
        <v>$I$349:$I$538</v>
      </c>
      <c r="CW60" s="193" t="e">
        <f>VLOOKUP($CR60,$CT$3:CW$8,4,FALSE)</f>
        <v>#N/A</v>
      </c>
      <c r="CX60" s="193" t="e">
        <f>VLOOKUP($CR60,$CT$3:CX$8,5,FALSE)</f>
        <v>#N/A</v>
      </c>
      <c r="CY60" s="193" t="e">
        <f>VLOOKUP($CR60,$CT$3:CY$8,6,FALSE)</f>
        <v>#N/A</v>
      </c>
      <c r="CZ60" s="99">
        <f>COUNTIF($CU$10:CU60,"&lt;&gt;"&amp;"")</f>
        <v>51</v>
      </c>
      <c r="DB60" s="99" t="str">
        <f t="shared" si="77"/>
        <v/>
      </c>
      <c r="DC60" s="99" t="e">
        <f t="shared" ca="1" si="78"/>
        <v>#N/A</v>
      </c>
    </row>
    <row r="61" spans="17:107" x14ac:dyDescent="0.25">
      <c r="Q61" s="100" t="e">
        <f t="shared" ca="1" si="52"/>
        <v>#N/A</v>
      </c>
      <c r="R61" s="99" t="str">
        <f>IF(Worksheet!I56=$S$2,$S$2,IF(Worksheet!I56=$S$3,$S$3,$S$1))</f>
        <v>5502A</v>
      </c>
      <c r="S61" s="101" t="str">
        <f t="shared" ca="1" si="53"/>
        <v/>
      </c>
      <c r="T61" s="96" t="e">
        <f t="shared" si="54"/>
        <v>#N/A</v>
      </c>
      <c r="U61" s="103">
        <f>IF(Worksheet!S56="%",ABS(Worksheet!Z56),ABS(Worksheet!U56))</f>
        <v>0</v>
      </c>
      <c r="V61" s="249">
        <f>IF(Worksheet!S56="%",Worksheet!AA56,Worksheet!S56)</f>
        <v>0</v>
      </c>
      <c r="W61" s="102" t="str">
        <f>IF(Worksheet!S56="%","",IF(Worksheet!Z56&lt;&gt;"",Worksheet!Z56,""))</f>
        <v/>
      </c>
      <c r="X61" s="102" t="str">
        <f>IF(Worksheet!S56="%","",IF(Worksheet!AA56&lt;&gt;"",Worksheet!AA56,""))</f>
        <v/>
      </c>
      <c r="Y61" s="104" t="str">
        <f t="shared" si="55"/>
        <v/>
      </c>
      <c r="Z61" s="104" t="str">
        <f t="shared" si="56"/>
        <v>0</v>
      </c>
      <c r="AA61" s="104" t="str">
        <f t="shared" si="57"/>
        <v>DC</v>
      </c>
      <c r="AB61" s="104" t="str">
        <f t="shared" si="58"/>
        <v>DC0</v>
      </c>
      <c r="AC61" s="104" t="str">
        <f>IF(Worksheet!H56&lt;&gt;"",Worksheet!H56,"")</f>
        <v/>
      </c>
      <c r="AD61" s="104" t="str">
        <f t="shared" si="59"/>
        <v/>
      </c>
      <c r="AE61" s="225" t="str">
        <f t="shared" si="60"/>
        <v>DC0</v>
      </c>
      <c r="AF61" s="226" t="e">
        <f>HLOOKUP(AE61,$AH$10:AZ61,COUNTIF($AE$7:AE61,"&lt;&gt;"&amp;""),FALSE)</f>
        <v>#N/A</v>
      </c>
      <c r="AG61" s="112" t="e">
        <f t="shared" si="61"/>
        <v>#N/A</v>
      </c>
      <c r="AH61" s="193" t="e">
        <f ca="1">VLOOKUP($AG61,INDIRECT(CONCATENATE($CR61,"!",VLOOKUP($CR61,$AG$3:AH$8,AH$2,FALSE))),1,TRUE)</f>
        <v>#N/A</v>
      </c>
      <c r="AI61" s="193" t="e">
        <f ca="1">VLOOKUP($AG61,INDIRECT(CONCATENATE($CR61,"!",VLOOKUP($CR61,$AG$3:AI$8,AI$2,FALSE))),1,TRUE)</f>
        <v>#N/A</v>
      </c>
      <c r="AJ61" s="193" t="e">
        <f ca="1">VLOOKUP($AG61,INDIRECT(CONCATENATE($CR61,"!",VLOOKUP($CR61,$AG$3:AJ$8,AJ$2,FALSE))),1,TRUE)</f>
        <v>#N/A</v>
      </c>
      <c r="AK61" s="193" t="e">
        <f ca="1">VLOOKUP($AG61,INDIRECT(CONCATENATE($CR61,"!",VLOOKUP($CR61,$AG$3:AK$8,AK$2,FALSE))),1,TRUE)</f>
        <v>#N/A</v>
      </c>
      <c r="AL61" s="193" t="e">
        <f ca="1">VLOOKUP($AG61,INDIRECT(CONCATENATE($CR61,"!",VLOOKUP($CR61,$AG$3:AL$8,AL$2,FALSE))),1,TRUE)</f>
        <v>#N/A</v>
      </c>
      <c r="AM61" s="193" t="e">
        <f ca="1">VLOOKUP($AG61,INDIRECT(CONCATENATE($CR61,"!",VLOOKUP($CR61,$AG$3:AM$8,AM$2,FALSE))),1,TRUE)</f>
        <v>#N/A</v>
      </c>
      <c r="AN61" s="193" t="e">
        <f ca="1">VLOOKUP($AG61,INDIRECT(CONCATENATE($CR61,"!",VLOOKUP($CR61,$AG$3:AN$8,AN$2,FALSE))),1,TRUE)</f>
        <v>#N/A</v>
      </c>
      <c r="AO61" s="193" t="e">
        <f ca="1">VLOOKUP($AG61,INDIRECT(CONCATENATE($CR61,"!",VLOOKUP($CR61,$AG$3:AO$8,AO$2,FALSE))),1,TRUE)</f>
        <v>#N/A</v>
      </c>
      <c r="AP61" s="193" t="e">
        <f ca="1">VLOOKUP($AG61,INDIRECT(CONCATENATE($CR61,"!",VLOOKUP($CR61,$AG$3:AP$8,AP$2,FALSE))),1,TRUE)</f>
        <v>#N/A</v>
      </c>
      <c r="AQ61" s="193" t="e">
        <f ca="1">VLOOKUP($AG61,INDIRECT(CONCATENATE($CR61,"!",VLOOKUP($CR61,$AG$3:AQ$8,AQ$2,FALSE))),1,TRUE)</f>
        <v>#N/A</v>
      </c>
      <c r="AR61" s="193" t="e">
        <f ca="1">VLOOKUP($AG61,INDIRECT(CONCATENATE($CR61,"!",VLOOKUP($CR61,$AG$3:AR$8,AR$2,FALSE))),1,TRUE)</f>
        <v>#N/A</v>
      </c>
      <c r="AS61" s="193" t="e">
        <f ca="1">VLOOKUP($AG61,INDIRECT(CONCATENATE($CR61,"!",VLOOKUP($CR61,$AG$3:AS$8,AS$2,FALSE))),1,TRUE)</f>
        <v>#N/A</v>
      </c>
      <c r="AT61" s="193" t="e">
        <f ca="1">VLOOKUP($AG61,INDIRECT(CONCATENATE($CR61,"!",VLOOKUP($CR61,$AG$3:AT$8,AT$2,FALSE))),1,TRUE)</f>
        <v>#N/A</v>
      </c>
      <c r="AU61" s="193"/>
      <c r="AV61" s="193"/>
      <c r="AW61" s="193"/>
      <c r="AX61" s="193"/>
      <c r="AY61" s="193"/>
      <c r="AZ61" s="193"/>
      <c r="BA61" s="107">
        <f t="shared" si="79"/>
        <v>1</v>
      </c>
      <c r="BB61" s="100">
        <f t="shared" si="79"/>
        <v>1</v>
      </c>
      <c r="BC61" s="100">
        <f t="shared" si="80"/>
        <v>1</v>
      </c>
      <c r="BD61" s="100">
        <f t="shared" si="80"/>
        <v>1</v>
      </c>
      <c r="BE61" s="100">
        <f t="shared" si="15"/>
        <v>1</v>
      </c>
      <c r="BF61" s="100">
        <f t="shared" si="16"/>
        <v>1</v>
      </c>
      <c r="BG61" s="100">
        <f t="shared" si="17"/>
        <v>1</v>
      </c>
      <c r="BH61" s="100">
        <f t="shared" si="81"/>
        <v>1</v>
      </c>
      <c r="BI61" s="100">
        <f t="shared" si="81"/>
        <v>1</v>
      </c>
      <c r="BJ61" s="100">
        <f t="shared" si="81"/>
        <v>1</v>
      </c>
      <c r="BK61" s="100">
        <f t="shared" si="81"/>
        <v>1</v>
      </c>
      <c r="BL61" s="100">
        <f t="shared" si="81"/>
        <v>1</v>
      </c>
      <c r="BM61" s="100">
        <f t="shared" si="81"/>
        <v>1</v>
      </c>
      <c r="BU61" s="108" t="e">
        <f>HLOOKUP(AE61,$BA$10:BT61,COUNTIF($AE$7:AE61,"&lt;&gt;"&amp;""),FALSE)</f>
        <v>#N/A</v>
      </c>
      <c r="BV61" s="100">
        <f t="shared" si="18"/>
        <v>1</v>
      </c>
      <c r="BW61" s="108" t="str">
        <f t="shared" si="62"/>
        <v/>
      </c>
      <c r="BX61" s="227" t="str">
        <f ca="1">IF(OR(AE61=$BB$10,AE61=$BD$10,AE61=$BK$10,AE61=$BL$10,AE61=$BM$10),VLOOKUP(BW61,INDIRECT(CONCATENATE(CR61,"!",HLOOKUP(AE61,$CU$10:CY61,CZ61,FALSE))),1,TRUE),"")</f>
        <v/>
      </c>
      <c r="BY61" s="193" t="e">
        <f t="shared" ca="1" si="63"/>
        <v>#N/A</v>
      </c>
      <c r="BZ61" s="193" t="e">
        <f t="shared" ca="1" si="64"/>
        <v>#N/A</v>
      </c>
      <c r="CA61" s="193" t="e">
        <f t="shared" ca="1" si="65"/>
        <v>#N/A</v>
      </c>
      <c r="CB61" s="193" t="e">
        <f t="shared" ca="1" si="66"/>
        <v>#N/A</v>
      </c>
      <c r="CC61" s="193" t="e">
        <f t="shared" ca="1" si="67"/>
        <v>#VALUE!</v>
      </c>
      <c r="CD61" s="109">
        <f>Worksheet!K56</f>
        <v>0</v>
      </c>
      <c r="CE61" s="109">
        <f>Worksheet!L56</f>
        <v>0</v>
      </c>
      <c r="CF61" s="109">
        <f>Worksheet!M56</f>
        <v>0</v>
      </c>
      <c r="CG61" s="109">
        <f>Worksheet!N56</f>
        <v>0</v>
      </c>
      <c r="CH61" s="109">
        <f>Worksheet!O56</f>
        <v>0</v>
      </c>
      <c r="CI61" s="246" t="e">
        <f t="shared" ca="1" si="68"/>
        <v>#VALUE!</v>
      </c>
      <c r="CJ61" s="246" t="e">
        <f t="shared" ca="1" si="69"/>
        <v>#VALUE!</v>
      </c>
      <c r="CK61" s="246" t="e">
        <f t="shared" ca="1" si="70"/>
        <v>#VALUE!</v>
      </c>
      <c r="CL61" s="246" t="e">
        <f t="shared" ca="1" si="71"/>
        <v>#VALUE!</v>
      </c>
      <c r="CM61" s="246" t="e">
        <f t="shared" ca="1" si="72"/>
        <v>#VALUE!</v>
      </c>
      <c r="CN61" s="222" t="e">
        <f t="shared" ca="1" si="73"/>
        <v>#N/A</v>
      </c>
      <c r="CO61" s="194">
        <f>Worksheet!Q56</f>
        <v>0</v>
      </c>
      <c r="CP61" s="99" t="str">
        <f t="shared" si="74"/>
        <v>1</v>
      </c>
      <c r="CQ61" s="224" t="e">
        <f t="shared" si="75"/>
        <v>#N/A</v>
      </c>
      <c r="CR61" s="99" t="str">
        <f t="shared" si="33"/>
        <v>Standard1</v>
      </c>
      <c r="CT61" s="203" t="str">
        <f t="shared" ca="1" si="76"/>
        <v>$B$4:$P$807</v>
      </c>
      <c r="CU61" s="193" t="str">
        <f>VLOOKUP($CR61,$CT$3:CU$8,2,FALSE)</f>
        <v>$I$189:$I$348</v>
      </c>
      <c r="CV61" s="193" t="str">
        <f>VLOOKUP($CR61,$CT$3:CV$8,3,FALSE)</f>
        <v>$I$349:$I$538</v>
      </c>
      <c r="CW61" s="193" t="e">
        <f>VLOOKUP($CR61,$CT$3:CW$8,4,FALSE)</f>
        <v>#N/A</v>
      </c>
      <c r="CX61" s="193" t="e">
        <f>VLOOKUP($CR61,$CT$3:CX$8,5,FALSE)</f>
        <v>#N/A</v>
      </c>
      <c r="CY61" s="193" t="e">
        <f>VLOOKUP($CR61,$CT$3:CY$8,6,FALSE)</f>
        <v>#N/A</v>
      </c>
      <c r="CZ61" s="99">
        <f>COUNTIF($CU$10:CU61,"&lt;&gt;"&amp;"")</f>
        <v>52</v>
      </c>
      <c r="DB61" s="99" t="str">
        <f t="shared" si="77"/>
        <v/>
      </c>
      <c r="DC61" s="99" t="e">
        <f t="shared" ca="1" si="78"/>
        <v>#N/A</v>
      </c>
    </row>
    <row r="62" spans="17:107" x14ac:dyDescent="0.25">
      <c r="Q62" s="100" t="e">
        <f t="shared" ca="1" si="52"/>
        <v>#N/A</v>
      </c>
      <c r="R62" s="99" t="str">
        <f>IF(Worksheet!I57=$S$2,$S$2,IF(Worksheet!I57=$S$3,$S$3,$S$1))</f>
        <v>5502A</v>
      </c>
      <c r="S62" s="101" t="str">
        <f t="shared" ca="1" si="53"/>
        <v/>
      </c>
      <c r="T62" s="96" t="e">
        <f t="shared" si="54"/>
        <v>#N/A</v>
      </c>
      <c r="U62" s="103">
        <f>IF(Worksheet!S57="%",ABS(Worksheet!Z57),ABS(Worksheet!U57))</f>
        <v>0</v>
      </c>
      <c r="V62" s="249">
        <f>IF(Worksheet!S57="%",Worksheet!AA57,Worksheet!S57)</f>
        <v>0</v>
      </c>
      <c r="W62" s="102" t="str">
        <f>IF(Worksheet!S57="%","",IF(Worksheet!Z57&lt;&gt;"",Worksheet!Z57,""))</f>
        <v/>
      </c>
      <c r="X62" s="102" t="str">
        <f>IF(Worksheet!S57="%","",IF(Worksheet!AA57&lt;&gt;"",Worksheet!AA57,""))</f>
        <v/>
      </c>
      <c r="Y62" s="104" t="str">
        <f t="shared" si="55"/>
        <v/>
      </c>
      <c r="Z62" s="104" t="str">
        <f t="shared" si="56"/>
        <v>0</v>
      </c>
      <c r="AA62" s="104" t="str">
        <f t="shared" si="57"/>
        <v>DC</v>
      </c>
      <c r="AB62" s="104" t="str">
        <f t="shared" si="58"/>
        <v>DC0</v>
      </c>
      <c r="AC62" s="104" t="str">
        <f>IF(Worksheet!H57&lt;&gt;"",Worksheet!H57,"")</f>
        <v/>
      </c>
      <c r="AD62" s="104" t="str">
        <f t="shared" si="59"/>
        <v/>
      </c>
      <c r="AE62" s="225" t="str">
        <f t="shared" si="60"/>
        <v>DC0</v>
      </c>
      <c r="AF62" s="226" t="e">
        <f>HLOOKUP(AE62,$AH$10:AZ62,COUNTIF($AE$7:AE62,"&lt;&gt;"&amp;""),FALSE)</f>
        <v>#N/A</v>
      </c>
      <c r="AG62" s="112" t="e">
        <f t="shared" si="61"/>
        <v>#N/A</v>
      </c>
      <c r="AH62" s="193" t="e">
        <f ca="1">VLOOKUP($AG62,INDIRECT(CONCATENATE($CR62,"!",VLOOKUP($CR62,$AG$3:AH$8,AH$2,FALSE))),1,TRUE)</f>
        <v>#N/A</v>
      </c>
      <c r="AI62" s="193" t="e">
        <f ca="1">VLOOKUP($AG62,INDIRECT(CONCATENATE($CR62,"!",VLOOKUP($CR62,$AG$3:AI$8,AI$2,FALSE))),1,TRUE)</f>
        <v>#N/A</v>
      </c>
      <c r="AJ62" s="193" t="e">
        <f ca="1">VLOOKUP($AG62,INDIRECT(CONCATENATE($CR62,"!",VLOOKUP($CR62,$AG$3:AJ$8,AJ$2,FALSE))),1,TRUE)</f>
        <v>#N/A</v>
      </c>
      <c r="AK62" s="193" t="e">
        <f ca="1">VLOOKUP($AG62,INDIRECT(CONCATENATE($CR62,"!",VLOOKUP($CR62,$AG$3:AK$8,AK$2,FALSE))),1,TRUE)</f>
        <v>#N/A</v>
      </c>
      <c r="AL62" s="193" t="e">
        <f ca="1">VLOOKUP($AG62,INDIRECT(CONCATENATE($CR62,"!",VLOOKUP($CR62,$AG$3:AL$8,AL$2,FALSE))),1,TRUE)</f>
        <v>#N/A</v>
      </c>
      <c r="AM62" s="193" t="e">
        <f ca="1">VLOOKUP($AG62,INDIRECT(CONCATENATE($CR62,"!",VLOOKUP($CR62,$AG$3:AM$8,AM$2,FALSE))),1,TRUE)</f>
        <v>#N/A</v>
      </c>
      <c r="AN62" s="193" t="e">
        <f ca="1">VLOOKUP($AG62,INDIRECT(CONCATENATE($CR62,"!",VLOOKUP($CR62,$AG$3:AN$8,AN$2,FALSE))),1,TRUE)</f>
        <v>#N/A</v>
      </c>
      <c r="AO62" s="193" t="e">
        <f ca="1">VLOOKUP($AG62,INDIRECT(CONCATENATE($CR62,"!",VLOOKUP($CR62,$AG$3:AO$8,AO$2,FALSE))),1,TRUE)</f>
        <v>#N/A</v>
      </c>
      <c r="AP62" s="193" t="e">
        <f ca="1">VLOOKUP($AG62,INDIRECT(CONCATENATE($CR62,"!",VLOOKUP($CR62,$AG$3:AP$8,AP$2,FALSE))),1,TRUE)</f>
        <v>#N/A</v>
      </c>
      <c r="AQ62" s="193" t="e">
        <f ca="1">VLOOKUP($AG62,INDIRECT(CONCATENATE($CR62,"!",VLOOKUP($CR62,$AG$3:AQ$8,AQ$2,FALSE))),1,TRUE)</f>
        <v>#N/A</v>
      </c>
      <c r="AR62" s="193" t="e">
        <f ca="1">VLOOKUP($AG62,INDIRECT(CONCATENATE($CR62,"!",VLOOKUP($CR62,$AG$3:AR$8,AR$2,FALSE))),1,TRUE)</f>
        <v>#N/A</v>
      </c>
      <c r="AS62" s="193" t="e">
        <f ca="1">VLOOKUP($AG62,INDIRECT(CONCATENATE($CR62,"!",VLOOKUP($CR62,$AG$3:AS$8,AS$2,FALSE))),1,TRUE)</f>
        <v>#N/A</v>
      </c>
      <c r="AT62" s="193" t="e">
        <f ca="1">VLOOKUP($AG62,INDIRECT(CONCATENATE($CR62,"!",VLOOKUP($CR62,$AG$3:AT$8,AT$2,FALSE))),1,TRUE)</f>
        <v>#N/A</v>
      </c>
      <c r="AU62" s="193"/>
      <c r="AV62" s="193"/>
      <c r="AW62" s="193"/>
      <c r="AX62" s="193"/>
      <c r="AY62" s="193"/>
      <c r="AZ62" s="193"/>
      <c r="BA62" s="107">
        <f t="shared" si="79"/>
        <v>1</v>
      </c>
      <c r="BB62" s="100">
        <f t="shared" si="79"/>
        <v>1</v>
      </c>
      <c r="BC62" s="100">
        <f t="shared" si="80"/>
        <v>1</v>
      </c>
      <c r="BD62" s="100">
        <f t="shared" si="80"/>
        <v>1</v>
      </c>
      <c r="BE62" s="100">
        <f t="shared" si="15"/>
        <v>1</v>
      </c>
      <c r="BF62" s="100">
        <f t="shared" si="16"/>
        <v>1</v>
      </c>
      <c r="BG62" s="100">
        <f t="shared" si="17"/>
        <v>1</v>
      </c>
      <c r="BH62" s="100">
        <f t="shared" si="81"/>
        <v>1</v>
      </c>
      <c r="BI62" s="100">
        <f t="shared" si="81"/>
        <v>1</v>
      </c>
      <c r="BJ62" s="100">
        <f t="shared" si="81"/>
        <v>1</v>
      </c>
      <c r="BK62" s="100">
        <f t="shared" si="81"/>
        <v>1</v>
      </c>
      <c r="BL62" s="100">
        <f t="shared" si="81"/>
        <v>1</v>
      </c>
      <c r="BM62" s="100">
        <f t="shared" si="81"/>
        <v>1</v>
      </c>
      <c r="BU62" s="108" t="e">
        <f>HLOOKUP(AE62,$BA$10:BT62,COUNTIF($AE$7:AE62,"&lt;&gt;"&amp;""),FALSE)</f>
        <v>#N/A</v>
      </c>
      <c r="BV62" s="100">
        <f t="shared" si="18"/>
        <v>1</v>
      </c>
      <c r="BW62" s="108" t="str">
        <f t="shared" si="62"/>
        <v/>
      </c>
      <c r="BX62" s="227" t="str">
        <f ca="1">IF(OR(AE62=$BB$10,AE62=$BD$10,AE62=$BK$10,AE62=$BL$10,AE62=$BM$10),VLOOKUP(BW62,INDIRECT(CONCATENATE(CR62,"!",HLOOKUP(AE62,$CU$10:CY62,CZ62,FALSE))),1,TRUE),"")</f>
        <v/>
      </c>
      <c r="BY62" s="193" t="e">
        <f t="shared" ca="1" si="63"/>
        <v>#N/A</v>
      </c>
      <c r="BZ62" s="193" t="e">
        <f t="shared" ca="1" si="64"/>
        <v>#N/A</v>
      </c>
      <c r="CA62" s="193" t="e">
        <f t="shared" ca="1" si="65"/>
        <v>#N/A</v>
      </c>
      <c r="CB62" s="193" t="e">
        <f t="shared" ca="1" si="66"/>
        <v>#N/A</v>
      </c>
      <c r="CC62" s="193" t="e">
        <f t="shared" ca="1" si="67"/>
        <v>#VALUE!</v>
      </c>
      <c r="CD62" s="109">
        <f>Worksheet!K57</f>
        <v>0</v>
      </c>
      <c r="CE62" s="109">
        <f>Worksheet!L57</f>
        <v>0</v>
      </c>
      <c r="CF62" s="109">
        <f>Worksheet!M57</f>
        <v>0</v>
      </c>
      <c r="CG62" s="109">
        <f>Worksheet!N57</f>
        <v>0</v>
      </c>
      <c r="CH62" s="109">
        <f>Worksheet!O57</f>
        <v>0</v>
      </c>
      <c r="CI62" s="246" t="e">
        <f t="shared" ca="1" si="68"/>
        <v>#VALUE!</v>
      </c>
      <c r="CJ62" s="246" t="e">
        <f t="shared" ca="1" si="69"/>
        <v>#VALUE!</v>
      </c>
      <c r="CK62" s="246" t="e">
        <f t="shared" ca="1" si="70"/>
        <v>#VALUE!</v>
      </c>
      <c r="CL62" s="246" t="e">
        <f t="shared" ca="1" si="71"/>
        <v>#VALUE!</v>
      </c>
      <c r="CM62" s="246" t="e">
        <f t="shared" ca="1" si="72"/>
        <v>#VALUE!</v>
      </c>
      <c r="CN62" s="222" t="e">
        <f t="shared" ca="1" si="73"/>
        <v>#N/A</v>
      </c>
      <c r="CO62" s="194">
        <f>Worksheet!Q57</f>
        <v>0</v>
      </c>
      <c r="CP62" s="99" t="str">
        <f t="shared" si="74"/>
        <v>1</v>
      </c>
      <c r="CQ62" s="224" t="e">
        <f t="shared" si="75"/>
        <v>#N/A</v>
      </c>
      <c r="CR62" s="99" t="str">
        <f t="shared" si="33"/>
        <v>Standard1</v>
      </c>
      <c r="CT62" s="203" t="str">
        <f t="shared" ca="1" si="76"/>
        <v>$B$4:$P$807</v>
      </c>
      <c r="CU62" s="193" t="str">
        <f>VLOOKUP($CR62,$CT$3:CU$8,2,FALSE)</f>
        <v>$I$189:$I$348</v>
      </c>
      <c r="CV62" s="193" t="str">
        <f>VLOOKUP($CR62,$CT$3:CV$8,3,FALSE)</f>
        <v>$I$349:$I$538</v>
      </c>
      <c r="CW62" s="193" t="e">
        <f>VLOOKUP($CR62,$CT$3:CW$8,4,FALSE)</f>
        <v>#N/A</v>
      </c>
      <c r="CX62" s="193" t="e">
        <f>VLOOKUP($CR62,$CT$3:CX$8,5,FALSE)</f>
        <v>#N/A</v>
      </c>
      <c r="CY62" s="193" t="e">
        <f>VLOOKUP($CR62,$CT$3:CY$8,6,FALSE)</f>
        <v>#N/A</v>
      </c>
      <c r="CZ62" s="99">
        <f>COUNTIF($CU$10:CU62,"&lt;&gt;"&amp;"")</f>
        <v>53</v>
      </c>
      <c r="DB62" s="99" t="str">
        <f t="shared" si="77"/>
        <v/>
      </c>
      <c r="DC62" s="99" t="e">
        <f t="shared" ca="1" si="78"/>
        <v>#N/A</v>
      </c>
    </row>
    <row r="63" spans="17:107" x14ac:dyDescent="0.25">
      <c r="Q63" s="100" t="e">
        <f t="shared" ca="1" si="52"/>
        <v>#N/A</v>
      </c>
      <c r="R63" s="99" t="str">
        <f>IF(Worksheet!I58=$S$2,$S$2,IF(Worksheet!I58=$S$3,$S$3,$S$1))</f>
        <v>5502A</v>
      </c>
      <c r="S63" s="101" t="str">
        <f t="shared" ca="1" si="53"/>
        <v/>
      </c>
      <c r="T63" s="96" t="e">
        <f t="shared" si="54"/>
        <v>#N/A</v>
      </c>
      <c r="U63" s="103">
        <f>IF(Worksheet!S58="%",ABS(Worksheet!Z58),ABS(Worksheet!U58))</f>
        <v>0</v>
      </c>
      <c r="V63" s="249">
        <f>IF(Worksheet!S58="%",Worksheet!AA58,Worksheet!S58)</f>
        <v>0</v>
      </c>
      <c r="W63" s="102" t="str">
        <f>IF(Worksheet!S58="%","",IF(Worksheet!Z58&lt;&gt;"",Worksheet!Z58,""))</f>
        <v/>
      </c>
      <c r="X63" s="102" t="str">
        <f>IF(Worksheet!S58="%","",IF(Worksheet!AA58&lt;&gt;"",Worksheet!AA58,""))</f>
        <v/>
      </c>
      <c r="Y63" s="104" t="str">
        <f t="shared" si="55"/>
        <v/>
      </c>
      <c r="Z63" s="104" t="str">
        <f t="shared" si="56"/>
        <v>0</v>
      </c>
      <c r="AA63" s="104" t="str">
        <f t="shared" si="57"/>
        <v>DC</v>
      </c>
      <c r="AB63" s="104" t="str">
        <f t="shared" si="58"/>
        <v>DC0</v>
      </c>
      <c r="AC63" s="104" t="str">
        <f>IF(Worksheet!H58&lt;&gt;"",Worksheet!H58,"")</f>
        <v/>
      </c>
      <c r="AD63" s="104" t="str">
        <f t="shared" si="59"/>
        <v/>
      </c>
      <c r="AE63" s="225" t="str">
        <f t="shared" si="60"/>
        <v>DC0</v>
      </c>
      <c r="AF63" s="226" t="e">
        <f>HLOOKUP(AE63,$AH$10:AZ63,COUNTIF($AE$7:AE63,"&lt;&gt;"&amp;""),FALSE)</f>
        <v>#N/A</v>
      </c>
      <c r="AG63" s="112" t="e">
        <f t="shared" si="61"/>
        <v>#N/A</v>
      </c>
      <c r="AH63" s="193" t="e">
        <f ca="1">VLOOKUP($AG63,INDIRECT(CONCATENATE($CR63,"!",VLOOKUP($CR63,$AG$3:AH$8,AH$2,FALSE))),1,TRUE)</f>
        <v>#N/A</v>
      </c>
      <c r="AI63" s="193" t="e">
        <f ca="1">VLOOKUP($AG63,INDIRECT(CONCATENATE($CR63,"!",VLOOKUP($CR63,$AG$3:AI$8,AI$2,FALSE))),1,TRUE)</f>
        <v>#N/A</v>
      </c>
      <c r="AJ63" s="193" t="e">
        <f ca="1">VLOOKUP($AG63,INDIRECT(CONCATENATE($CR63,"!",VLOOKUP($CR63,$AG$3:AJ$8,AJ$2,FALSE))),1,TRUE)</f>
        <v>#N/A</v>
      </c>
      <c r="AK63" s="193" t="e">
        <f ca="1">VLOOKUP($AG63,INDIRECT(CONCATENATE($CR63,"!",VLOOKUP($CR63,$AG$3:AK$8,AK$2,FALSE))),1,TRUE)</f>
        <v>#N/A</v>
      </c>
      <c r="AL63" s="193" t="e">
        <f ca="1">VLOOKUP($AG63,INDIRECT(CONCATENATE($CR63,"!",VLOOKUP($CR63,$AG$3:AL$8,AL$2,FALSE))),1,TRUE)</f>
        <v>#N/A</v>
      </c>
      <c r="AM63" s="193" t="e">
        <f ca="1">VLOOKUP($AG63,INDIRECT(CONCATENATE($CR63,"!",VLOOKUP($CR63,$AG$3:AM$8,AM$2,FALSE))),1,TRUE)</f>
        <v>#N/A</v>
      </c>
      <c r="AN63" s="193" t="e">
        <f ca="1">VLOOKUP($AG63,INDIRECT(CONCATENATE($CR63,"!",VLOOKUP($CR63,$AG$3:AN$8,AN$2,FALSE))),1,TRUE)</f>
        <v>#N/A</v>
      </c>
      <c r="AO63" s="193" t="e">
        <f ca="1">VLOOKUP($AG63,INDIRECT(CONCATENATE($CR63,"!",VLOOKUP($CR63,$AG$3:AO$8,AO$2,FALSE))),1,TRUE)</f>
        <v>#N/A</v>
      </c>
      <c r="AP63" s="193" t="e">
        <f ca="1">VLOOKUP($AG63,INDIRECT(CONCATENATE($CR63,"!",VLOOKUP($CR63,$AG$3:AP$8,AP$2,FALSE))),1,TRUE)</f>
        <v>#N/A</v>
      </c>
      <c r="AQ63" s="193" t="e">
        <f ca="1">VLOOKUP($AG63,INDIRECT(CONCATENATE($CR63,"!",VLOOKUP($CR63,$AG$3:AQ$8,AQ$2,FALSE))),1,TRUE)</f>
        <v>#N/A</v>
      </c>
      <c r="AR63" s="193" t="e">
        <f ca="1">VLOOKUP($AG63,INDIRECT(CONCATENATE($CR63,"!",VLOOKUP($CR63,$AG$3:AR$8,AR$2,FALSE))),1,TRUE)</f>
        <v>#N/A</v>
      </c>
      <c r="AS63" s="193" t="e">
        <f ca="1">VLOOKUP($AG63,INDIRECT(CONCATENATE($CR63,"!",VLOOKUP($CR63,$AG$3:AS$8,AS$2,FALSE))),1,TRUE)</f>
        <v>#N/A</v>
      </c>
      <c r="AT63" s="193" t="e">
        <f ca="1">VLOOKUP($AG63,INDIRECT(CONCATENATE($CR63,"!",VLOOKUP($CR63,$AG$3:AT$8,AT$2,FALSE))),1,TRUE)</f>
        <v>#N/A</v>
      </c>
      <c r="AU63" s="193"/>
      <c r="AV63" s="193"/>
      <c r="AW63" s="193"/>
      <c r="AX63" s="193"/>
      <c r="AY63" s="193"/>
      <c r="AZ63" s="193"/>
      <c r="BA63" s="107">
        <f t="shared" si="79"/>
        <v>1</v>
      </c>
      <c r="BB63" s="100">
        <f t="shared" si="79"/>
        <v>1</v>
      </c>
      <c r="BC63" s="100">
        <f t="shared" si="80"/>
        <v>1</v>
      </c>
      <c r="BD63" s="100">
        <f t="shared" si="80"/>
        <v>1</v>
      </c>
      <c r="BE63" s="100">
        <f t="shared" si="15"/>
        <v>1</v>
      </c>
      <c r="BF63" s="100">
        <f t="shared" si="16"/>
        <v>1</v>
      </c>
      <c r="BG63" s="100">
        <f t="shared" si="17"/>
        <v>1</v>
      </c>
      <c r="BH63" s="100">
        <f t="shared" si="81"/>
        <v>1</v>
      </c>
      <c r="BI63" s="100">
        <f t="shared" si="81"/>
        <v>1</v>
      </c>
      <c r="BJ63" s="100">
        <f t="shared" si="81"/>
        <v>1</v>
      </c>
      <c r="BK63" s="100">
        <f t="shared" si="81"/>
        <v>1</v>
      </c>
      <c r="BL63" s="100">
        <f t="shared" si="81"/>
        <v>1</v>
      </c>
      <c r="BM63" s="100">
        <f t="shared" si="81"/>
        <v>1</v>
      </c>
      <c r="BU63" s="108" t="e">
        <f>HLOOKUP(AE63,$BA$10:BT63,COUNTIF($AE$7:AE63,"&lt;&gt;"&amp;""),FALSE)</f>
        <v>#N/A</v>
      </c>
      <c r="BV63" s="100">
        <f t="shared" si="18"/>
        <v>1</v>
      </c>
      <c r="BW63" s="108" t="str">
        <f t="shared" si="62"/>
        <v/>
      </c>
      <c r="BX63" s="227" t="str">
        <f ca="1">IF(OR(AE63=$BB$10,AE63=$BD$10,AE63=$BK$10,AE63=$BL$10,AE63=$BM$10),VLOOKUP(BW63,INDIRECT(CONCATENATE(CR63,"!",HLOOKUP(AE63,$CU$10:CY63,CZ63,FALSE))),1,TRUE),"")</f>
        <v/>
      </c>
      <c r="BY63" s="193" t="e">
        <f t="shared" ca="1" si="63"/>
        <v>#N/A</v>
      </c>
      <c r="BZ63" s="193" t="e">
        <f t="shared" ca="1" si="64"/>
        <v>#N/A</v>
      </c>
      <c r="CA63" s="193" t="e">
        <f t="shared" ca="1" si="65"/>
        <v>#N/A</v>
      </c>
      <c r="CB63" s="193" t="e">
        <f t="shared" ca="1" si="66"/>
        <v>#N/A</v>
      </c>
      <c r="CC63" s="193" t="e">
        <f t="shared" ca="1" si="67"/>
        <v>#VALUE!</v>
      </c>
      <c r="CD63" s="109">
        <f>Worksheet!K58</f>
        <v>0</v>
      </c>
      <c r="CE63" s="109">
        <f>Worksheet!L58</f>
        <v>0</v>
      </c>
      <c r="CF63" s="109">
        <f>Worksheet!M58</f>
        <v>0</v>
      </c>
      <c r="CG63" s="109">
        <f>Worksheet!N58</f>
        <v>0</v>
      </c>
      <c r="CH63" s="109">
        <f>Worksheet!O58</f>
        <v>0</v>
      </c>
      <c r="CI63" s="246" t="e">
        <f t="shared" ca="1" si="68"/>
        <v>#VALUE!</v>
      </c>
      <c r="CJ63" s="246" t="e">
        <f t="shared" ca="1" si="69"/>
        <v>#VALUE!</v>
      </c>
      <c r="CK63" s="246" t="e">
        <f t="shared" ca="1" si="70"/>
        <v>#VALUE!</v>
      </c>
      <c r="CL63" s="246" t="e">
        <f t="shared" ca="1" si="71"/>
        <v>#VALUE!</v>
      </c>
      <c r="CM63" s="246" t="e">
        <f t="shared" ca="1" si="72"/>
        <v>#VALUE!</v>
      </c>
      <c r="CN63" s="222" t="e">
        <f t="shared" ca="1" si="73"/>
        <v>#N/A</v>
      </c>
      <c r="CO63" s="194">
        <f>Worksheet!Q58</f>
        <v>0</v>
      </c>
      <c r="CP63" s="99" t="str">
        <f t="shared" si="74"/>
        <v>1</v>
      </c>
      <c r="CQ63" s="224" t="e">
        <f t="shared" si="75"/>
        <v>#N/A</v>
      </c>
      <c r="CR63" s="99" t="str">
        <f t="shared" si="33"/>
        <v>Standard1</v>
      </c>
      <c r="CT63" s="203" t="str">
        <f t="shared" ca="1" si="76"/>
        <v>$B$4:$P$807</v>
      </c>
      <c r="CU63" s="193" t="str">
        <f>VLOOKUP($CR63,$CT$3:CU$8,2,FALSE)</f>
        <v>$I$189:$I$348</v>
      </c>
      <c r="CV63" s="193" t="str">
        <f>VLOOKUP($CR63,$CT$3:CV$8,3,FALSE)</f>
        <v>$I$349:$I$538</v>
      </c>
      <c r="CW63" s="193" t="e">
        <f>VLOOKUP($CR63,$CT$3:CW$8,4,FALSE)</f>
        <v>#N/A</v>
      </c>
      <c r="CX63" s="193" t="e">
        <f>VLOOKUP($CR63,$CT$3:CX$8,5,FALSE)</f>
        <v>#N/A</v>
      </c>
      <c r="CY63" s="193" t="e">
        <f>VLOOKUP($CR63,$CT$3:CY$8,6,FALSE)</f>
        <v>#N/A</v>
      </c>
      <c r="CZ63" s="99">
        <f>COUNTIF($CU$10:CU63,"&lt;&gt;"&amp;"")</f>
        <v>54</v>
      </c>
      <c r="DB63" s="99" t="str">
        <f t="shared" si="77"/>
        <v/>
      </c>
      <c r="DC63" s="99" t="e">
        <f t="shared" ca="1" si="78"/>
        <v>#N/A</v>
      </c>
    </row>
    <row r="64" spans="17:107" x14ac:dyDescent="0.25">
      <c r="Q64" s="100" t="e">
        <f t="shared" ca="1" si="52"/>
        <v>#N/A</v>
      </c>
      <c r="R64" s="99" t="str">
        <f>IF(Worksheet!I59=$S$2,$S$2,IF(Worksheet!I59=$S$3,$S$3,$S$1))</f>
        <v>5502A</v>
      </c>
      <c r="S64" s="101" t="str">
        <f t="shared" ca="1" si="53"/>
        <v/>
      </c>
      <c r="T64" s="96" t="e">
        <f t="shared" si="54"/>
        <v>#N/A</v>
      </c>
      <c r="U64" s="103">
        <f>IF(Worksheet!S59="%",ABS(Worksheet!Z59),ABS(Worksheet!U59))</f>
        <v>0</v>
      </c>
      <c r="V64" s="249">
        <f>IF(Worksheet!S59="%",Worksheet!AA59,Worksheet!S59)</f>
        <v>0</v>
      </c>
      <c r="W64" s="102" t="str">
        <f>IF(Worksheet!S59="%","",IF(Worksheet!Z59&lt;&gt;"",Worksheet!Z59,""))</f>
        <v/>
      </c>
      <c r="X64" s="102" t="str">
        <f>IF(Worksheet!S59="%","",IF(Worksheet!AA59&lt;&gt;"",Worksheet!AA59,""))</f>
        <v/>
      </c>
      <c r="Y64" s="104" t="str">
        <f t="shared" si="55"/>
        <v/>
      </c>
      <c r="Z64" s="104" t="str">
        <f t="shared" si="56"/>
        <v>0</v>
      </c>
      <c r="AA64" s="104" t="str">
        <f t="shared" si="57"/>
        <v>DC</v>
      </c>
      <c r="AB64" s="104" t="str">
        <f t="shared" si="58"/>
        <v>DC0</v>
      </c>
      <c r="AC64" s="104" t="str">
        <f>IF(Worksheet!H59&lt;&gt;"",Worksheet!H59,"")</f>
        <v/>
      </c>
      <c r="AD64" s="104" t="str">
        <f t="shared" si="59"/>
        <v/>
      </c>
      <c r="AE64" s="225" t="str">
        <f t="shared" si="60"/>
        <v>DC0</v>
      </c>
      <c r="AF64" s="226" t="e">
        <f>HLOOKUP(AE64,$AH$10:AZ64,COUNTIF($AE$7:AE64,"&lt;&gt;"&amp;""),FALSE)</f>
        <v>#N/A</v>
      </c>
      <c r="AG64" s="112" t="e">
        <f t="shared" si="61"/>
        <v>#N/A</v>
      </c>
      <c r="AH64" s="193" t="e">
        <f ca="1">VLOOKUP($AG64,INDIRECT(CONCATENATE($CR64,"!",VLOOKUP($CR64,$AG$3:AH$8,AH$2,FALSE))),1,TRUE)</f>
        <v>#N/A</v>
      </c>
      <c r="AI64" s="193" t="e">
        <f ca="1">VLOOKUP($AG64,INDIRECT(CONCATENATE($CR64,"!",VLOOKUP($CR64,$AG$3:AI$8,AI$2,FALSE))),1,TRUE)</f>
        <v>#N/A</v>
      </c>
      <c r="AJ64" s="193" t="e">
        <f ca="1">VLOOKUP($AG64,INDIRECT(CONCATENATE($CR64,"!",VLOOKUP($CR64,$AG$3:AJ$8,AJ$2,FALSE))),1,TRUE)</f>
        <v>#N/A</v>
      </c>
      <c r="AK64" s="193" t="e">
        <f ca="1">VLOOKUP($AG64,INDIRECT(CONCATENATE($CR64,"!",VLOOKUP($CR64,$AG$3:AK$8,AK$2,FALSE))),1,TRUE)</f>
        <v>#N/A</v>
      </c>
      <c r="AL64" s="193" t="e">
        <f ca="1">VLOOKUP($AG64,INDIRECT(CONCATENATE($CR64,"!",VLOOKUP($CR64,$AG$3:AL$8,AL$2,FALSE))),1,TRUE)</f>
        <v>#N/A</v>
      </c>
      <c r="AM64" s="193" t="e">
        <f ca="1">VLOOKUP($AG64,INDIRECT(CONCATENATE($CR64,"!",VLOOKUP($CR64,$AG$3:AM$8,AM$2,FALSE))),1,TRUE)</f>
        <v>#N/A</v>
      </c>
      <c r="AN64" s="193" t="e">
        <f ca="1">VLOOKUP($AG64,INDIRECT(CONCATENATE($CR64,"!",VLOOKUP($CR64,$AG$3:AN$8,AN$2,FALSE))),1,TRUE)</f>
        <v>#N/A</v>
      </c>
      <c r="AO64" s="193" t="e">
        <f ca="1">VLOOKUP($AG64,INDIRECT(CONCATENATE($CR64,"!",VLOOKUP($CR64,$AG$3:AO$8,AO$2,FALSE))),1,TRUE)</f>
        <v>#N/A</v>
      </c>
      <c r="AP64" s="193" t="e">
        <f ca="1">VLOOKUP($AG64,INDIRECT(CONCATENATE($CR64,"!",VLOOKUP($CR64,$AG$3:AP$8,AP$2,FALSE))),1,TRUE)</f>
        <v>#N/A</v>
      </c>
      <c r="AQ64" s="193" t="e">
        <f ca="1">VLOOKUP($AG64,INDIRECT(CONCATENATE($CR64,"!",VLOOKUP($CR64,$AG$3:AQ$8,AQ$2,FALSE))),1,TRUE)</f>
        <v>#N/A</v>
      </c>
      <c r="AR64" s="193" t="e">
        <f ca="1">VLOOKUP($AG64,INDIRECT(CONCATENATE($CR64,"!",VLOOKUP($CR64,$AG$3:AR$8,AR$2,FALSE))),1,TRUE)</f>
        <v>#N/A</v>
      </c>
      <c r="AS64" s="193" t="e">
        <f ca="1">VLOOKUP($AG64,INDIRECT(CONCATENATE($CR64,"!",VLOOKUP($CR64,$AG$3:AS$8,AS$2,FALSE))),1,TRUE)</f>
        <v>#N/A</v>
      </c>
      <c r="AT64" s="193" t="e">
        <f ca="1">VLOOKUP($AG64,INDIRECT(CONCATENATE($CR64,"!",VLOOKUP($CR64,$AG$3:AT$8,AT$2,FALSE))),1,TRUE)</f>
        <v>#N/A</v>
      </c>
      <c r="AU64" s="193"/>
      <c r="AV64" s="193"/>
      <c r="AW64" s="193"/>
      <c r="AX64" s="193"/>
      <c r="AY64" s="193"/>
      <c r="AZ64" s="193"/>
      <c r="BA64" s="107">
        <f t="shared" si="79"/>
        <v>1</v>
      </c>
      <c r="BB64" s="100">
        <f t="shared" si="79"/>
        <v>1</v>
      </c>
      <c r="BC64" s="100">
        <f t="shared" si="80"/>
        <v>1</v>
      </c>
      <c r="BD64" s="100">
        <f t="shared" si="80"/>
        <v>1</v>
      </c>
      <c r="BE64" s="100">
        <f t="shared" si="15"/>
        <v>1</v>
      </c>
      <c r="BF64" s="100">
        <f t="shared" si="16"/>
        <v>1</v>
      </c>
      <c r="BG64" s="100">
        <f t="shared" si="17"/>
        <v>1</v>
      </c>
      <c r="BH64" s="100">
        <f t="shared" si="81"/>
        <v>1</v>
      </c>
      <c r="BI64" s="100">
        <f t="shared" si="81"/>
        <v>1</v>
      </c>
      <c r="BJ64" s="100">
        <f t="shared" si="81"/>
        <v>1</v>
      </c>
      <c r="BK64" s="100">
        <f t="shared" si="81"/>
        <v>1</v>
      </c>
      <c r="BL64" s="100">
        <f t="shared" si="81"/>
        <v>1</v>
      </c>
      <c r="BM64" s="100">
        <f t="shared" si="81"/>
        <v>1</v>
      </c>
      <c r="BU64" s="108" t="e">
        <f>HLOOKUP(AE64,$BA$10:BT64,COUNTIF($AE$7:AE64,"&lt;&gt;"&amp;""),FALSE)</f>
        <v>#N/A</v>
      </c>
      <c r="BV64" s="100">
        <f t="shared" si="18"/>
        <v>1</v>
      </c>
      <c r="BW64" s="108" t="str">
        <f t="shared" si="62"/>
        <v/>
      </c>
      <c r="BX64" s="227" t="str">
        <f ca="1">IF(OR(AE64=$BB$10,AE64=$BD$10,AE64=$BK$10,AE64=$BL$10,AE64=$BM$10),VLOOKUP(BW64,INDIRECT(CONCATENATE(CR64,"!",HLOOKUP(AE64,$CU$10:CY64,CZ64,FALSE))),1,TRUE),"")</f>
        <v/>
      </c>
      <c r="BY64" s="193" t="e">
        <f t="shared" ca="1" si="63"/>
        <v>#N/A</v>
      </c>
      <c r="BZ64" s="193" t="e">
        <f t="shared" ca="1" si="64"/>
        <v>#N/A</v>
      </c>
      <c r="CA64" s="193" t="e">
        <f t="shared" ca="1" si="65"/>
        <v>#N/A</v>
      </c>
      <c r="CB64" s="193" t="e">
        <f t="shared" ca="1" si="66"/>
        <v>#N/A</v>
      </c>
      <c r="CC64" s="193" t="e">
        <f t="shared" ca="1" si="67"/>
        <v>#VALUE!</v>
      </c>
      <c r="CD64" s="109">
        <f>Worksheet!K59</f>
        <v>0</v>
      </c>
      <c r="CE64" s="109">
        <f>Worksheet!L59</f>
        <v>0</v>
      </c>
      <c r="CF64" s="109">
        <f>Worksheet!M59</f>
        <v>0</v>
      </c>
      <c r="CG64" s="109">
        <f>Worksheet!N59</f>
        <v>0</v>
      </c>
      <c r="CH64" s="109">
        <f>Worksheet!O59</f>
        <v>0</v>
      </c>
      <c r="CI64" s="246" t="e">
        <f t="shared" ca="1" si="68"/>
        <v>#VALUE!</v>
      </c>
      <c r="CJ64" s="246" t="e">
        <f t="shared" ca="1" si="69"/>
        <v>#VALUE!</v>
      </c>
      <c r="CK64" s="246" t="e">
        <f t="shared" ca="1" si="70"/>
        <v>#VALUE!</v>
      </c>
      <c r="CL64" s="246" t="e">
        <f t="shared" ca="1" si="71"/>
        <v>#VALUE!</v>
      </c>
      <c r="CM64" s="246" t="e">
        <f t="shared" ca="1" si="72"/>
        <v>#VALUE!</v>
      </c>
      <c r="CN64" s="222" t="e">
        <f t="shared" ca="1" si="73"/>
        <v>#N/A</v>
      </c>
      <c r="CO64" s="194">
        <f>Worksheet!Q59</f>
        <v>0</v>
      </c>
      <c r="CP64" s="99" t="str">
        <f t="shared" si="74"/>
        <v>1</v>
      </c>
      <c r="CQ64" s="224" t="e">
        <f t="shared" si="75"/>
        <v>#N/A</v>
      </c>
      <c r="CR64" s="99" t="str">
        <f t="shared" si="33"/>
        <v>Standard1</v>
      </c>
      <c r="CT64" s="203" t="str">
        <f t="shared" ca="1" si="76"/>
        <v>$B$4:$P$807</v>
      </c>
      <c r="CU64" s="193" t="str">
        <f>VLOOKUP($CR64,$CT$3:CU$8,2,FALSE)</f>
        <v>$I$189:$I$348</v>
      </c>
      <c r="CV64" s="193" t="str">
        <f>VLOOKUP($CR64,$CT$3:CV$8,3,FALSE)</f>
        <v>$I$349:$I$538</v>
      </c>
      <c r="CW64" s="193" t="e">
        <f>VLOOKUP($CR64,$CT$3:CW$8,4,FALSE)</f>
        <v>#N/A</v>
      </c>
      <c r="CX64" s="193" t="e">
        <f>VLOOKUP($CR64,$CT$3:CX$8,5,FALSE)</f>
        <v>#N/A</v>
      </c>
      <c r="CY64" s="193" t="e">
        <f>VLOOKUP($CR64,$CT$3:CY$8,6,FALSE)</f>
        <v>#N/A</v>
      </c>
      <c r="CZ64" s="99">
        <f>COUNTIF($CU$10:CU64,"&lt;&gt;"&amp;"")</f>
        <v>55</v>
      </c>
      <c r="DB64" s="99" t="str">
        <f t="shared" si="77"/>
        <v/>
      </c>
      <c r="DC64" s="99" t="e">
        <f t="shared" ca="1" si="78"/>
        <v>#N/A</v>
      </c>
    </row>
    <row r="65" spans="17:107" x14ac:dyDescent="0.25">
      <c r="Q65" s="100" t="e">
        <f t="shared" ca="1" si="52"/>
        <v>#N/A</v>
      </c>
      <c r="R65" s="99" t="str">
        <f>IF(Worksheet!I60=$S$2,$S$2,IF(Worksheet!I60=$S$3,$S$3,$S$1))</f>
        <v>5502A</v>
      </c>
      <c r="S65" s="101" t="str">
        <f t="shared" ca="1" si="53"/>
        <v/>
      </c>
      <c r="T65" s="96" t="e">
        <f t="shared" si="54"/>
        <v>#N/A</v>
      </c>
      <c r="U65" s="103">
        <f>IF(Worksheet!S60="%",ABS(Worksheet!Z60),ABS(Worksheet!U60))</f>
        <v>0</v>
      </c>
      <c r="V65" s="249">
        <f>IF(Worksheet!S60="%",Worksheet!AA60,Worksheet!S60)</f>
        <v>0</v>
      </c>
      <c r="W65" s="102" t="str">
        <f>IF(Worksheet!S60="%","",IF(Worksheet!Z60&lt;&gt;"",Worksheet!Z60,""))</f>
        <v/>
      </c>
      <c r="X65" s="102" t="str">
        <f>IF(Worksheet!S60="%","",IF(Worksheet!AA60&lt;&gt;"",Worksheet!AA60,""))</f>
        <v/>
      </c>
      <c r="Y65" s="104" t="str">
        <f t="shared" si="55"/>
        <v/>
      </c>
      <c r="Z65" s="104" t="str">
        <f t="shared" si="56"/>
        <v>0</v>
      </c>
      <c r="AA65" s="104" t="str">
        <f t="shared" si="57"/>
        <v>DC</v>
      </c>
      <c r="AB65" s="104" t="str">
        <f t="shared" si="58"/>
        <v>DC0</v>
      </c>
      <c r="AC65" s="104" t="str">
        <f>IF(Worksheet!H60&lt;&gt;"",Worksheet!H60,"")</f>
        <v/>
      </c>
      <c r="AD65" s="104" t="str">
        <f t="shared" si="59"/>
        <v/>
      </c>
      <c r="AE65" s="225" t="str">
        <f t="shared" si="60"/>
        <v>DC0</v>
      </c>
      <c r="AF65" s="226" t="e">
        <f>HLOOKUP(AE65,$AH$10:AZ65,COUNTIF($AE$7:AE65,"&lt;&gt;"&amp;""),FALSE)</f>
        <v>#N/A</v>
      </c>
      <c r="AG65" s="112" t="e">
        <f t="shared" si="61"/>
        <v>#N/A</v>
      </c>
      <c r="AH65" s="193" t="e">
        <f ca="1">VLOOKUP($AG65,INDIRECT(CONCATENATE($CR65,"!",VLOOKUP($CR65,$AG$3:AH$8,AH$2,FALSE))),1,TRUE)</f>
        <v>#N/A</v>
      </c>
      <c r="AI65" s="193" t="e">
        <f ca="1">VLOOKUP($AG65,INDIRECT(CONCATENATE($CR65,"!",VLOOKUP($CR65,$AG$3:AI$8,AI$2,FALSE))),1,TRUE)</f>
        <v>#N/A</v>
      </c>
      <c r="AJ65" s="193" t="e">
        <f ca="1">VLOOKUP($AG65,INDIRECT(CONCATENATE($CR65,"!",VLOOKUP($CR65,$AG$3:AJ$8,AJ$2,FALSE))),1,TRUE)</f>
        <v>#N/A</v>
      </c>
      <c r="AK65" s="193" t="e">
        <f ca="1">VLOOKUP($AG65,INDIRECT(CONCATENATE($CR65,"!",VLOOKUP($CR65,$AG$3:AK$8,AK$2,FALSE))),1,TRUE)</f>
        <v>#N/A</v>
      </c>
      <c r="AL65" s="193" t="e">
        <f ca="1">VLOOKUP($AG65,INDIRECT(CONCATENATE($CR65,"!",VLOOKUP($CR65,$AG$3:AL$8,AL$2,FALSE))),1,TRUE)</f>
        <v>#N/A</v>
      </c>
      <c r="AM65" s="193" t="e">
        <f ca="1">VLOOKUP($AG65,INDIRECT(CONCATENATE($CR65,"!",VLOOKUP($CR65,$AG$3:AM$8,AM$2,FALSE))),1,TRUE)</f>
        <v>#N/A</v>
      </c>
      <c r="AN65" s="193" t="e">
        <f ca="1">VLOOKUP($AG65,INDIRECT(CONCATENATE($CR65,"!",VLOOKUP($CR65,$AG$3:AN$8,AN$2,FALSE))),1,TRUE)</f>
        <v>#N/A</v>
      </c>
      <c r="AO65" s="193" t="e">
        <f ca="1">VLOOKUP($AG65,INDIRECT(CONCATENATE($CR65,"!",VLOOKUP($CR65,$AG$3:AO$8,AO$2,FALSE))),1,TRUE)</f>
        <v>#N/A</v>
      </c>
      <c r="AP65" s="193" t="e">
        <f ca="1">VLOOKUP($AG65,INDIRECT(CONCATENATE($CR65,"!",VLOOKUP($CR65,$AG$3:AP$8,AP$2,FALSE))),1,TRUE)</f>
        <v>#N/A</v>
      </c>
      <c r="AQ65" s="193" t="e">
        <f ca="1">VLOOKUP($AG65,INDIRECT(CONCATENATE($CR65,"!",VLOOKUP($CR65,$AG$3:AQ$8,AQ$2,FALSE))),1,TRUE)</f>
        <v>#N/A</v>
      </c>
      <c r="AR65" s="193" t="e">
        <f ca="1">VLOOKUP($AG65,INDIRECT(CONCATENATE($CR65,"!",VLOOKUP($CR65,$AG$3:AR$8,AR$2,FALSE))),1,TRUE)</f>
        <v>#N/A</v>
      </c>
      <c r="AS65" s="193" t="e">
        <f ca="1">VLOOKUP($AG65,INDIRECT(CONCATENATE($CR65,"!",VLOOKUP($CR65,$AG$3:AS$8,AS$2,FALSE))),1,TRUE)</f>
        <v>#N/A</v>
      </c>
      <c r="AT65" s="193" t="e">
        <f ca="1">VLOOKUP($AG65,INDIRECT(CONCATENATE($CR65,"!",VLOOKUP($CR65,$AG$3:AT$8,AT$2,FALSE))),1,TRUE)</f>
        <v>#N/A</v>
      </c>
      <c r="AU65" s="193"/>
      <c r="AV65" s="193"/>
      <c r="AW65" s="193"/>
      <c r="AX65" s="193"/>
      <c r="AY65" s="193"/>
      <c r="AZ65" s="193"/>
      <c r="BA65" s="107">
        <f t="shared" si="79"/>
        <v>1</v>
      </c>
      <c r="BB65" s="100">
        <f t="shared" si="79"/>
        <v>1</v>
      </c>
      <c r="BC65" s="100">
        <f t="shared" si="80"/>
        <v>1</v>
      </c>
      <c r="BD65" s="100">
        <f t="shared" si="80"/>
        <v>1</v>
      </c>
      <c r="BE65" s="100">
        <f t="shared" si="15"/>
        <v>1</v>
      </c>
      <c r="BF65" s="100">
        <f t="shared" si="16"/>
        <v>1</v>
      </c>
      <c r="BG65" s="100">
        <f t="shared" si="17"/>
        <v>1</v>
      </c>
      <c r="BH65" s="100">
        <f t="shared" si="81"/>
        <v>1</v>
      </c>
      <c r="BI65" s="100">
        <f t="shared" si="81"/>
        <v>1</v>
      </c>
      <c r="BJ65" s="100">
        <f t="shared" si="81"/>
        <v>1</v>
      </c>
      <c r="BK65" s="100">
        <f t="shared" si="81"/>
        <v>1</v>
      </c>
      <c r="BL65" s="100">
        <f t="shared" si="81"/>
        <v>1</v>
      </c>
      <c r="BM65" s="100">
        <f t="shared" si="81"/>
        <v>1</v>
      </c>
      <c r="BU65" s="108" t="e">
        <f>HLOOKUP(AE65,$BA$10:BT65,COUNTIF($AE$7:AE65,"&lt;&gt;"&amp;""),FALSE)</f>
        <v>#N/A</v>
      </c>
      <c r="BV65" s="100">
        <f t="shared" si="18"/>
        <v>1</v>
      </c>
      <c r="BW65" s="108" t="str">
        <f t="shared" si="62"/>
        <v/>
      </c>
      <c r="BX65" s="227" t="str">
        <f ca="1">IF(OR(AE65=$BB$10,AE65=$BD$10,AE65=$BK$10,AE65=$BL$10,AE65=$BM$10),VLOOKUP(BW65,INDIRECT(CONCATENATE(CR65,"!",HLOOKUP(AE65,$CU$10:CY65,CZ65,FALSE))),1,TRUE),"")</f>
        <v/>
      </c>
      <c r="BY65" s="193" t="e">
        <f t="shared" ca="1" si="63"/>
        <v>#N/A</v>
      </c>
      <c r="BZ65" s="193" t="e">
        <f t="shared" ca="1" si="64"/>
        <v>#N/A</v>
      </c>
      <c r="CA65" s="193" t="e">
        <f t="shared" ca="1" si="65"/>
        <v>#N/A</v>
      </c>
      <c r="CB65" s="193" t="e">
        <f t="shared" ca="1" si="66"/>
        <v>#N/A</v>
      </c>
      <c r="CC65" s="193" t="e">
        <f t="shared" ca="1" si="67"/>
        <v>#VALUE!</v>
      </c>
      <c r="CD65" s="109">
        <f>Worksheet!K60</f>
        <v>0</v>
      </c>
      <c r="CE65" s="109">
        <f>Worksheet!L60</f>
        <v>0</v>
      </c>
      <c r="CF65" s="109">
        <f>Worksheet!M60</f>
        <v>0</v>
      </c>
      <c r="CG65" s="109">
        <f>Worksheet!N60</f>
        <v>0</v>
      </c>
      <c r="CH65" s="109">
        <f>Worksheet!O60</f>
        <v>0</v>
      </c>
      <c r="CI65" s="246" t="e">
        <f t="shared" ca="1" si="68"/>
        <v>#VALUE!</v>
      </c>
      <c r="CJ65" s="246" t="e">
        <f t="shared" ca="1" si="69"/>
        <v>#VALUE!</v>
      </c>
      <c r="CK65" s="246" t="e">
        <f t="shared" ca="1" si="70"/>
        <v>#VALUE!</v>
      </c>
      <c r="CL65" s="246" t="e">
        <f t="shared" ca="1" si="71"/>
        <v>#VALUE!</v>
      </c>
      <c r="CM65" s="246" t="e">
        <f t="shared" ca="1" si="72"/>
        <v>#VALUE!</v>
      </c>
      <c r="CN65" s="222" t="e">
        <f t="shared" ca="1" si="73"/>
        <v>#N/A</v>
      </c>
      <c r="CO65" s="194">
        <f>Worksheet!Q60</f>
        <v>0</v>
      </c>
      <c r="CP65" s="99" t="str">
        <f t="shared" si="74"/>
        <v>1</v>
      </c>
      <c r="CQ65" s="224" t="e">
        <f t="shared" si="75"/>
        <v>#N/A</v>
      </c>
      <c r="CR65" s="99" t="str">
        <f t="shared" si="33"/>
        <v>Standard1</v>
      </c>
      <c r="CT65" s="203" t="str">
        <f t="shared" ca="1" si="76"/>
        <v>$B$4:$P$807</v>
      </c>
      <c r="CU65" s="193" t="str">
        <f>VLOOKUP($CR65,$CT$3:CU$8,2,FALSE)</f>
        <v>$I$189:$I$348</v>
      </c>
      <c r="CV65" s="193" t="str">
        <f>VLOOKUP($CR65,$CT$3:CV$8,3,FALSE)</f>
        <v>$I$349:$I$538</v>
      </c>
      <c r="CW65" s="193" t="e">
        <f>VLOOKUP($CR65,$CT$3:CW$8,4,FALSE)</f>
        <v>#N/A</v>
      </c>
      <c r="CX65" s="193" t="e">
        <f>VLOOKUP($CR65,$CT$3:CX$8,5,FALSE)</f>
        <v>#N/A</v>
      </c>
      <c r="CY65" s="193" t="e">
        <f>VLOOKUP($CR65,$CT$3:CY$8,6,FALSE)</f>
        <v>#N/A</v>
      </c>
      <c r="CZ65" s="99">
        <f>COUNTIF($CU$10:CU65,"&lt;&gt;"&amp;"")</f>
        <v>56</v>
      </c>
      <c r="DB65" s="99" t="str">
        <f t="shared" si="77"/>
        <v/>
      </c>
      <c r="DC65" s="99" t="e">
        <f t="shared" ca="1" si="78"/>
        <v>#N/A</v>
      </c>
    </row>
    <row r="66" spans="17:107" x14ac:dyDescent="0.25">
      <c r="Q66" s="100" t="e">
        <f t="shared" ca="1" si="52"/>
        <v>#N/A</v>
      </c>
      <c r="R66" s="99" t="str">
        <f>IF(Worksheet!I61=$S$2,$S$2,IF(Worksheet!I61=$S$3,$S$3,$S$1))</f>
        <v>5502A</v>
      </c>
      <c r="S66" s="101" t="str">
        <f t="shared" ca="1" si="53"/>
        <v/>
      </c>
      <c r="T66" s="96" t="e">
        <f t="shared" si="54"/>
        <v>#N/A</v>
      </c>
      <c r="U66" s="103">
        <f>IF(Worksheet!S61="%",ABS(Worksheet!Z61),ABS(Worksheet!U61))</f>
        <v>0</v>
      </c>
      <c r="V66" s="249">
        <f>IF(Worksheet!S61="%",Worksheet!AA61,Worksheet!S61)</f>
        <v>0</v>
      </c>
      <c r="W66" s="102" t="str">
        <f>IF(Worksheet!S61="%","",IF(Worksheet!Z61&lt;&gt;"",Worksheet!Z61,""))</f>
        <v/>
      </c>
      <c r="X66" s="102" t="str">
        <f>IF(Worksheet!S61="%","",IF(Worksheet!AA61&lt;&gt;"",Worksheet!AA61,""))</f>
        <v/>
      </c>
      <c r="Y66" s="104" t="str">
        <f t="shared" si="55"/>
        <v/>
      </c>
      <c r="Z66" s="104" t="str">
        <f t="shared" si="56"/>
        <v>0</v>
      </c>
      <c r="AA66" s="104" t="str">
        <f t="shared" si="57"/>
        <v>DC</v>
      </c>
      <c r="AB66" s="104" t="str">
        <f t="shared" si="58"/>
        <v>DC0</v>
      </c>
      <c r="AC66" s="104" t="str">
        <f>IF(Worksheet!H61&lt;&gt;"",Worksheet!H61,"")</f>
        <v/>
      </c>
      <c r="AD66" s="104" t="str">
        <f t="shared" si="59"/>
        <v/>
      </c>
      <c r="AE66" s="225" t="str">
        <f t="shared" si="60"/>
        <v>DC0</v>
      </c>
      <c r="AF66" s="226" t="e">
        <f>HLOOKUP(AE66,$AH$10:AZ66,COUNTIF($AE$7:AE66,"&lt;&gt;"&amp;""),FALSE)</f>
        <v>#N/A</v>
      </c>
      <c r="AG66" s="112" t="e">
        <f t="shared" si="61"/>
        <v>#N/A</v>
      </c>
      <c r="AH66" s="193" t="e">
        <f ca="1">VLOOKUP($AG66,INDIRECT(CONCATENATE($CR66,"!",VLOOKUP($CR66,$AG$3:AH$8,AH$2,FALSE))),1,TRUE)</f>
        <v>#N/A</v>
      </c>
      <c r="AI66" s="193" t="e">
        <f ca="1">VLOOKUP($AG66,INDIRECT(CONCATENATE($CR66,"!",VLOOKUP($CR66,$AG$3:AI$8,AI$2,FALSE))),1,TRUE)</f>
        <v>#N/A</v>
      </c>
      <c r="AJ66" s="193" t="e">
        <f ca="1">VLOOKUP($AG66,INDIRECT(CONCATENATE($CR66,"!",VLOOKUP($CR66,$AG$3:AJ$8,AJ$2,FALSE))),1,TRUE)</f>
        <v>#N/A</v>
      </c>
      <c r="AK66" s="193" t="e">
        <f ca="1">VLOOKUP($AG66,INDIRECT(CONCATENATE($CR66,"!",VLOOKUP($CR66,$AG$3:AK$8,AK$2,FALSE))),1,TRUE)</f>
        <v>#N/A</v>
      </c>
      <c r="AL66" s="193" t="e">
        <f ca="1">VLOOKUP($AG66,INDIRECT(CONCATENATE($CR66,"!",VLOOKUP($CR66,$AG$3:AL$8,AL$2,FALSE))),1,TRUE)</f>
        <v>#N/A</v>
      </c>
      <c r="AM66" s="193" t="e">
        <f ca="1">VLOOKUP($AG66,INDIRECT(CONCATENATE($CR66,"!",VLOOKUP($CR66,$AG$3:AM$8,AM$2,FALSE))),1,TRUE)</f>
        <v>#N/A</v>
      </c>
      <c r="AN66" s="193" t="e">
        <f ca="1">VLOOKUP($AG66,INDIRECT(CONCATENATE($CR66,"!",VLOOKUP($CR66,$AG$3:AN$8,AN$2,FALSE))),1,TRUE)</f>
        <v>#N/A</v>
      </c>
      <c r="AO66" s="193" t="e">
        <f ca="1">VLOOKUP($AG66,INDIRECT(CONCATENATE($CR66,"!",VLOOKUP($CR66,$AG$3:AO$8,AO$2,FALSE))),1,TRUE)</f>
        <v>#N/A</v>
      </c>
      <c r="AP66" s="193" t="e">
        <f ca="1">VLOOKUP($AG66,INDIRECT(CONCATENATE($CR66,"!",VLOOKUP($CR66,$AG$3:AP$8,AP$2,FALSE))),1,TRUE)</f>
        <v>#N/A</v>
      </c>
      <c r="AQ66" s="193" t="e">
        <f ca="1">VLOOKUP($AG66,INDIRECT(CONCATENATE($CR66,"!",VLOOKUP($CR66,$AG$3:AQ$8,AQ$2,FALSE))),1,TRUE)</f>
        <v>#N/A</v>
      </c>
      <c r="AR66" s="193" t="e">
        <f ca="1">VLOOKUP($AG66,INDIRECT(CONCATENATE($CR66,"!",VLOOKUP($CR66,$AG$3:AR$8,AR$2,FALSE))),1,TRUE)</f>
        <v>#N/A</v>
      </c>
      <c r="AS66" s="193" t="e">
        <f ca="1">VLOOKUP($AG66,INDIRECT(CONCATENATE($CR66,"!",VLOOKUP($CR66,$AG$3:AS$8,AS$2,FALSE))),1,TRUE)</f>
        <v>#N/A</v>
      </c>
      <c r="AT66" s="193" t="e">
        <f ca="1">VLOOKUP($AG66,INDIRECT(CONCATENATE($CR66,"!",VLOOKUP($CR66,$AG$3:AT$8,AT$2,FALSE))),1,TRUE)</f>
        <v>#N/A</v>
      </c>
      <c r="AU66" s="193"/>
      <c r="AV66" s="193"/>
      <c r="AW66" s="193"/>
      <c r="AX66" s="193"/>
      <c r="AY66" s="193"/>
      <c r="AZ66" s="193"/>
      <c r="BA66" s="107">
        <f t="shared" si="79"/>
        <v>1</v>
      </c>
      <c r="BB66" s="100">
        <f t="shared" si="79"/>
        <v>1</v>
      </c>
      <c r="BC66" s="100">
        <f t="shared" si="80"/>
        <v>1</v>
      </c>
      <c r="BD66" s="100">
        <f t="shared" si="80"/>
        <v>1</v>
      </c>
      <c r="BE66" s="100">
        <f t="shared" si="15"/>
        <v>1</v>
      </c>
      <c r="BF66" s="100">
        <f t="shared" si="16"/>
        <v>1</v>
      </c>
      <c r="BG66" s="100">
        <f t="shared" si="17"/>
        <v>1</v>
      </c>
      <c r="BH66" s="100">
        <f t="shared" si="81"/>
        <v>1</v>
      </c>
      <c r="BI66" s="100">
        <f t="shared" si="81"/>
        <v>1</v>
      </c>
      <c r="BJ66" s="100">
        <f t="shared" si="81"/>
        <v>1</v>
      </c>
      <c r="BK66" s="100">
        <f t="shared" si="81"/>
        <v>1</v>
      </c>
      <c r="BL66" s="100">
        <f t="shared" si="81"/>
        <v>1</v>
      </c>
      <c r="BM66" s="100">
        <f t="shared" si="81"/>
        <v>1</v>
      </c>
      <c r="BU66" s="108" t="e">
        <f>HLOOKUP(AE66,$BA$10:BT66,COUNTIF($AE$7:AE66,"&lt;&gt;"&amp;""),FALSE)</f>
        <v>#N/A</v>
      </c>
      <c r="BV66" s="100">
        <f t="shared" si="18"/>
        <v>1</v>
      </c>
      <c r="BW66" s="108" t="str">
        <f t="shared" si="62"/>
        <v/>
      </c>
      <c r="BX66" s="227" t="str">
        <f ca="1">IF(OR(AE66=$BB$10,AE66=$BD$10,AE66=$BK$10,AE66=$BL$10,AE66=$BM$10),VLOOKUP(BW66,INDIRECT(CONCATENATE(CR66,"!",HLOOKUP(AE66,$CU$10:CY66,CZ66,FALSE))),1,TRUE),"")</f>
        <v/>
      </c>
      <c r="BY66" s="193" t="e">
        <f t="shared" ca="1" si="63"/>
        <v>#N/A</v>
      </c>
      <c r="BZ66" s="193" t="e">
        <f t="shared" ca="1" si="64"/>
        <v>#N/A</v>
      </c>
      <c r="CA66" s="193" t="e">
        <f t="shared" ca="1" si="65"/>
        <v>#N/A</v>
      </c>
      <c r="CB66" s="193" t="e">
        <f t="shared" ca="1" si="66"/>
        <v>#N/A</v>
      </c>
      <c r="CC66" s="193" t="e">
        <f t="shared" ca="1" si="67"/>
        <v>#VALUE!</v>
      </c>
      <c r="CD66" s="109">
        <f>Worksheet!K61</f>
        <v>0</v>
      </c>
      <c r="CE66" s="109">
        <f>Worksheet!L61</f>
        <v>0</v>
      </c>
      <c r="CF66" s="109">
        <f>Worksheet!M61</f>
        <v>0</v>
      </c>
      <c r="CG66" s="109">
        <f>Worksheet!N61</f>
        <v>0</v>
      </c>
      <c r="CH66" s="109">
        <f>Worksheet!O61</f>
        <v>0</v>
      </c>
      <c r="CI66" s="246" t="e">
        <f t="shared" ca="1" si="68"/>
        <v>#VALUE!</v>
      </c>
      <c r="CJ66" s="246" t="e">
        <f t="shared" ca="1" si="69"/>
        <v>#VALUE!</v>
      </c>
      <c r="CK66" s="246" t="e">
        <f t="shared" ca="1" si="70"/>
        <v>#VALUE!</v>
      </c>
      <c r="CL66" s="246" t="e">
        <f t="shared" ca="1" si="71"/>
        <v>#VALUE!</v>
      </c>
      <c r="CM66" s="246" t="e">
        <f t="shared" ca="1" si="72"/>
        <v>#VALUE!</v>
      </c>
      <c r="CN66" s="222" t="e">
        <f t="shared" ca="1" si="73"/>
        <v>#N/A</v>
      </c>
      <c r="CO66" s="194">
        <f>Worksheet!Q61</f>
        <v>0</v>
      </c>
      <c r="CP66" s="99" t="str">
        <f t="shared" si="74"/>
        <v>1</v>
      </c>
      <c r="CQ66" s="224" t="e">
        <f t="shared" si="75"/>
        <v>#N/A</v>
      </c>
      <c r="CR66" s="99" t="str">
        <f t="shared" si="33"/>
        <v>Standard1</v>
      </c>
      <c r="CT66" s="203" t="str">
        <f t="shared" ca="1" si="76"/>
        <v>$B$4:$P$807</v>
      </c>
      <c r="CU66" s="193" t="str">
        <f>VLOOKUP($CR66,$CT$3:CU$8,2,FALSE)</f>
        <v>$I$189:$I$348</v>
      </c>
      <c r="CV66" s="193" t="str">
        <f>VLOOKUP($CR66,$CT$3:CV$8,3,FALSE)</f>
        <v>$I$349:$I$538</v>
      </c>
      <c r="CW66" s="193" t="e">
        <f>VLOOKUP($CR66,$CT$3:CW$8,4,FALSE)</f>
        <v>#N/A</v>
      </c>
      <c r="CX66" s="193" t="e">
        <f>VLOOKUP($CR66,$CT$3:CX$8,5,FALSE)</f>
        <v>#N/A</v>
      </c>
      <c r="CY66" s="193" t="e">
        <f>VLOOKUP($CR66,$CT$3:CY$8,6,FALSE)</f>
        <v>#N/A</v>
      </c>
      <c r="CZ66" s="99">
        <f>COUNTIF($CU$10:CU66,"&lt;&gt;"&amp;"")</f>
        <v>57</v>
      </c>
      <c r="DB66" s="99" t="str">
        <f t="shared" si="77"/>
        <v/>
      </c>
      <c r="DC66" s="99" t="e">
        <f t="shared" ca="1" si="78"/>
        <v>#N/A</v>
      </c>
    </row>
    <row r="67" spans="17:107" x14ac:dyDescent="0.25">
      <c r="Q67" s="100" t="e">
        <f t="shared" ca="1" si="52"/>
        <v>#N/A</v>
      </c>
      <c r="R67" s="99" t="str">
        <f>IF(Worksheet!I62=$S$2,$S$2,IF(Worksheet!I62=$S$3,$S$3,$S$1))</f>
        <v>5502A</v>
      </c>
      <c r="S67" s="101" t="str">
        <f t="shared" ca="1" si="53"/>
        <v/>
      </c>
      <c r="T67" s="96" t="e">
        <f t="shared" si="54"/>
        <v>#N/A</v>
      </c>
      <c r="U67" s="103">
        <f>IF(Worksheet!S62="%",ABS(Worksheet!Z62),ABS(Worksheet!U62))</f>
        <v>0</v>
      </c>
      <c r="V67" s="249">
        <f>IF(Worksheet!S62="%",Worksheet!AA62,Worksheet!S62)</f>
        <v>0</v>
      </c>
      <c r="W67" s="102" t="str">
        <f>IF(Worksheet!S62="%","",IF(Worksheet!Z62&lt;&gt;"",Worksheet!Z62,""))</f>
        <v/>
      </c>
      <c r="X67" s="102" t="str">
        <f>IF(Worksheet!S62="%","",IF(Worksheet!AA62&lt;&gt;"",Worksheet!AA62,""))</f>
        <v/>
      </c>
      <c r="Y67" s="104" t="str">
        <f t="shared" si="55"/>
        <v/>
      </c>
      <c r="Z67" s="104" t="str">
        <f t="shared" si="56"/>
        <v>0</v>
      </c>
      <c r="AA67" s="104" t="str">
        <f t="shared" si="57"/>
        <v>DC</v>
      </c>
      <c r="AB67" s="104" t="str">
        <f t="shared" si="58"/>
        <v>DC0</v>
      </c>
      <c r="AC67" s="104" t="str">
        <f>IF(Worksheet!H62&lt;&gt;"",Worksheet!H62,"")</f>
        <v/>
      </c>
      <c r="AD67" s="104" t="str">
        <f t="shared" si="59"/>
        <v/>
      </c>
      <c r="AE67" s="225" t="str">
        <f t="shared" si="60"/>
        <v>DC0</v>
      </c>
      <c r="AF67" s="226" t="e">
        <f>HLOOKUP(AE67,$AH$10:AZ67,COUNTIF($AE$7:AE67,"&lt;&gt;"&amp;""),FALSE)</f>
        <v>#N/A</v>
      </c>
      <c r="AG67" s="112" t="e">
        <f t="shared" si="61"/>
        <v>#N/A</v>
      </c>
      <c r="AH67" s="193" t="e">
        <f ca="1">VLOOKUP($AG67,INDIRECT(CONCATENATE($CR67,"!",VLOOKUP($CR67,$AG$3:AH$8,AH$2,FALSE))),1,TRUE)</f>
        <v>#N/A</v>
      </c>
      <c r="AI67" s="193" t="e">
        <f ca="1">VLOOKUP($AG67,INDIRECT(CONCATENATE($CR67,"!",VLOOKUP($CR67,$AG$3:AI$8,AI$2,FALSE))),1,TRUE)</f>
        <v>#N/A</v>
      </c>
      <c r="AJ67" s="193" t="e">
        <f ca="1">VLOOKUP($AG67,INDIRECT(CONCATENATE($CR67,"!",VLOOKUP($CR67,$AG$3:AJ$8,AJ$2,FALSE))),1,TRUE)</f>
        <v>#N/A</v>
      </c>
      <c r="AK67" s="193" t="e">
        <f ca="1">VLOOKUP($AG67,INDIRECT(CONCATENATE($CR67,"!",VLOOKUP($CR67,$AG$3:AK$8,AK$2,FALSE))),1,TRUE)</f>
        <v>#N/A</v>
      </c>
      <c r="AL67" s="193" t="e">
        <f ca="1">VLOOKUP($AG67,INDIRECT(CONCATENATE($CR67,"!",VLOOKUP($CR67,$AG$3:AL$8,AL$2,FALSE))),1,TRUE)</f>
        <v>#N/A</v>
      </c>
      <c r="AM67" s="193" t="e">
        <f ca="1">VLOOKUP($AG67,INDIRECT(CONCATENATE($CR67,"!",VLOOKUP($CR67,$AG$3:AM$8,AM$2,FALSE))),1,TRUE)</f>
        <v>#N/A</v>
      </c>
      <c r="AN67" s="193" t="e">
        <f ca="1">VLOOKUP($AG67,INDIRECT(CONCATENATE($CR67,"!",VLOOKUP($CR67,$AG$3:AN$8,AN$2,FALSE))),1,TRUE)</f>
        <v>#N/A</v>
      </c>
      <c r="AO67" s="193" t="e">
        <f ca="1">VLOOKUP($AG67,INDIRECT(CONCATENATE($CR67,"!",VLOOKUP($CR67,$AG$3:AO$8,AO$2,FALSE))),1,TRUE)</f>
        <v>#N/A</v>
      </c>
      <c r="AP67" s="193" t="e">
        <f ca="1">VLOOKUP($AG67,INDIRECT(CONCATENATE($CR67,"!",VLOOKUP($CR67,$AG$3:AP$8,AP$2,FALSE))),1,TRUE)</f>
        <v>#N/A</v>
      </c>
      <c r="AQ67" s="193" t="e">
        <f ca="1">VLOOKUP($AG67,INDIRECT(CONCATENATE($CR67,"!",VLOOKUP($CR67,$AG$3:AQ$8,AQ$2,FALSE))),1,TRUE)</f>
        <v>#N/A</v>
      </c>
      <c r="AR67" s="193" t="e">
        <f ca="1">VLOOKUP($AG67,INDIRECT(CONCATENATE($CR67,"!",VLOOKUP($CR67,$AG$3:AR$8,AR$2,FALSE))),1,TRUE)</f>
        <v>#N/A</v>
      </c>
      <c r="AS67" s="193" t="e">
        <f ca="1">VLOOKUP($AG67,INDIRECT(CONCATENATE($CR67,"!",VLOOKUP($CR67,$AG$3:AS$8,AS$2,FALSE))),1,TRUE)</f>
        <v>#N/A</v>
      </c>
      <c r="AT67" s="193" t="e">
        <f ca="1">VLOOKUP($AG67,INDIRECT(CONCATENATE($CR67,"!",VLOOKUP($CR67,$AG$3:AT$8,AT$2,FALSE))),1,TRUE)</f>
        <v>#N/A</v>
      </c>
      <c r="AU67" s="193"/>
      <c r="AV67" s="193"/>
      <c r="AW67" s="193"/>
      <c r="AX67" s="193"/>
      <c r="AY67" s="193"/>
      <c r="AZ67" s="193"/>
      <c r="BA67" s="107">
        <f t="shared" si="79"/>
        <v>1</v>
      </c>
      <c r="BB67" s="100">
        <f t="shared" si="79"/>
        <v>1</v>
      </c>
      <c r="BC67" s="100">
        <f t="shared" si="80"/>
        <v>1</v>
      </c>
      <c r="BD67" s="100">
        <f t="shared" si="80"/>
        <v>1</v>
      </c>
      <c r="BE67" s="100">
        <f t="shared" si="15"/>
        <v>1</v>
      </c>
      <c r="BF67" s="100">
        <f t="shared" si="16"/>
        <v>1</v>
      </c>
      <c r="BG67" s="100">
        <f t="shared" si="17"/>
        <v>1</v>
      </c>
      <c r="BH67" s="100">
        <f t="shared" si="81"/>
        <v>1</v>
      </c>
      <c r="BI67" s="100">
        <f t="shared" si="81"/>
        <v>1</v>
      </c>
      <c r="BJ67" s="100">
        <f t="shared" si="81"/>
        <v>1</v>
      </c>
      <c r="BK67" s="100">
        <f t="shared" si="81"/>
        <v>1</v>
      </c>
      <c r="BL67" s="100">
        <f t="shared" si="81"/>
        <v>1</v>
      </c>
      <c r="BM67" s="100">
        <f t="shared" si="81"/>
        <v>1</v>
      </c>
      <c r="BU67" s="108" t="e">
        <f>HLOOKUP(AE67,$BA$10:BT67,COUNTIF($AE$7:AE67,"&lt;&gt;"&amp;""),FALSE)</f>
        <v>#N/A</v>
      </c>
      <c r="BV67" s="100">
        <f t="shared" si="18"/>
        <v>1</v>
      </c>
      <c r="BW67" s="108" t="str">
        <f t="shared" si="62"/>
        <v/>
      </c>
      <c r="BX67" s="227" t="str">
        <f ca="1">IF(OR(AE67=$BB$10,AE67=$BD$10,AE67=$BK$10,AE67=$BL$10,AE67=$BM$10),VLOOKUP(BW67,INDIRECT(CONCATENATE(CR67,"!",HLOOKUP(AE67,$CU$10:CY67,CZ67,FALSE))),1,TRUE),"")</f>
        <v/>
      </c>
      <c r="BY67" s="193" t="e">
        <f t="shared" ca="1" si="63"/>
        <v>#N/A</v>
      </c>
      <c r="BZ67" s="193" t="e">
        <f t="shared" ca="1" si="64"/>
        <v>#N/A</v>
      </c>
      <c r="CA67" s="193" t="e">
        <f t="shared" ca="1" si="65"/>
        <v>#N/A</v>
      </c>
      <c r="CB67" s="193" t="e">
        <f t="shared" ca="1" si="66"/>
        <v>#N/A</v>
      </c>
      <c r="CC67" s="193" t="e">
        <f t="shared" ca="1" si="67"/>
        <v>#VALUE!</v>
      </c>
      <c r="CD67" s="109">
        <f>Worksheet!K62</f>
        <v>0</v>
      </c>
      <c r="CE67" s="109">
        <f>Worksheet!L62</f>
        <v>0</v>
      </c>
      <c r="CF67" s="109">
        <f>Worksheet!M62</f>
        <v>0</v>
      </c>
      <c r="CG67" s="109">
        <f>Worksheet!N62</f>
        <v>0</v>
      </c>
      <c r="CH67" s="109">
        <f>Worksheet!O62</f>
        <v>0</v>
      </c>
      <c r="CI67" s="246" t="e">
        <f t="shared" ca="1" si="68"/>
        <v>#VALUE!</v>
      </c>
      <c r="CJ67" s="246" t="e">
        <f t="shared" ca="1" si="69"/>
        <v>#VALUE!</v>
      </c>
      <c r="CK67" s="246" t="e">
        <f t="shared" ca="1" si="70"/>
        <v>#VALUE!</v>
      </c>
      <c r="CL67" s="246" t="e">
        <f t="shared" ca="1" si="71"/>
        <v>#VALUE!</v>
      </c>
      <c r="CM67" s="246" t="e">
        <f t="shared" ca="1" si="72"/>
        <v>#VALUE!</v>
      </c>
      <c r="CN67" s="222" t="e">
        <f t="shared" ca="1" si="73"/>
        <v>#N/A</v>
      </c>
      <c r="CO67" s="194">
        <f>Worksheet!Q62</f>
        <v>0</v>
      </c>
      <c r="CP67" s="99" t="str">
        <f t="shared" si="74"/>
        <v>1</v>
      </c>
      <c r="CQ67" s="224" t="e">
        <f t="shared" si="75"/>
        <v>#N/A</v>
      </c>
      <c r="CR67" s="99" t="str">
        <f t="shared" si="33"/>
        <v>Standard1</v>
      </c>
      <c r="CT67" s="203" t="str">
        <f t="shared" ca="1" si="76"/>
        <v>$B$4:$P$807</v>
      </c>
      <c r="CU67" s="193" t="str">
        <f>VLOOKUP($CR67,$CT$3:CU$8,2,FALSE)</f>
        <v>$I$189:$I$348</v>
      </c>
      <c r="CV67" s="193" t="str">
        <f>VLOOKUP($CR67,$CT$3:CV$8,3,FALSE)</f>
        <v>$I$349:$I$538</v>
      </c>
      <c r="CW67" s="193" t="e">
        <f>VLOOKUP($CR67,$CT$3:CW$8,4,FALSE)</f>
        <v>#N/A</v>
      </c>
      <c r="CX67" s="193" t="e">
        <f>VLOOKUP($CR67,$CT$3:CX$8,5,FALSE)</f>
        <v>#N/A</v>
      </c>
      <c r="CY67" s="193" t="e">
        <f>VLOOKUP($CR67,$CT$3:CY$8,6,FALSE)</f>
        <v>#N/A</v>
      </c>
      <c r="CZ67" s="99">
        <f>COUNTIF($CU$10:CU67,"&lt;&gt;"&amp;"")</f>
        <v>58</v>
      </c>
      <c r="DB67" s="99" t="str">
        <f t="shared" si="77"/>
        <v/>
      </c>
      <c r="DC67" s="99" t="e">
        <f t="shared" ca="1" si="78"/>
        <v>#N/A</v>
      </c>
    </row>
    <row r="68" spans="17:107" x14ac:dyDescent="0.25">
      <c r="Q68" s="100" t="e">
        <f t="shared" ca="1" si="52"/>
        <v>#N/A</v>
      </c>
      <c r="R68" s="99" t="str">
        <f>IF(Worksheet!I63=$S$2,$S$2,IF(Worksheet!I63=$S$3,$S$3,$S$1))</f>
        <v>5502A</v>
      </c>
      <c r="S68" s="101" t="str">
        <f t="shared" ca="1" si="53"/>
        <v/>
      </c>
      <c r="T68" s="96" t="e">
        <f t="shared" si="54"/>
        <v>#N/A</v>
      </c>
      <c r="U68" s="103">
        <f>IF(Worksheet!S63="%",ABS(Worksheet!Z63),ABS(Worksheet!U63))</f>
        <v>0</v>
      </c>
      <c r="V68" s="249">
        <f>IF(Worksheet!S63="%",Worksheet!AA63,Worksheet!S63)</f>
        <v>0</v>
      </c>
      <c r="W68" s="102" t="str">
        <f>IF(Worksheet!S63="%","",IF(Worksheet!Z63&lt;&gt;"",Worksheet!Z63,""))</f>
        <v/>
      </c>
      <c r="X68" s="102" t="str">
        <f>IF(Worksheet!S63="%","",IF(Worksheet!AA63&lt;&gt;"",Worksheet!AA63,""))</f>
        <v/>
      </c>
      <c r="Y68" s="104" t="str">
        <f t="shared" si="55"/>
        <v/>
      </c>
      <c r="Z68" s="104" t="str">
        <f t="shared" si="56"/>
        <v>0</v>
      </c>
      <c r="AA68" s="104" t="str">
        <f t="shared" si="57"/>
        <v>DC</v>
      </c>
      <c r="AB68" s="104" t="str">
        <f t="shared" si="58"/>
        <v>DC0</v>
      </c>
      <c r="AC68" s="104" t="str">
        <f>IF(Worksheet!H63&lt;&gt;"",Worksheet!H63,"")</f>
        <v/>
      </c>
      <c r="AD68" s="104" t="str">
        <f t="shared" si="59"/>
        <v/>
      </c>
      <c r="AE68" s="225" t="str">
        <f t="shared" si="60"/>
        <v>DC0</v>
      </c>
      <c r="AF68" s="226" t="e">
        <f>HLOOKUP(AE68,$AH$10:AZ68,COUNTIF($AE$7:AE68,"&lt;&gt;"&amp;""),FALSE)</f>
        <v>#N/A</v>
      </c>
      <c r="AG68" s="112" t="e">
        <f t="shared" si="61"/>
        <v>#N/A</v>
      </c>
      <c r="AH68" s="193" t="e">
        <f ca="1">VLOOKUP($AG68,INDIRECT(CONCATENATE($CR68,"!",VLOOKUP($CR68,$AG$3:AH$8,AH$2,FALSE))),1,TRUE)</f>
        <v>#N/A</v>
      </c>
      <c r="AI68" s="193" t="e">
        <f ca="1">VLOOKUP($AG68,INDIRECT(CONCATENATE($CR68,"!",VLOOKUP($CR68,$AG$3:AI$8,AI$2,FALSE))),1,TRUE)</f>
        <v>#N/A</v>
      </c>
      <c r="AJ68" s="193" t="e">
        <f ca="1">VLOOKUP($AG68,INDIRECT(CONCATENATE($CR68,"!",VLOOKUP($CR68,$AG$3:AJ$8,AJ$2,FALSE))),1,TRUE)</f>
        <v>#N/A</v>
      </c>
      <c r="AK68" s="193" t="e">
        <f ca="1">VLOOKUP($AG68,INDIRECT(CONCATENATE($CR68,"!",VLOOKUP($CR68,$AG$3:AK$8,AK$2,FALSE))),1,TRUE)</f>
        <v>#N/A</v>
      </c>
      <c r="AL68" s="193" t="e">
        <f ca="1">VLOOKUP($AG68,INDIRECT(CONCATENATE($CR68,"!",VLOOKUP($CR68,$AG$3:AL$8,AL$2,FALSE))),1,TRUE)</f>
        <v>#N/A</v>
      </c>
      <c r="AM68" s="193" t="e">
        <f ca="1">VLOOKUP($AG68,INDIRECT(CONCATENATE($CR68,"!",VLOOKUP($CR68,$AG$3:AM$8,AM$2,FALSE))),1,TRUE)</f>
        <v>#N/A</v>
      </c>
      <c r="AN68" s="193" t="e">
        <f ca="1">VLOOKUP($AG68,INDIRECT(CONCATENATE($CR68,"!",VLOOKUP($CR68,$AG$3:AN$8,AN$2,FALSE))),1,TRUE)</f>
        <v>#N/A</v>
      </c>
      <c r="AO68" s="193" t="e">
        <f ca="1">VLOOKUP($AG68,INDIRECT(CONCATENATE($CR68,"!",VLOOKUP($CR68,$AG$3:AO$8,AO$2,FALSE))),1,TRUE)</f>
        <v>#N/A</v>
      </c>
      <c r="AP68" s="193" t="e">
        <f ca="1">VLOOKUP($AG68,INDIRECT(CONCATENATE($CR68,"!",VLOOKUP($CR68,$AG$3:AP$8,AP$2,FALSE))),1,TRUE)</f>
        <v>#N/A</v>
      </c>
      <c r="AQ68" s="193" t="e">
        <f ca="1">VLOOKUP($AG68,INDIRECT(CONCATENATE($CR68,"!",VLOOKUP($CR68,$AG$3:AQ$8,AQ$2,FALSE))),1,TRUE)</f>
        <v>#N/A</v>
      </c>
      <c r="AR68" s="193" t="e">
        <f ca="1">VLOOKUP($AG68,INDIRECT(CONCATENATE($CR68,"!",VLOOKUP($CR68,$AG$3:AR$8,AR$2,FALSE))),1,TRUE)</f>
        <v>#N/A</v>
      </c>
      <c r="AS68" s="193" t="e">
        <f ca="1">VLOOKUP($AG68,INDIRECT(CONCATENATE($CR68,"!",VLOOKUP($CR68,$AG$3:AS$8,AS$2,FALSE))),1,TRUE)</f>
        <v>#N/A</v>
      </c>
      <c r="AT68" s="193" t="e">
        <f ca="1">VLOOKUP($AG68,INDIRECT(CONCATENATE($CR68,"!",VLOOKUP($CR68,$AG$3:AT$8,AT$2,FALSE))),1,TRUE)</f>
        <v>#N/A</v>
      </c>
      <c r="AU68" s="193"/>
      <c r="AV68" s="193"/>
      <c r="AW68" s="193"/>
      <c r="AX68" s="193"/>
      <c r="AY68" s="193"/>
      <c r="AZ68" s="193"/>
      <c r="BA68" s="107">
        <f t="shared" si="79"/>
        <v>1</v>
      </c>
      <c r="BB68" s="100">
        <f t="shared" si="79"/>
        <v>1</v>
      </c>
      <c r="BC68" s="100">
        <f t="shared" si="80"/>
        <v>1</v>
      </c>
      <c r="BD68" s="100">
        <f t="shared" si="80"/>
        <v>1</v>
      </c>
      <c r="BE68" s="100">
        <f t="shared" si="15"/>
        <v>1</v>
      </c>
      <c r="BF68" s="100">
        <f t="shared" si="16"/>
        <v>1</v>
      </c>
      <c r="BG68" s="100">
        <f t="shared" si="17"/>
        <v>1</v>
      </c>
      <c r="BH68" s="100">
        <f t="shared" si="81"/>
        <v>1</v>
      </c>
      <c r="BI68" s="100">
        <f t="shared" si="81"/>
        <v>1</v>
      </c>
      <c r="BJ68" s="100">
        <f t="shared" si="81"/>
        <v>1</v>
      </c>
      <c r="BK68" s="100">
        <f t="shared" si="81"/>
        <v>1</v>
      </c>
      <c r="BL68" s="100">
        <f t="shared" si="81"/>
        <v>1</v>
      </c>
      <c r="BM68" s="100">
        <f t="shared" si="81"/>
        <v>1</v>
      </c>
      <c r="BU68" s="108" t="e">
        <f>HLOOKUP(AE68,$BA$10:BT68,COUNTIF($AE$7:AE68,"&lt;&gt;"&amp;""),FALSE)</f>
        <v>#N/A</v>
      </c>
      <c r="BV68" s="100">
        <f t="shared" si="18"/>
        <v>1</v>
      </c>
      <c r="BW68" s="108" t="str">
        <f t="shared" si="62"/>
        <v/>
      </c>
      <c r="BX68" s="227" t="str">
        <f ca="1">IF(OR(AE68=$BB$10,AE68=$BD$10,AE68=$BK$10,AE68=$BL$10,AE68=$BM$10),VLOOKUP(BW68,INDIRECT(CONCATENATE(CR68,"!",HLOOKUP(AE68,$CU$10:CY68,CZ68,FALSE))),1,TRUE),"")</f>
        <v/>
      </c>
      <c r="BY68" s="193" t="e">
        <f t="shared" ca="1" si="63"/>
        <v>#N/A</v>
      </c>
      <c r="BZ68" s="193" t="e">
        <f t="shared" ca="1" si="64"/>
        <v>#N/A</v>
      </c>
      <c r="CA68" s="193" t="e">
        <f t="shared" ca="1" si="65"/>
        <v>#N/A</v>
      </c>
      <c r="CB68" s="193" t="e">
        <f t="shared" ca="1" si="66"/>
        <v>#N/A</v>
      </c>
      <c r="CC68" s="193" t="e">
        <f t="shared" ca="1" si="67"/>
        <v>#VALUE!</v>
      </c>
      <c r="CD68" s="109">
        <f>Worksheet!K63</f>
        <v>0</v>
      </c>
      <c r="CE68" s="109">
        <f>Worksheet!L63</f>
        <v>0</v>
      </c>
      <c r="CF68" s="109">
        <f>Worksheet!M63</f>
        <v>0</v>
      </c>
      <c r="CG68" s="109">
        <f>Worksheet!N63</f>
        <v>0</v>
      </c>
      <c r="CH68" s="109">
        <f>Worksheet!O63</f>
        <v>0</v>
      </c>
      <c r="CI68" s="246" t="e">
        <f t="shared" ca="1" si="68"/>
        <v>#VALUE!</v>
      </c>
      <c r="CJ68" s="246" t="e">
        <f t="shared" ca="1" si="69"/>
        <v>#VALUE!</v>
      </c>
      <c r="CK68" s="246" t="e">
        <f t="shared" ca="1" si="70"/>
        <v>#VALUE!</v>
      </c>
      <c r="CL68" s="246" t="e">
        <f t="shared" ca="1" si="71"/>
        <v>#VALUE!</v>
      </c>
      <c r="CM68" s="246" t="e">
        <f t="shared" ca="1" si="72"/>
        <v>#VALUE!</v>
      </c>
      <c r="CN68" s="222" t="e">
        <f t="shared" ca="1" si="73"/>
        <v>#N/A</v>
      </c>
      <c r="CO68" s="194">
        <f>Worksheet!Q63</f>
        <v>0</v>
      </c>
      <c r="CP68" s="99" t="str">
        <f t="shared" si="74"/>
        <v>1</v>
      </c>
      <c r="CQ68" s="224" t="e">
        <f t="shared" si="75"/>
        <v>#N/A</v>
      </c>
      <c r="CR68" s="99" t="str">
        <f t="shared" si="33"/>
        <v>Standard1</v>
      </c>
      <c r="CT68" s="203" t="str">
        <f t="shared" ca="1" si="76"/>
        <v>$B$4:$P$807</v>
      </c>
      <c r="CU68" s="193" t="str">
        <f>VLOOKUP($CR68,$CT$3:CU$8,2,FALSE)</f>
        <v>$I$189:$I$348</v>
      </c>
      <c r="CV68" s="193" t="str">
        <f>VLOOKUP($CR68,$CT$3:CV$8,3,FALSE)</f>
        <v>$I$349:$I$538</v>
      </c>
      <c r="CW68" s="193" t="e">
        <f>VLOOKUP($CR68,$CT$3:CW$8,4,FALSE)</f>
        <v>#N/A</v>
      </c>
      <c r="CX68" s="193" t="e">
        <f>VLOOKUP($CR68,$CT$3:CX$8,5,FALSE)</f>
        <v>#N/A</v>
      </c>
      <c r="CY68" s="193" t="e">
        <f>VLOOKUP($CR68,$CT$3:CY$8,6,FALSE)</f>
        <v>#N/A</v>
      </c>
      <c r="CZ68" s="99">
        <f>COUNTIF($CU$10:CU68,"&lt;&gt;"&amp;"")</f>
        <v>59</v>
      </c>
      <c r="DB68" s="99" t="str">
        <f t="shared" si="77"/>
        <v/>
      </c>
      <c r="DC68" s="99" t="e">
        <f t="shared" ca="1" si="78"/>
        <v>#N/A</v>
      </c>
    </row>
    <row r="69" spans="17:107" x14ac:dyDescent="0.25">
      <c r="Q69" s="100" t="e">
        <f t="shared" ca="1" si="52"/>
        <v>#N/A</v>
      </c>
      <c r="R69" s="99" t="str">
        <f>IF(Worksheet!I64=$S$2,$S$2,IF(Worksheet!I64=$S$3,$S$3,$S$1))</f>
        <v>5502A</v>
      </c>
      <c r="S69" s="101" t="str">
        <f t="shared" ca="1" si="53"/>
        <v/>
      </c>
      <c r="T69" s="96" t="e">
        <f t="shared" si="54"/>
        <v>#N/A</v>
      </c>
      <c r="U69" s="103">
        <f>IF(Worksheet!S64="%",ABS(Worksheet!Z64),ABS(Worksheet!U64))</f>
        <v>0</v>
      </c>
      <c r="V69" s="249">
        <f>IF(Worksheet!S64="%",Worksheet!AA64,Worksheet!S64)</f>
        <v>0</v>
      </c>
      <c r="W69" s="102" t="str">
        <f>IF(Worksheet!S64="%","",IF(Worksheet!Z64&lt;&gt;"",Worksheet!Z64,""))</f>
        <v/>
      </c>
      <c r="X69" s="102" t="str">
        <f>IF(Worksheet!S64="%","",IF(Worksheet!AA64&lt;&gt;"",Worksheet!AA64,""))</f>
        <v/>
      </c>
      <c r="Y69" s="104" t="str">
        <f t="shared" si="55"/>
        <v/>
      </c>
      <c r="Z69" s="104" t="str">
        <f t="shared" si="56"/>
        <v>0</v>
      </c>
      <c r="AA69" s="104" t="str">
        <f t="shared" si="57"/>
        <v>DC</v>
      </c>
      <c r="AB69" s="104" t="str">
        <f t="shared" si="58"/>
        <v>DC0</v>
      </c>
      <c r="AC69" s="104" t="str">
        <f>IF(Worksheet!H64&lt;&gt;"",Worksheet!H64,"")</f>
        <v/>
      </c>
      <c r="AD69" s="104" t="str">
        <f t="shared" si="59"/>
        <v/>
      </c>
      <c r="AE69" s="225" t="str">
        <f t="shared" si="60"/>
        <v>DC0</v>
      </c>
      <c r="AF69" s="226" t="e">
        <f>HLOOKUP(AE69,$AH$10:AZ69,COUNTIF($AE$7:AE69,"&lt;&gt;"&amp;""),FALSE)</f>
        <v>#N/A</v>
      </c>
      <c r="AG69" s="112" t="e">
        <f t="shared" si="61"/>
        <v>#N/A</v>
      </c>
      <c r="AH69" s="193" t="e">
        <f ca="1">VLOOKUP($AG69,INDIRECT(CONCATENATE($CR69,"!",VLOOKUP($CR69,$AG$3:AH$8,AH$2,FALSE))),1,TRUE)</f>
        <v>#N/A</v>
      </c>
      <c r="AI69" s="193" t="e">
        <f ca="1">VLOOKUP($AG69,INDIRECT(CONCATENATE($CR69,"!",VLOOKUP($CR69,$AG$3:AI$8,AI$2,FALSE))),1,TRUE)</f>
        <v>#N/A</v>
      </c>
      <c r="AJ69" s="193" t="e">
        <f ca="1">VLOOKUP($AG69,INDIRECT(CONCATENATE($CR69,"!",VLOOKUP($CR69,$AG$3:AJ$8,AJ$2,FALSE))),1,TRUE)</f>
        <v>#N/A</v>
      </c>
      <c r="AK69" s="193" t="e">
        <f ca="1">VLOOKUP($AG69,INDIRECT(CONCATENATE($CR69,"!",VLOOKUP($CR69,$AG$3:AK$8,AK$2,FALSE))),1,TRUE)</f>
        <v>#N/A</v>
      </c>
      <c r="AL69" s="193" t="e">
        <f ca="1">VLOOKUP($AG69,INDIRECT(CONCATENATE($CR69,"!",VLOOKUP($CR69,$AG$3:AL$8,AL$2,FALSE))),1,TRUE)</f>
        <v>#N/A</v>
      </c>
      <c r="AM69" s="193" t="e">
        <f ca="1">VLOOKUP($AG69,INDIRECT(CONCATENATE($CR69,"!",VLOOKUP($CR69,$AG$3:AM$8,AM$2,FALSE))),1,TRUE)</f>
        <v>#N/A</v>
      </c>
      <c r="AN69" s="193" t="e">
        <f ca="1">VLOOKUP($AG69,INDIRECT(CONCATENATE($CR69,"!",VLOOKUP($CR69,$AG$3:AN$8,AN$2,FALSE))),1,TRUE)</f>
        <v>#N/A</v>
      </c>
      <c r="AO69" s="193" t="e">
        <f ca="1">VLOOKUP($AG69,INDIRECT(CONCATENATE($CR69,"!",VLOOKUP($CR69,$AG$3:AO$8,AO$2,FALSE))),1,TRUE)</f>
        <v>#N/A</v>
      </c>
      <c r="AP69" s="193" t="e">
        <f ca="1">VLOOKUP($AG69,INDIRECT(CONCATENATE($CR69,"!",VLOOKUP($CR69,$AG$3:AP$8,AP$2,FALSE))),1,TRUE)</f>
        <v>#N/A</v>
      </c>
      <c r="AQ69" s="193" t="e">
        <f ca="1">VLOOKUP($AG69,INDIRECT(CONCATENATE($CR69,"!",VLOOKUP($CR69,$AG$3:AQ$8,AQ$2,FALSE))),1,TRUE)</f>
        <v>#N/A</v>
      </c>
      <c r="AR69" s="193" t="e">
        <f ca="1">VLOOKUP($AG69,INDIRECT(CONCATENATE($CR69,"!",VLOOKUP($CR69,$AG$3:AR$8,AR$2,FALSE))),1,TRUE)</f>
        <v>#N/A</v>
      </c>
      <c r="AS69" s="193" t="e">
        <f ca="1">VLOOKUP($AG69,INDIRECT(CONCATENATE($CR69,"!",VLOOKUP($CR69,$AG$3:AS$8,AS$2,FALSE))),1,TRUE)</f>
        <v>#N/A</v>
      </c>
      <c r="AT69" s="193" t="e">
        <f ca="1">VLOOKUP($AG69,INDIRECT(CONCATENATE($CR69,"!",VLOOKUP($CR69,$AG$3:AT$8,AT$2,FALSE))),1,TRUE)</f>
        <v>#N/A</v>
      </c>
      <c r="AU69" s="193"/>
      <c r="AV69" s="193"/>
      <c r="AW69" s="193"/>
      <c r="AX69" s="193"/>
      <c r="AY69" s="193"/>
      <c r="AZ69" s="193"/>
      <c r="BA69" s="107">
        <f t="shared" si="79"/>
        <v>1</v>
      </c>
      <c r="BB69" s="100">
        <f t="shared" si="79"/>
        <v>1</v>
      </c>
      <c r="BC69" s="100">
        <f t="shared" si="80"/>
        <v>1</v>
      </c>
      <c r="BD69" s="100">
        <f t="shared" si="80"/>
        <v>1</v>
      </c>
      <c r="BE69" s="100">
        <f t="shared" si="15"/>
        <v>1</v>
      </c>
      <c r="BF69" s="100">
        <f t="shared" si="16"/>
        <v>1</v>
      </c>
      <c r="BG69" s="100">
        <f t="shared" si="17"/>
        <v>1</v>
      </c>
      <c r="BH69" s="100">
        <f t="shared" si="81"/>
        <v>1</v>
      </c>
      <c r="BI69" s="100">
        <f t="shared" si="81"/>
        <v>1</v>
      </c>
      <c r="BJ69" s="100">
        <f t="shared" si="81"/>
        <v>1</v>
      </c>
      <c r="BK69" s="100">
        <f t="shared" si="81"/>
        <v>1</v>
      </c>
      <c r="BL69" s="100">
        <f t="shared" si="81"/>
        <v>1</v>
      </c>
      <c r="BM69" s="100">
        <f t="shared" si="81"/>
        <v>1</v>
      </c>
      <c r="BU69" s="108" t="e">
        <f>HLOOKUP(AE69,$BA$10:BT69,COUNTIF($AE$7:AE69,"&lt;&gt;"&amp;""),FALSE)</f>
        <v>#N/A</v>
      </c>
      <c r="BV69" s="100">
        <f t="shared" si="18"/>
        <v>1</v>
      </c>
      <c r="BW69" s="108" t="str">
        <f t="shared" si="62"/>
        <v/>
      </c>
      <c r="BX69" s="227" t="str">
        <f ca="1">IF(OR(AE69=$BB$10,AE69=$BD$10,AE69=$BK$10,AE69=$BL$10,AE69=$BM$10),VLOOKUP(BW69,INDIRECT(CONCATENATE(CR69,"!",HLOOKUP(AE69,$CU$10:CY69,CZ69,FALSE))),1,TRUE),"")</f>
        <v/>
      </c>
      <c r="BY69" s="193" t="e">
        <f t="shared" ca="1" si="63"/>
        <v>#N/A</v>
      </c>
      <c r="BZ69" s="193" t="e">
        <f t="shared" ca="1" si="64"/>
        <v>#N/A</v>
      </c>
      <c r="CA69" s="193" t="e">
        <f t="shared" ca="1" si="65"/>
        <v>#N/A</v>
      </c>
      <c r="CB69" s="193" t="e">
        <f t="shared" ca="1" si="66"/>
        <v>#N/A</v>
      </c>
      <c r="CC69" s="193" t="e">
        <f t="shared" ca="1" si="67"/>
        <v>#VALUE!</v>
      </c>
      <c r="CD69" s="109">
        <f>Worksheet!K64</f>
        <v>0</v>
      </c>
      <c r="CE69" s="109">
        <f>Worksheet!L64</f>
        <v>0</v>
      </c>
      <c r="CF69" s="109">
        <f>Worksheet!M64</f>
        <v>0</v>
      </c>
      <c r="CG69" s="109">
        <f>Worksheet!N64</f>
        <v>0</v>
      </c>
      <c r="CH69" s="109">
        <f>Worksheet!O64</f>
        <v>0</v>
      </c>
      <c r="CI69" s="246" t="e">
        <f t="shared" ca="1" si="68"/>
        <v>#VALUE!</v>
      </c>
      <c r="CJ69" s="246" t="e">
        <f t="shared" ca="1" si="69"/>
        <v>#VALUE!</v>
      </c>
      <c r="CK69" s="246" t="e">
        <f t="shared" ca="1" si="70"/>
        <v>#VALUE!</v>
      </c>
      <c r="CL69" s="246" t="e">
        <f t="shared" ca="1" si="71"/>
        <v>#VALUE!</v>
      </c>
      <c r="CM69" s="246" t="e">
        <f t="shared" ca="1" si="72"/>
        <v>#VALUE!</v>
      </c>
      <c r="CN69" s="222" t="e">
        <f t="shared" ca="1" si="73"/>
        <v>#N/A</v>
      </c>
      <c r="CO69" s="194">
        <f>Worksheet!Q64</f>
        <v>0</v>
      </c>
      <c r="CP69" s="99" t="str">
        <f t="shared" si="74"/>
        <v>1</v>
      </c>
      <c r="CQ69" s="224" t="e">
        <f t="shared" si="75"/>
        <v>#N/A</v>
      </c>
      <c r="CR69" s="99" t="str">
        <f t="shared" si="33"/>
        <v>Standard1</v>
      </c>
      <c r="CT69" s="203" t="str">
        <f t="shared" ca="1" si="76"/>
        <v>$B$4:$P$807</v>
      </c>
      <c r="CU69" s="193" t="str">
        <f>VLOOKUP($CR69,$CT$3:CU$8,2,FALSE)</f>
        <v>$I$189:$I$348</v>
      </c>
      <c r="CV69" s="193" t="str">
        <f>VLOOKUP($CR69,$CT$3:CV$8,3,FALSE)</f>
        <v>$I$349:$I$538</v>
      </c>
      <c r="CW69" s="193" t="e">
        <f>VLOOKUP($CR69,$CT$3:CW$8,4,FALSE)</f>
        <v>#N/A</v>
      </c>
      <c r="CX69" s="193" t="e">
        <f>VLOOKUP($CR69,$CT$3:CX$8,5,FALSE)</f>
        <v>#N/A</v>
      </c>
      <c r="CY69" s="193" t="e">
        <f>VLOOKUP($CR69,$CT$3:CY$8,6,FALSE)</f>
        <v>#N/A</v>
      </c>
      <c r="CZ69" s="99">
        <f>COUNTIF($CU$10:CU69,"&lt;&gt;"&amp;"")</f>
        <v>60</v>
      </c>
      <c r="DB69" s="99" t="str">
        <f t="shared" si="77"/>
        <v/>
      </c>
      <c r="DC69" s="99" t="e">
        <f t="shared" ca="1" si="78"/>
        <v>#N/A</v>
      </c>
    </row>
    <row r="70" spans="17:107" x14ac:dyDescent="0.25">
      <c r="Q70" s="100" t="e">
        <f t="shared" ca="1" si="52"/>
        <v>#N/A</v>
      </c>
      <c r="R70" s="99" t="str">
        <f>IF(Worksheet!I65=$S$2,$S$2,IF(Worksheet!I65=$S$3,$S$3,$S$1))</f>
        <v>5502A</v>
      </c>
      <c r="S70" s="101" t="str">
        <f t="shared" ca="1" si="53"/>
        <v/>
      </c>
      <c r="T70" s="96" t="e">
        <f t="shared" si="54"/>
        <v>#N/A</v>
      </c>
      <c r="U70" s="103">
        <f>IF(Worksheet!S65="%",ABS(Worksheet!Z65),ABS(Worksheet!U65))</f>
        <v>0</v>
      </c>
      <c r="V70" s="249">
        <f>IF(Worksheet!S65="%",Worksheet!AA65,Worksheet!S65)</f>
        <v>0</v>
      </c>
      <c r="W70" s="102" t="str">
        <f>IF(Worksheet!S65="%","",IF(Worksheet!Z65&lt;&gt;"",Worksheet!Z65,""))</f>
        <v/>
      </c>
      <c r="X70" s="102" t="str">
        <f>IF(Worksheet!S65="%","",IF(Worksheet!AA65&lt;&gt;"",Worksheet!AA65,""))</f>
        <v/>
      </c>
      <c r="Y70" s="104" t="str">
        <f t="shared" si="55"/>
        <v/>
      </c>
      <c r="Z70" s="104" t="str">
        <f t="shared" si="56"/>
        <v>0</v>
      </c>
      <c r="AA70" s="104" t="str">
        <f t="shared" si="57"/>
        <v>DC</v>
      </c>
      <c r="AB70" s="104" t="str">
        <f t="shared" si="58"/>
        <v>DC0</v>
      </c>
      <c r="AC70" s="104" t="str">
        <f>IF(Worksheet!H65&lt;&gt;"",Worksheet!H65,"")</f>
        <v/>
      </c>
      <c r="AD70" s="104" t="str">
        <f t="shared" si="59"/>
        <v/>
      </c>
      <c r="AE70" s="225" t="str">
        <f t="shared" si="60"/>
        <v>DC0</v>
      </c>
      <c r="AF70" s="226" t="e">
        <f>HLOOKUP(AE70,$AH$10:AZ70,COUNTIF($AE$7:AE70,"&lt;&gt;"&amp;""),FALSE)</f>
        <v>#N/A</v>
      </c>
      <c r="AG70" s="112" t="e">
        <f t="shared" si="61"/>
        <v>#N/A</v>
      </c>
      <c r="AH70" s="193" t="e">
        <f ca="1">VLOOKUP($AG70,INDIRECT(CONCATENATE($CR70,"!",VLOOKUP($CR70,$AG$3:AH$8,AH$2,FALSE))),1,TRUE)</f>
        <v>#N/A</v>
      </c>
      <c r="AI70" s="193" t="e">
        <f ca="1">VLOOKUP($AG70,INDIRECT(CONCATENATE($CR70,"!",VLOOKUP($CR70,$AG$3:AI$8,AI$2,FALSE))),1,TRUE)</f>
        <v>#N/A</v>
      </c>
      <c r="AJ70" s="193" t="e">
        <f ca="1">VLOOKUP($AG70,INDIRECT(CONCATENATE($CR70,"!",VLOOKUP($CR70,$AG$3:AJ$8,AJ$2,FALSE))),1,TRUE)</f>
        <v>#N/A</v>
      </c>
      <c r="AK70" s="193" t="e">
        <f ca="1">VLOOKUP($AG70,INDIRECT(CONCATENATE($CR70,"!",VLOOKUP($CR70,$AG$3:AK$8,AK$2,FALSE))),1,TRUE)</f>
        <v>#N/A</v>
      </c>
      <c r="AL70" s="193" t="e">
        <f ca="1">VLOOKUP($AG70,INDIRECT(CONCATENATE($CR70,"!",VLOOKUP($CR70,$AG$3:AL$8,AL$2,FALSE))),1,TRUE)</f>
        <v>#N/A</v>
      </c>
      <c r="AM70" s="193" t="e">
        <f ca="1">VLOOKUP($AG70,INDIRECT(CONCATENATE($CR70,"!",VLOOKUP($CR70,$AG$3:AM$8,AM$2,FALSE))),1,TRUE)</f>
        <v>#N/A</v>
      </c>
      <c r="AN70" s="193" t="e">
        <f ca="1">VLOOKUP($AG70,INDIRECT(CONCATENATE($CR70,"!",VLOOKUP($CR70,$AG$3:AN$8,AN$2,FALSE))),1,TRUE)</f>
        <v>#N/A</v>
      </c>
      <c r="AO70" s="193" t="e">
        <f ca="1">VLOOKUP($AG70,INDIRECT(CONCATENATE($CR70,"!",VLOOKUP($CR70,$AG$3:AO$8,AO$2,FALSE))),1,TRUE)</f>
        <v>#N/A</v>
      </c>
      <c r="AP70" s="193" t="e">
        <f ca="1">VLOOKUP($AG70,INDIRECT(CONCATENATE($CR70,"!",VLOOKUP($CR70,$AG$3:AP$8,AP$2,FALSE))),1,TRUE)</f>
        <v>#N/A</v>
      </c>
      <c r="AQ70" s="193" t="e">
        <f ca="1">VLOOKUP($AG70,INDIRECT(CONCATENATE($CR70,"!",VLOOKUP($CR70,$AG$3:AQ$8,AQ$2,FALSE))),1,TRUE)</f>
        <v>#N/A</v>
      </c>
      <c r="AR70" s="193" t="e">
        <f ca="1">VLOOKUP($AG70,INDIRECT(CONCATENATE($CR70,"!",VLOOKUP($CR70,$AG$3:AR$8,AR$2,FALSE))),1,TRUE)</f>
        <v>#N/A</v>
      </c>
      <c r="AS70" s="193" t="e">
        <f ca="1">VLOOKUP($AG70,INDIRECT(CONCATENATE($CR70,"!",VLOOKUP($CR70,$AG$3:AS$8,AS$2,FALSE))),1,TRUE)</f>
        <v>#N/A</v>
      </c>
      <c r="AT70" s="193" t="e">
        <f ca="1">VLOOKUP($AG70,INDIRECT(CONCATENATE($CR70,"!",VLOOKUP($CR70,$AG$3:AT$8,AT$2,FALSE))),1,TRUE)</f>
        <v>#N/A</v>
      </c>
      <c r="AU70" s="193"/>
      <c r="AV70" s="193"/>
      <c r="AW70" s="193"/>
      <c r="AX70" s="193"/>
      <c r="AY70" s="193"/>
      <c r="AZ70" s="193"/>
      <c r="BA70" s="107">
        <f t="shared" si="79"/>
        <v>1</v>
      </c>
      <c r="BB70" s="100">
        <f t="shared" si="79"/>
        <v>1</v>
      </c>
      <c r="BC70" s="100">
        <f t="shared" si="80"/>
        <v>1</v>
      </c>
      <c r="BD70" s="100">
        <f t="shared" si="80"/>
        <v>1</v>
      </c>
      <c r="BE70" s="100">
        <f t="shared" si="15"/>
        <v>1</v>
      </c>
      <c r="BF70" s="100">
        <f t="shared" si="16"/>
        <v>1</v>
      </c>
      <c r="BG70" s="100">
        <f t="shared" si="17"/>
        <v>1</v>
      </c>
      <c r="BH70" s="100">
        <f t="shared" si="81"/>
        <v>1</v>
      </c>
      <c r="BI70" s="100">
        <f t="shared" si="81"/>
        <v>1</v>
      </c>
      <c r="BJ70" s="100">
        <f t="shared" si="81"/>
        <v>1</v>
      </c>
      <c r="BK70" s="100">
        <f t="shared" si="81"/>
        <v>1</v>
      </c>
      <c r="BL70" s="100">
        <f t="shared" si="81"/>
        <v>1</v>
      </c>
      <c r="BM70" s="100">
        <f t="shared" si="81"/>
        <v>1</v>
      </c>
      <c r="BU70" s="108" t="e">
        <f>HLOOKUP(AE70,$BA$10:BT70,COUNTIF($AE$7:AE70,"&lt;&gt;"&amp;""),FALSE)</f>
        <v>#N/A</v>
      </c>
      <c r="BV70" s="100">
        <f t="shared" si="18"/>
        <v>1</v>
      </c>
      <c r="BW70" s="108" t="str">
        <f t="shared" si="62"/>
        <v/>
      </c>
      <c r="BX70" s="227" t="str">
        <f ca="1">IF(OR(AE70=$BB$10,AE70=$BD$10,AE70=$BK$10,AE70=$BL$10,AE70=$BM$10),VLOOKUP(BW70,INDIRECT(CONCATENATE(CR70,"!",HLOOKUP(AE70,$CU$10:CY70,CZ70,FALSE))),1,TRUE),"")</f>
        <v/>
      </c>
      <c r="BY70" s="193" t="e">
        <f t="shared" ca="1" si="63"/>
        <v>#N/A</v>
      </c>
      <c r="BZ70" s="193" t="e">
        <f t="shared" ca="1" si="64"/>
        <v>#N/A</v>
      </c>
      <c r="CA70" s="193" t="e">
        <f t="shared" ca="1" si="65"/>
        <v>#N/A</v>
      </c>
      <c r="CB70" s="193" t="e">
        <f t="shared" ca="1" si="66"/>
        <v>#N/A</v>
      </c>
      <c r="CC70" s="193" t="e">
        <f t="shared" ca="1" si="67"/>
        <v>#VALUE!</v>
      </c>
      <c r="CD70" s="109">
        <f>Worksheet!K65</f>
        <v>0</v>
      </c>
      <c r="CE70" s="109">
        <f>Worksheet!L65</f>
        <v>0</v>
      </c>
      <c r="CF70" s="109">
        <f>Worksheet!M65</f>
        <v>0</v>
      </c>
      <c r="CG70" s="109">
        <f>Worksheet!N65</f>
        <v>0</v>
      </c>
      <c r="CH70" s="109">
        <f>Worksheet!O65</f>
        <v>0</v>
      </c>
      <c r="CI70" s="246" t="e">
        <f t="shared" ca="1" si="68"/>
        <v>#VALUE!</v>
      </c>
      <c r="CJ70" s="246" t="e">
        <f t="shared" ca="1" si="69"/>
        <v>#VALUE!</v>
      </c>
      <c r="CK70" s="246" t="e">
        <f t="shared" ca="1" si="70"/>
        <v>#VALUE!</v>
      </c>
      <c r="CL70" s="246" t="e">
        <f t="shared" ca="1" si="71"/>
        <v>#VALUE!</v>
      </c>
      <c r="CM70" s="246" t="e">
        <f t="shared" ca="1" si="72"/>
        <v>#VALUE!</v>
      </c>
      <c r="CN70" s="222" t="e">
        <f t="shared" ca="1" si="73"/>
        <v>#N/A</v>
      </c>
      <c r="CO70" s="194">
        <f>Worksheet!Q65</f>
        <v>0</v>
      </c>
      <c r="CP70" s="99" t="str">
        <f t="shared" si="74"/>
        <v>1</v>
      </c>
      <c r="CQ70" s="224" t="e">
        <f t="shared" si="75"/>
        <v>#N/A</v>
      </c>
      <c r="CR70" s="99" t="str">
        <f t="shared" si="33"/>
        <v>Standard1</v>
      </c>
      <c r="CT70" s="203" t="str">
        <f t="shared" ca="1" si="76"/>
        <v>$B$4:$P$807</v>
      </c>
      <c r="CU70" s="193" t="str">
        <f>VLOOKUP($CR70,$CT$3:CU$8,2,FALSE)</f>
        <v>$I$189:$I$348</v>
      </c>
      <c r="CV70" s="193" t="str">
        <f>VLOOKUP($CR70,$CT$3:CV$8,3,FALSE)</f>
        <v>$I$349:$I$538</v>
      </c>
      <c r="CW70" s="193" t="e">
        <f>VLOOKUP($CR70,$CT$3:CW$8,4,FALSE)</f>
        <v>#N/A</v>
      </c>
      <c r="CX70" s="193" t="e">
        <f>VLOOKUP($CR70,$CT$3:CX$8,5,FALSE)</f>
        <v>#N/A</v>
      </c>
      <c r="CY70" s="193" t="e">
        <f>VLOOKUP($CR70,$CT$3:CY$8,6,FALSE)</f>
        <v>#N/A</v>
      </c>
      <c r="CZ70" s="99">
        <f>COUNTIF($CU$10:CU70,"&lt;&gt;"&amp;"")</f>
        <v>61</v>
      </c>
      <c r="DB70" s="99" t="str">
        <f t="shared" si="77"/>
        <v/>
      </c>
      <c r="DC70" s="99" t="e">
        <f t="shared" ca="1" si="78"/>
        <v>#N/A</v>
      </c>
    </row>
    <row r="71" spans="17:107" x14ac:dyDescent="0.25">
      <c r="Q71" s="100" t="e">
        <f t="shared" ca="1" si="52"/>
        <v>#N/A</v>
      </c>
      <c r="R71" s="99" t="str">
        <f>IF(Worksheet!I66=$S$2,$S$2,IF(Worksheet!I66=$S$3,$S$3,$S$1))</f>
        <v>5502A</v>
      </c>
      <c r="S71" s="101" t="str">
        <f t="shared" ca="1" si="53"/>
        <v/>
      </c>
      <c r="T71" s="96" t="e">
        <f t="shared" si="54"/>
        <v>#N/A</v>
      </c>
      <c r="U71" s="103">
        <f>IF(Worksheet!S66="%",ABS(Worksheet!Z66),ABS(Worksheet!U66))</f>
        <v>0</v>
      </c>
      <c r="V71" s="249">
        <f>IF(Worksheet!S66="%",Worksheet!AA66,Worksheet!S66)</f>
        <v>0</v>
      </c>
      <c r="W71" s="102" t="str">
        <f>IF(Worksheet!S66="%","",IF(Worksheet!Z66&lt;&gt;"",Worksheet!Z66,""))</f>
        <v/>
      </c>
      <c r="X71" s="102" t="str">
        <f>IF(Worksheet!S66="%","",IF(Worksheet!AA66&lt;&gt;"",Worksheet!AA66,""))</f>
        <v/>
      </c>
      <c r="Y71" s="104" t="str">
        <f t="shared" si="55"/>
        <v/>
      </c>
      <c r="Z71" s="104" t="str">
        <f t="shared" si="56"/>
        <v>0</v>
      </c>
      <c r="AA71" s="104" t="str">
        <f t="shared" si="57"/>
        <v>DC</v>
      </c>
      <c r="AB71" s="104" t="str">
        <f t="shared" si="58"/>
        <v>DC0</v>
      </c>
      <c r="AC71" s="104" t="str">
        <f>IF(Worksheet!H66&lt;&gt;"",Worksheet!H66,"")</f>
        <v/>
      </c>
      <c r="AD71" s="104" t="str">
        <f t="shared" si="59"/>
        <v/>
      </c>
      <c r="AE71" s="225" t="str">
        <f t="shared" si="60"/>
        <v>DC0</v>
      </c>
      <c r="AF71" s="226" t="e">
        <f>HLOOKUP(AE71,$AH$10:AZ71,COUNTIF($AE$7:AE71,"&lt;&gt;"&amp;""),FALSE)</f>
        <v>#N/A</v>
      </c>
      <c r="AG71" s="112" t="e">
        <f t="shared" si="61"/>
        <v>#N/A</v>
      </c>
      <c r="AH71" s="193" t="e">
        <f ca="1">VLOOKUP($AG71,INDIRECT(CONCATENATE($CR71,"!",VLOOKUP($CR71,$AG$3:AH$8,AH$2,FALSE))),1,TRUE)</f>
        <v>#N/A</v>
      </c>
      <c r="AI71" s="193" t="e">
        <f ca="1">VLOOKUP($AG71,INDIRECT(CONCATENATE($CR71,"!",VLOOKUP($CR71,$AG$3:AI$8,AI$2,FALSE))),1,TRUE)</f>
        <v>#N/A</v>
      </c>
      <c r="AJ71" s="193" t="e">
        <f ca="1">VLOOKUP($AG71,INDIRECT(CONCATENATE($CR71,"!",VLOOKUP($CR71,$AG$3:AJ$8,AJ$2,FALSE))),1,TRUE)</f>
        <v>#N/A</v>
      </c>
      <c r="AK71" s="193" t="e">
        <f ca="1">VLOOKUP($AG71,INDIRECT(CONCATENATE($CR71,"!",VLOOKUP($CR71,$AG$3:AK$8,AK$2,FALSE))),1,TRUE)</f>
        <v>#N/A</v>
      </c>
      <c r="AL71" s="193" t="e">
        <f ca="1">VLOOKUP($AG71,INDIRECT(CONCATENATE($CR71,"!",VLOOKUP($CR71,$AG$3:AL$8,AL$2,FALSE))),1,TRUE)</f>
        <v>#N/A</v>
      </c>
      <c r="AM71" s="193" t="e">
        <f ca="1">VLOOKUP($AG71,INDIRECT(CONCATENATE($CR71,"!",VLOOKUP($CR71,$AG$3:AM$8,AM$2,FALSE))),1,TRUE)</f>
        <v>#N/A</v>
      </c>
      <c r="AN71" s="193" t="e">
        <f ca="1">VLOOKUP($AG71,INDIRECT(CONCATENATE($CR71,"!",VLOOKUP($CR71,$AG$3:AN$8,AN$2,FALSE))),1,TRUE)</f>
        <v>#N/A</v>
      </c>
      <c r="AO71" s="193" t="e">
        <f ca="1">VLOOKUP($AG71,INDIRECT(CONCATENATE($CR71,"!",VLOOKUP($CR71,$AG$3:AO$8,AO$2,FALSE))),1,TRUE)</f>
        <v>#N/A</v>
      </c>
      <c r="AP71" s="193" t="e">
        <f ca="1">VLOOKUP($AG71,INDIRECT(CONCATENATE($CR71,"!",VLOOKUP($CR71,$AG$3:AP$8,AP$2,FALSE))),1,TRUE)</f>
        <v>#N/A</v>
      </c>
      <c r="AQ71" s="193" t="e">
        <f ca="1">VLOOKUP($AG71,INDIRECT(CONCATENATE($CR71,"!",VLOOKUP($CR71,$AG$3:AQ$8,AQ$2,FALSE))),1,TRUE)</f>
        <v>#N/A</v>
      </c>
      <c r="AR71" s="193" t="e">
        <f ca="1">VLOOKUP($AG71,INDIRECT(CONCATENATE($CR71,"!",VLOOKUP($CR71,$AG$3:AR$8,AR$2,FALSE))),1,TRUE)</f>
        <v>#N/A</v>
      </c>
      <c r="AS71" s="193" t="e">
        <f ca="1">VLOOKUP($AG71,INDIRECT(CONCATENATE($CR71,"!",VLOOKUP($CR71,$AG$3:AS$8,AS$2,FALSE))),1,TRUE)</f>
        <v>#N/A</v>
      </c>
      <c r="AT71" s="193" t="e">
        <f ca="1">VLOOKUP($AG71,INDIRECT(CONCATENATE($CR71,"!",VLOOKUP($CR71,$AG$3:AT$8,AT$2,FALSE))),1,TRUE)</f>
        <v>#N/A</v>
      </c>
      <c r="AU71" s="193"/>
      <c r="AV71" s="193"/>
      <c r="AW71" s="193"/>
      <c r="AX71" s="193"/>
      <c r="AY71" s="193"/>
      <c r="AZ71" s="193"/>
      <c r="BA71" s="107">
        <f t="shared" si="79"/>
        <v>1</v>
      </c>
      <c r="BB71" s="100">
        <f t="shared" si="79"/>
        <v>1</v>
      </c>
      <c r="BC71" s="100">
        <f t="shared" si="80"/>
        <v>1</v>
      </c>
      <c r="BD71" s="100">
        <f t="shared" si="80"/>
        <v>1</v>
      </c>
      <c r="BE71" s="100">
        <f t="shared" si="15"/>
        <v>1</v>
      </c>
      <c r="BF71" s="100">
        <f t="shared" si="16"/>
        <v>1</v>
      </c>
      <c r="BG71" s="100">
        <f t="shared" si="17"/>
        <v>1</v>
      </c>
      <c r="BH71" s="100">
        <f t="shared" si="81"/>
        <v>1</v>
      </c>
      <c r="BI71" s="100">
        <f t="shared" si="81"/>
        <v>1</v>
      </c>
      <c r="BJ71" s="100">
        <f t="shared" si="81"/>
        <v>1</v>
      </c>
      <c r="BK71" s="100">
        <f t="shared" si="81"/>
        <v>1</v>
      </c>
      <c r="BL71" s="100">
        <f t="shared" si="81"/>
        <v>1</v>
      </c>
      <c r="BM71" s="100">
        <f t="shared" si="81"/>
        <v>1</v>
      </c>
      <c r="BU71" s="108" t="e">
        <f>HLOOKUP(AE71,$BA$10:BT71,COUNTIF($AE$7:AE71,"&lt;&gt;"&amp;""),FALSE)</f>
        <v>#N/A</v>
      </c>
      <c r="BV71" s="100">
        <f t="shared" si="18"/>
        <v>1</v>
      </c>
      <c r="BW71" s="108" t="str">
        <f t="shared" si="62"/>
        <v/>
      </c>
      <c r="BX71" s="227" t="str">
        <f ca="1">IF(OR(AE71=$BB$10,AE71=$BD$10,AE71=$BK$10,AE71=$BL$10,AE71=$BM$10),VLOOKUP(BW71,INDIRECT(CONCATENATE(CR71,"!",HLOOKUP(AE71,$CU$10:CY71,CZ71,FALSE))),1,TRUE),"")</f>
        <v/>
      </c>
      <c r="BY71" s="193" t="e">
        <f t="shared" ca="1" si="63"/>
        <v>#N/A</v>
      </c>
      <c r="BZ71" s="193" t="e">
        <f t="shared" ca="1" si="64"/>
        <v>#N/A</v>
      </c>
      <c r="CA71" s="193" t="e">
        <f t="shared" ca="1" si="65"/>
        <v>#N/A</v>
      </c>
      <c r="CB71" s="193" t="e">
        <f t="shared" ca="1" si="66"/>
        <v>#N/A</v>
      </c>
      <c r="CC71" s="193" t="e">
        <f t="shared" ca="1" si="67"/>
        <v>#VALUE!</v>
      </c>
      <c r="CD71" s="109">
        <f>Worksheet!K66</f>
        <v>0</v>
      </c>
      <c r="CE71" s="109">
        <f>Worksheet!L66</f>
        <v>0</v>
      </c>
      <c r="CF71" s="109">
        <f>Worksheet!M66</f>
        <v>0</v>
      </c>
      <c r="CG71" s="109">
        <f>Worksheet!N66</f>
        <v>0</v>
      </c>
      <c r="CH71" s="109">
        <f>Worksheet!O66</f>
        <v>0</v>
      </c>
      <c r="CI71" s="246" t="e">
        <f t="shared" ca="1" si="68"/>
        <v>#VALUE!</v>
      </c>
      <c r="CJ71" s="246" t="e">
        <f t="shared" ca="1" si="69"/>
        <v>#VALUE!</v>
      </c>
      <c r="CK71" s="246" t="e">
        <f t="shared" ca="1" si="70"/>
        <v>#VALUE!</v>
      </c>
      <c r="CL71" s="246" t="e">
        <f t="shared" ca="1" si="71"/>
        <v>#VALUE!</v>
      </c>
      <c r="CM71" s="246" t="e">
        <f t="shared" ca="1" si="72"/>
        <v>#VALUE!</v>
      </c>
      <c r="CN71" s="222" t="e">
        <f t="shared" ca="1" si="73"/>
        <v>#N/A</v>
      </c>
      <c r="CO71" s="194">
        <f>Worksheet!Q66</f>
        <v>0</v>
      </c>
      <c r="CP71" s="99" t="str">
        <f t="shared" si="74"/>
        <v>1</v>
      </c>
      <c r="CQ71" s="224" t="e">
        <f t="shared" si="75"/>
        <v>#N/A</v>
      </c>
      <c r="CR71" s="99" t="str">
        <f t="shared" si="33"/>
        <v>Standard1</v>
      </c>
      <c r="CT71" s="203" t="str">
        <f t="shared" ca="1" si="76"/>
        <v>$B$4:$P$807</v>
      </c>
      <c r="CU71" s="193" t="str">
        <f>VLOOKUP($CR71,$CT$3:CU$8,2,FALSE)</f>
        <v>$I$189:$I$348</v>
      </c>
      <c r="CV71" s="193" t="str">
        <f>VLOOKUP($CR71,$CT$3:CV$8,3,FALSE)</f>
        <v>$I$349:$I$538</v>
      </c>
      <c r="CW71" s="193" t="e">
        <f>VLOOKUP($CR71,$CT$3:CW$8,4,FALSE)</f>
        <v>#N/A</v>
      </c>
      <c r="CX71" s="193" t="e">
        <f>VLOOKUP($CR71,$CT$3:CX$8,5,FALSE)</f>
        <v>#N/A</v>
      </c>
      <c r="CY71" s="193" t="e">
        <f>VLOOKUP($CR71,$CT$3:CY$8,6,FALSE)</f>
        <v>#N/A</v>
      </c>
      <c r="CZ71" s="99">
        <f>COUNTIF($CU$10:CU71,"&lt;&gt;"&amp;"")</f>
        <v>62</v>
      </c>
      <c r="DB71" s="99" t="str">
        <f t="shared" si="77"/>
        <v/>
      </c>
      <c r="DC71" s="99" t="e">
        <f t="shared" ca="1" si="78"/>
        <v>#N/A</v>
      </c>
    </row>
    <row r="72" spans="17:107" x14ac:dyDescent="0.25">
      <c r="Q72" s="100" t="e">
        <f t="shared" ca="1" si="52"/>
        <v>#N/A</v>
      </c>
      <c r="R72" s="99" t="str">
        <f>IF(Worksheet!I67=$S$2,$S$2,IF(Worksheet!I67=$S$3,$S$3,$S$1))</f>
        <v>5502A</v>
      </c>
      <c r="S72" s="101" t="str">
        <f t="shared" ca="1" si="53"/>
        <v/>
      </c>
      <c r="T72" s="96" t="e">
        <f t="shared" si="54"/>
        <v>#N/A</v>
      </c>
      <c r="U72" s="103">
        <f>IF(Worksheet!S67="%",ABS(Worksheet!Z67),ABS(Worksheet!U67))</f>
        <v>0</v>
      </c>
      <c r="V72" s="249">
        <f>IF(Worksheet!S67="%",Worksheet!AA67,Worksheet!S67)</f>
        <v>0</v>
      </c>
      <c r="W72" s="102" t="str">
        <f>IF(Worksheet!S67="%","",IF(Worksheet!Z67&lt;&gt;"",Worksheet!Z67,""))</f>
        <v/>
      </c>
      <c r="X72" s="102" t="str">
        <f>IF(Worksheet!S67="%","",IF(Worksheet!AA67&lt;&gt;"",Worksheet!AA67,""))</f>
        <v/>
      </c>
      <c r="Y72" s="104" t="str">
        <f t="shared" si="55"/>
        <v/>
      </c>
      <c r="Z72" s="104" t="str">
        <f t="shared" si="56"/>
        <v>0</v>
      </c>
      <c r="AA72" s="104" t="str">
        <f t="shared" si="57"/>
        <v>DC</v>
      </c>
      <c r="AB72" s="104" t="str">
        <f t="shared" si="58"/>
        <v>DC0</v>
      </c>
      <c r="AC72" s="104" t="str">
        <f>IF(Worksheet!H67&lt;&gt;"",Worksheet!H67,"")</f>
        <v/>
      </c>
      <c r="AD72" s="104" t="str">
        <f t="shared" si="59"/>
        <v/>
      </c>
      <c r="AE72" s="225" t="str">
        <f t="shared" si="60"/>
        <v>DC0</v>
      </c>
      <c r="AF72" s="226" t="e">
        <f>HLOOKUP(AE72,$AH$10:AZ72,COUNTIF($AE$7:AE72,"&lt;&gt;"&amp;""),FALSE)</f>
        <v>#N/A</v>
      </c>
      <c r="AG72" s="112" t="e">
        <f t="shared" si="61"/>
        <v>#N/A</v>
      </c>
      <c r="AH72" s="193" t="e">
        <f ca="1">VLOOKUP($AG72,INDIRECT(CONCATENATE($CR72,"!",VLOOKUP($CR72,$AG$3:AH$8,AH$2,FALSE))),1,TRUE)</f>
        <v>#N/A</v>
      </c>
      <c r="AI72" s="193" t="e">
        <f ca="1">VLOOKUP($AG72,INDIRECT(CONCATENATE($CR72,"!",VLOOKUP($CR72,$AG$3:AI$8,AI$2,FALSE))),1,TRUE)</f>
        <v>#N/A</v>
      </c>
      <c r="AJ72" s="193" t="e">
        <f ca="1">VLOOKUP($AG72,INDIRECT(CONCATENATE($CR72,"!",VLOOKUP($CR72,$AG$3:AJ$8,AJ$2,FALSE))),1,TRUE)</f>
        <v>#N/A</v>
      </c>
      <c r="AK72" s="193" t="e">
        <f ca="1">VLOOKUP($AG72,INDIRECT(CONCATENATE($CR72,"!",VLOOKUP($CR72,$AG$3:AK$8,AK$2,FALSE))),1,TRUE)</f>
        <v>#N/A</v>
      </c>
      <c r="AL72" s="193" t="e">
        <f ca="1">VLOOKUP($AG72,INDIRECT(CONCATENATE($CR72,"!",VLOOKUP($CR72,$AG$3:AL$8,AL$2,FALSE))),1,TRUE)</f>
        <v>#N/A</v>
      </c>
      <c r="AM72" s="193" t="e">
        <f ca="1">VLOOKUP($AG72,INDIRECT(CONCATENATE($CR72,"!",VLOOKUP($CR72,$AG$3:AM$8,AM$2,FALSE))),1,TRUE)</f>
        <v>#N/A</v>
      </c>
      <c r="AN72" s="193" t="e">
        <f ca="1">VLOOKUP($AG72,INDIRECT(CONCATENATE($CR72,"!",VLOOKUP($CR72,$AG$3:AN$8,AN$2,FALSE))),1,TRUE)</f>
        <v>#N/A</v>
      </c>
      <c r="AO72" s="193" t="e">
        <f ca="1">VLOOKUP($AG72,INDIRECT(CONCATENATE($CR72,"!",VLOOKUP($CR72,$AG$3:AO$8,AO$2,FALSE))),1,TRUE)</f>
        <v>#N/A</v>
      </c>
      <c r="AP72" s="193" t="e">
        <f ca="1">VLOOKUP($AG72,INDIRECT(CONCATENATE($CR72,"!",VLOOKUP($CR72,$AG$3:AP$8,AP$2,FALSE))),1,TRUE)</f>
        <v>#N/A</v>
      </c>
      <c r="AQ72" s="193" t="e">
        <f ca="1">VLOOKUP($AG72,INDIRECT(CONCATENATE($CR72,"!",VLOOKUP($CR72,$AG$3:AQ$8,AQ$2,FALSE))),1,TRUE)</f>
        <v>#N/A</v>
      </c>
      <c r="AR72" s="193" t="e">
        <f ca="1">VLOOKUP($AG72,INDIRECT(CONCATENATE($CR72,"!",VLOOKUP($CR72,$AG$3:AR$8,AR$2,FALSE))),1,TRUE)</f>
        <v>#N/A</v>
      </c>
      <c r="AS72" s="193" t="e">
        <f ca="1">VLOOKUP($AG72,INDIRECT(CONCATENATE($CR72,"!",VLOOKUP($CR72,$AG$3:AS$8,AS$2,FALSE))),1,TRUE)</f>
        <v>#N/A</v>
      </c>
      <c r="AT72" s="193" t="e">
        <f ca="1">VLOOKUP($AG72,INDIRECT(CONCATENATE($CR72,"!",VLOOKUP($CR72,$AG$3:AT$8,AT$2,FALSE))),1,TRUE)</f>
        <v>#N/A</v>
      </c>
      <c r="AU72" s="193"/>
      <c r="AV72" s="193"/>
      <c r="AW72" s="193"/>
      <c r="AX72" s="193"/>
      <c r="AY72" s="193"/>
      <c r="AZ72" s="193"/>
      <c r="BA72" s="107">
        <f t="shared" si="79"/>
        <v>1</v>
      </c>
      <c r="BB72" s="100">
        <f t="shared" si="79"/>
        <v>1</v>
      </c>
      <c r="BC72" s="100">
        <f t="shared" si="80"/>
        <v>1</v>
      </c>
      <c r="BD72" s="100">
        <f t="shared" si="80"/>
        <v>1</v>
      </c>
      <c r="BE72" s="100">
        <f t="shared" si="15"/>
        <v>1</v>
      </c>
      <c r="BF72" s="100">
        <f t="shared" si="16"/>
        <v>1</v>
      </c>
      <c r="BG72" s="100">
        <f t="shared" si="17"/>
        <v>1</v>
      </c>
      <c r="BH72" s="100">
        <f t="shared" si="81"/>
        <v>1</v>
      </c>
      <c r="BI72" s="100">
        <f t="shared" si="81"/>
        <v>1</v>
      </c>
      <c r="BJ72" s="100">
        <f t="shared" si="81"/>
        <v>1</v>
      </c>
      <c r="BK72" s="100">
        <f t="shared" si="81"/>
        <v>1</v>
      </c>
      <c r="BL72" s="100">
        <f t="shared" si="81"/>
        <v>1</v>
      </c>
      <c r="BM72" s="100">
        <f t="shared" si="81"/>
        <v>1</v>
      </c>
      <c r="BU72" s="108" t="e">
        <f>HLOOKUP(AE72,$BA$10:BT72,COUNTIF($AE$7:AE72,"&lt;&gt;"&amp;""),FALSE)</f>
        <v>#N/A</v>
      </c>
      <c r="BV72" s="100">
        <f t="shared" si="18"/>
        <v>1</v>
      </c>
      <c r="BW72" s="108" t="str">
        <f t="shared" si="62"/>
        <v/>
      </c>
      <c r="BX72" s="227" t="str">
        <f ca="1">IF(OR(AE72=$BB$10,AE72=$BD$10,AE72=$BK$10,AE72=$BL$10,AE72=$BM$10),VLOOKUP(BW72,INDIRECT(CONCATENATE(CR72,"!",HLOOKUP(AE72,$CU$10:CY72,CZ72,FALSE))),1,TRUE),"")</f>
        <v/>
      </c>
      <c r="BY72" s="193" t="e">
        <f t="shared" ca="1" si="63"/>
        <v>#N/A</v>
      </c>
      <c r="BZ72" s="193" t="e">
        <f t="shared" ca="1" si="64"/>
        <v>#N/A</v>
      </c>
      <c r="CA72" s="193" t="e">
        <f t="shared" ca="1" si="65"/>
        <v>#N/A</v>
      </c>
      <c r="CB72" s="193" t="e">
        <f t="shared" ca="1" si="66"/>
        <v>#N/A</v>
      </c>
      <c r="CC72" s="193" t="e">
        <f t="shared" ca="1" si="67"/>
        <v>#VALUE!</v>
      </c>
      <c r="CD72" s="109">
        <f>Worksheet!K67</f>
        <v>0</v>
      </c>
      <c r="CE72" s="109">
        <f>Worksheet!L67</f>
        <v>0</v>
      </c>
      <c r="CF72" s="109">
        <f>Worksheet!M67</f>
        <v>0</v>
      </c>
      <c r="CG72" s="109">
        <f>Worksheet!N67</f>
        <v>0</v>
      </c>
      <c r="CH72" s="109">
        <f>Worksheet!O67</f>
        <v>0</v>
      </c>
      <c r="CI72" s="246" t="e">
        <f t="shared" ca="1" si="68"/>
        <v>#VALUE!</v>
      </c>
      <c r="CJ72" s="246" t="e">
        <f t="shared" ca="1" si="69"/>
        <v>#VALUE!</v>
      </c>
      <c r="CK72" s="246" t="e">
        <f t="shared" ca="1" si="70"/>
        <v>#VALUE!</v>
      </c>
      <c r="CL72" s="246" t="e">
        <f t="shared" ca="1" si="71"/>
        <v>#VALUE!</v>
      </c>
      <c r="CM72" s="246" t="e">
        <f t="shared" ca="1" si="72"/>
        <v>#VALUE!</v>
      </c>
      <c r="CN72" s="222" t="e">
        <f t="shared" ca="1" si="73"/>
        <v>#N/A</v>
      </c>
      <c r="CO72" s="194">
        <f>Worksheet!Q67</f>
        <v>0</v>
      </c>
      <c r="CP72" s="99" t="str">
        <f t="shared" si="74"/>
        <v>1</v>
      </c>
      <c r="CQ72" s="224" t="e">
        <f t="shared" si="75"/>
        <v>#N/A</v>
      </c>
      <c r="CR72" s="99" t="str">
        <f t="shared" si="33"/>
        <v>Standard1</v>
      </c>
      <c r="CT72" s="203" t="str">
        <f t="shared" ca="1" si="76"/>
        <v>$B$4:$P$807</v>
      </c>
      <c r="CU72" s="193" t="str">
        <f>VLOOKUP($CR72,$CT$3:CU$8,2,FALSE)</f>
        <v>$I$189:$I$348</v>
      </c>
      <c r="CV72" s="193" t="str">
        <f>VLOOKUP($CR72,$CT$3:CV$8,3,FALSE)</f>
        <v>$I$349:$I$538</v>
      </c>
      <c r="CW72" s="193" t="e">
        <f>VLOOKUP($CR72,$CT$3:CW$8,4,FALSE)</f>
        <v>#N/A</v>
      </c>
      <c r="CX72" s="193" t="e">
        <f>VLOOKUP($CR72,$CT$3:CX$8,5,FALSE)</f>
        <v>#N/A</v>
      </c>
      <c r="CY72" s="193" t="e">
        <f>VLOOKUP($CR72,$CT$3:CY$8,6,FALSE)</f>
        <v>#N/A</v>
      </c>
      <c r="CZ72" s="99">
        <f>COUNTIF($CU$10:CU72,"&lt;&gt;"&amp;"")</f>
        <v>63</v>
      </c>
      <c r="DB72" s="99" t="str">
        <f t="shared" si="77"/>
        <v/>
      </c>
      <c r="DC72" s="99" t="e">
        <f t="shared" ca="1" si="78"/>
        <v>#N/A</v>
      </c>
    </row>
    <row r="73" spans="17:107" x14ac:dyDescent="0.25">
      <c r="Q73" s="100" t="e">
        <f t="shared" ca="1" si="52"/>
        <v>#N/A</v>
      </c>
      <c r="R73" s="99" t="str">
        <f>IF(Worksheet!I68=$S$2,$S$2,IF(Worksheet!I68=$S$3,$S$3,$S$1))</f>
        <v>5502A</v>
      </c>
      <c r="S73" s="101" t="str">
        <f t="shared" ca="1" si="53"/>
        <v/>
      </c>
      <c r="T73" s="96" t="e">
        <f t="shared" si="54"/>
        <v>#N/A</v>
      </c>
      <c r="U73" s="103">
        <f>IF(Worksheet!S68="%",ABS(Worksheet!Z68),ABS(Worksheet!U68))</f>
        <v>0</v>
      </c>
      <c r="V73" s="249">
        <f>IF(Worksheet!S68="%",Worksheet!AA68,Worksheet!S68)</f>
        <v>0</v>
      </c>
      <c r="W73" s="102" t="str">
        <f>IF(Worksheet!S68="%","",IF(Worksheet!Z68&lt;&gt;"",Worksheet!Z68,""))</f>
        <v/>
      </c>
      <c r="X73" s="102" t="str">
        <f>IF(Worksheet!S68="%","",IF(Worksheet!AA68&lt;&gt;"",Worksheet!AA68,""))</f>
        <v/>
      </c>
      <c r="Y73" s="104" t="str">
        <f t="shared" si="55"/>
        <v/>
      </c>
      <c r="Z73" s="104" t="str">
        <f t="shared" si="56"/>
        <v>0</v>
      </c>
      <c r="AA73" s="104" t="str">
        <f t="shared" si="57"/>
        <v>DC</v>
      </c>
      <c r="AB73" s="104" t="str">
        <f t="shared" si="58"/>
        <v>DC0</v>
      </c>
      <c r="AC73" s="104" t="str">
        <f>IF(Worksheet!H68&lt;&gt;"",Worksheet!H68,"")</f>
        <v/>
      </c>
      <c r="AD73" s="104" t="str">
        <f t="shared" si="59"/>
        <v/>
      </c>
      <c r="AE73" s="225" t="str">
        <f t="shared" si="60"/>
        <v>DC0</v>
      </c>
      <c r="AF73" s="226" t="e">
        <f>HLOOKUP(AE73,$AH$10:AZ73,COUNTIF($AE$7:AE73,"&lt;&gt;"&amp;""),FALSE)</f>
        <v>#N/A</v>
      </c>
      <c r="AG73" s="112" t="e">
        <f t="shared" si="61"/>
        <v>#N/A</v>
      </c>
      <c r="AH73" s="193" t="e">
        <f ca="1">VLOOKUP($AG73,INDIRECT(CONCATENATE($CR73,"!",VLOOKUP($CR73,$AG$3:AH$8,AH$2,FALSE))),1,TRUE)</f>
        <v>#N/A</v>
      </c>
      <c r="AI73" s="193" t="e">
        <f ca="1">VLOOKUP($AG73,INDIRECT(CONCATENATE($CR73,"!",VLOOKUP($CR73,$AG$3:AI$8,AI$2,FALSE))),1,TRUE)</f>
        <v>#N/A</v>
      </c>
      <c r="AJ73" s="193" t="e">
        <f ca="1">VLOOKUP($AG73,INDIRECT(CONCATENATE($CR73,"!",VLOOKUP($CR73,$AG$3:AJ$8,AJ$2,FALSE))),1,TRUE)</f>
        <v>#N/A</v>
      </c>
      <c r="AK73" s="193" t="e">
        <f ca="1">VLOOKUP($AG73,INDIRECT(CONCATENATE($CR73,"!",VLOOKUP($CR73,$AG$3:AK$8,AK$2,FALSE))),1,TRUE)</f>
        <v>#N/A</v>
      </c>
      <c r="AL73" s="193" t="e">
        <f ca="1">VLOOKUP($AG73,INDIRECT(CONCATENATE($CR73,"!",VLOOKUP($CR73,$AG$3:AL$8,AL$2,FALSE))),1,TRUE)</f>
        <v>#N/A</v>
      </c>
      <c r="AM73" s="193" t="e">
        <f ca="1">VLOOKUP($AG73,INDIRECT(CONCATENATE($CR73,"!",VLOOKUP($CR73,$AG$3:AM$8,AM$2,FALSE))),1,TRUE)</f>
        <v>#N/A</v>
      </c>
      <c r="AN73" s="193" t="e">
        <f ca="1">VLOOKUP($AG73,INDIRECT(CONCATENATE($CR73,"!",VLOOKUP($CR73,$AG$3:AN$8,AN$2,FALSE))),1,TRUE)</f>
        <v>#N/A</v>
      </c>
      <c r="AO73" s="193" t="e">
        <f ca="1">VLOOKUP($AG73,INDIRECT(CONCATENATE($CR73,"!",VLOOKUP($CR73,$AG$3:AO$8,AO$2,FALSE))),1,TRUE)</f>
        <v>#N/A</v>
      </c>
      <c r="AP73" s="193" t="e">
        <f ca="1">VLOOKUP($AG73,INDIRECT(CONCATENATE($CR73,"!",VLOOKUP($CR73,$AG$3:AP$8,AP$2,FALSE))),1,TRUE)</f>
        <v>#N/A</v>
      </c>
      <c r="AQ73" s="193" t="e">
        <f ca="1">VLOOKUP($AG73,INDIRECT(CONCATENATE($CR73,"!",VLOOKUP($CR73,$AG$3:AQ$8,AQ$2,FALSE))),1,TRUE)</f>
        <v>#N/A</v>
      </c>
      <c r="AR73" s="193" t="e">
        <f ca="1">VLOOKUP($AG73,INDIRECT(CONCATENATE($CR73,"!",VLOOKUP($CR73,$AG$3:AR$8,AR$2,FALSE))),1,TRUE)</f>
        <v>#N/A</v>
      </c>
      <c r="AS73" s="193" t="e">
        <f ca="1">VLOOKUP($AG73,INDIRECT(CONCATENATE($CR73,"!",VLOOKUP($CR73,$AG$3:AS$8,AS$2,FALSE))),1,TRUE)</f>
        <v>#N/A</v>
      </c>
      <c r="AT73" s="193" t="e">
        <f ca="1">VLOOKUP($AG73,INDIRECT(CONCATENATE($CR73,"!",VLOOKUP($CR73,$AG$3:AT$8,AT$2,FALSE))),1,TRUE)</f>
        <v>#N/A</v>
      </c>
      <c r="AU73" s="193"/>
      <c r="AV73" s="193"/>
      <c r="AW73" s="193"/>
      <c r="AX73" s="193"/>
      <c r="AY73" s="193"/>
      <c r="AZ73" s="193"/>
      <c r="BA73" s="107">
        <f t="shared" si="79"/>
        <v>1</v>
      </c>
      <c r="BB73" s="100">
        <f t="shared" si="79"/>
        <v>1</v>
      </c>
      <c r="BC73" s="100">
        <f t="shared" si="80"/>
        <v>1</v>
      </c>
      <c r="BD73" s="100">
        <f t="shared" si="80"/>
        <v>1</v>
      </c>
      <c r="BE73" s="100">
        <f t="shared" si="15"/>
        <v>1</v>
      </c>
      <c r="BF73" s="100">
        <f t="shared" si="16"/>
        <v>1</v>
      </c>
      <c r="BG73" s="100">
        <f t="shared" si="17"/>
        <v>1</v>
      </c>
      <c r="BH73" s="100">
        <f t="shared" si="81"/>
        <v>1</v>
      </c>
      <c r="BI73" s="100">
        <f t="shared" si="81"/>
        <v>1</v>
      </c>
      <c r="BJ73" s="100">
        <f t="shared" si="81"/>
        <v>1</v>
      </c>
      <c r="BK73" s="100">
        <f t="shared" si="81"/>
        <v>1</v>
      </c>
      <c r="BL73" s="100">
        <f t="shared" si="81"/>
        <v>1</v>
      </c>
      <c r="BM73" s="100">
        <f t="shared" si="81"/>
        <v>1</v>
      </c>
      <c r="BU73" s="108" t="e">
        <f>HLOOKUP(AE73,$BA$10:BT73,COUNTIF($AE$7:AE73,"&lt;&gt;"&amp;""),FALSE)</f>
        <v>#N/A</v>
      </c>
      <c r="BV73" s="100">
        <f t="shared" si="18"/>
        <v>1</v>
      </c>
      <c r="BW73" s="108" t="str">
        <f t="shared" si="62"/>
        <v/>
      </c>
      <c r="BX73" s="227" t="str">
        <f ca="1">IF(OR(AE73=$BB$10,AE73=$BD$10,AE73=$BK$10,AE73=$BL$10,AE73=$BM$10),VLOOKUP(BW73,INDIRECT(CONCATENATE(CR73,"!",HLOOKUP(AE73,$CU$10:CY73,CZ73,FALSE))),1,TRUE),"")</f>
        <v/>
      </c>
      <c r="BY73" s="193" t="e">
        <f t="shared" ca="1" si="63"/>
        <v>#N/A</v>
      </c>
      <c r="BZ73" s="193" t="e">
        <f t="shared" ca="1" si="64"/>
        <v>#N/A</v>
      </c>
      <c r="CA73" s="193" t="e">
        <f t="shared" ca="1" si="65"/>
        <v>#N/A</v>
      </c>
      <c r="CB73" s="193" t="e">
        <f t="shared" ca="1" si="66"/>
        <v>#N/A</v>
      </c>
      <c r="CC73" s="193" t="e">
        <f t="shared" ca="1" si="67"/>
        <v>#VALUE!</v>
      </c>
      <c r="CD73" s="109">
        <f>Worksheet!K68</f>
        <v>0</v>
      </c>
      <c r="CE73" s="109">
        <f>Worksheet!L68</f>
        <v>0</v>
      </c>
      <c r="CF73" s="109">
        <f>Worksheet!M68</f>
        <v>0</v>
      </c>
      <c r="CG73" s="109">
        <f>Worksheet!N68</f>
        <v>0</v>
      </c>
      <c r="CH73" s="109">
        <f>Worksheet!O68</f>
        <v>0</v>
      </c>
      <c r="CI73" s="246" t="e">
        <f t="shared" ca="1" si="68"/>
        <v>#VALUE!</v>
      </c>
      <c r="CJ73" s="246" t="e">
        <f t="shared" ca="1" si="69"/>
        <v>#VALUE!</v>
      </c>
      <c r="CK73" s="246" t="e">
        <f t="shared" ca="1" si="70"/>
        <v>#VALUE!</v>
      </c>
      <c r="CL73" s="246" t="e">
        <f t="shared" ca="1" si="71"/>
        <v>#VALUE!</v>
      </c>
      <c r="CM73" s="246" t="e">
        <f t="shared" ca="1" si="72"/>
        <v>#VALUE!</v>
      </c>
      <c r="CN73" s="222" t="e">
        <f t="shared" ca="1" si="73"/>
        <v>#N/A</v>
      </c>
      <c r="CO73" s="194">
        <f>Worksheet!Q68</f>
        <v>0</v>
      </c>
      <c r="CP73" s="99" t="str">
        <f t="shared" si="74"/>
        <v>1</v>
      </c>
      <c r="CQ73" s="224" t="e">
        <f t="shared" si="75"/>
        <v>#N/A</v>
      </c>
      <c r="CR73" s="99" t="str">
        <f t="shared" si="33"/>
        <v>Standard1</v>
      </c>
      <c r="CT73" s="203" t="str">
        <f t="shared" ca="1" si="76"/>
        <v>$B$4:$P$807</v>
      </c>
      <c r="CU73" s="193" t="str">
        <f>VLOOKUP($CR73,$CT$3:CU$8,2,FALSE)</f>
        <v>$I$189:$I$348</v>
      </c>
      <c r="CV73" s="193" t="str">
        <f>VLOOKUP($CR73,$CT$3:CV$8,3,FALSE)</f>
        <v>$I$349:$I$538</v>
      </c>
      <c r="CW73" s="193" t="e">
        <f>VLOOKUP($CR73,$CT$3:CW$8,4,FALSE)</f>
        <v>#N/A</v>
      </c>
      <c r="CX73" s="193" t="e">
        <f>VLOOKUP($CR73,$CT$3:CX$8,5,FALSE)</f>
        <v>#N/A</v>
      </c>
      <c r="CY73" s="193" t="e">
        <f>VLOOKUP($CR73,$CT$3:CY$8,6,FALSE)</f>
        <v>#N/A</v>
      </c>
      <c r="CZ73" s="99">
        <f>COUNTIF($CU$10:CU73,"&lt;&gt;"&amp;"")</f>
        <v>64</v>
      </c>
      <c r="DB73" s="99" t="str">
        <f t="shared" si="77"/>
        <v/>
      </c>
      <c r="DC73" s="99" t="e">
        <f t="shared" ca="1" si="78"/>
        <v>#N/A</v>
      </c>
    </row>
    <row r="74" spans="17:107" x14ac:dyDescent="0.25">
      <c r="Q74" s="100" t="e">
        <f t="shared" ca="1" si="52"/>
        <v>#N/A</v>
      </c>
      <c r="R74" s="99" t="str">
        <f>IF(Worksheet!I69=$S$2,$S$2,IF(Worksheet!I69=$S$3,$S$3,$S$1))</f>
        <v>5502A</v>
      </c>
      <c r="S74" s="101" t="str">
        <f t="shared" ca="1" si="53"/>
        <v/>
      </c>
      <c r="T74" s="96" t="e">
        <f t="shared" si="54"/>
        <v>#N/A</v>
      </c>
      <c r="U74" s="103">
        <f>IF(Worksheet!S69="%",ABS(Worksheet!Z69),ABS(Worksheet!U69))</f>
        <v>0</v>
      </c>
      <c r="V74" s="249">
        <f>IF(Worksheet!S69="%",Worksheet!AA69,Worksheet!S69)</f>
        <v>0</v>
      </c>
      <c r="W74" s="102" t="str">
        <f>IF(Worksheet!S69="%","",IF(Worksheet!Z69&lt;&gt;"",Worksheet!Z69,""))</f>
        <v/>
      </c>
      <c r="X74" s="102" t="str">
        <f>IF(Worksheet!S69="%","",IF(Worksheet!AA69&lt;&gt;"",Worksheet!AA69,""))</f>
        <v/>
      </c>
      <c r="Y74" s="104" t="str">
        <f t="shared" si="55"/>
        <v/>
      </c>
      <c r="Z74" s="104" t="str">
        <f t="shared" si="56"/>
        <v>0</v>
      </c>
      <c r="AA74" s="104" t="str">
        <f t="shared" si="57"/>
        <v>DC</v>
      </c>
      <c r="AB74" s="104" t="str">
        <f t="shared" si="58"/>
        <v>DC0</v>
      </c>
      <c r="AC74" s="104" t="str">
        <f>IF(Worksheet!H69&lt;&gt;"",Worksheet!H69,"")</f>
        <v/>
      </c>
      <c r="AD74" s="104" t="str">
        <f t="shared" si="59"/>
        <v/>
      </c>
      <c r="AE74" s="225" t="str">
        <f t="shared" si="60"/>
        <v>DC0</v>
      </c>
      <c r="AF74" s="226" t="e">
        <f>HLOOKUP(AE74,$AH$10:AZ74,COUNTIF($AE$7:AE74,"&lt;&gt;"&amp;""),FALSE)</f>
        <v>#N/A</v>
      </c>
      <c r="AG74" s="112" t="e">
        <f t="shared" si="61"/>
        <v>#N/A</v>
      </c>
      <c r="AH74" s="193" t="e">
        <f ca="1">VLOOKUP($AG74,INDIRECT(CONCATENATE($CR74,"!",VLOOKUP($CR74,$AG$3:AH$8,AH$2,FALSE))),1,TRUE)</f>
        <v>#N/A</v>
      </c>
      <c r="AI74" s="193" t="e">
        <f ca="1">VLOOKUP($AG74,INDIRECT(CONCATENATE($CR74,"!",VLOOKUP($CR74,$AG$3:AI$8,AI$2,FALSE))),1,TRUE)</f>
        <v>#N/A</v>
      </c>
      <c r="AJ74" s="193" t="e">
        <f ca="1">VLOOKUP($AG74,INDIRECT(CONCATENATE($CR74,"!",VLOOKUP($CR74,$AG$3:AJ$8,AJ$2,FALSE))),1,TRUE)</f>
        <v>#N/A</v>
      </c>
      <c r="AK74" s="193" t="e">
        <f ca="1">VLOOKUP($AG74,INDIRECT(CONCATENATE($CR74,"!",VLOOKUP($CR74,$AG$3:AK$8,AK$2,FALSE))),1,TRUE)</f>
        <v>#N/A</v>
      </c>
      <c r="AL74" s="193" t="e">
        <f ca="1">VLOOKUP($AG74,INDIRECT(CONCATENATE($CR74,"!",VLOOKUP($CR74,$AG$3:AL$8,AL$2,FALSE))),1,TRUE)</f>
        <v>#N/A</v>
      </c>
      <c r="AM74" s="193" t="e">
        <f ca="1">VLOOKUP($AG74,INDIRECT(CONCATENATE($CR74,"!",VLOOKUP($CR74,$AG$3:AM$8,AM$2,FALSE))),1,TRUE)</f>
        <v>#N/A</v>
      </c>
      <c r="AN74" s="193" t="e">
        <f ca="1">VLOOKUP($AG74,INDIRECT(CONCATENATE($CR74,"!",VLOOKUP($CR74,$AG$3:AN$8,AN$2,FALSE))),1,TRUE)</f>
        <v>#N/A</v>
      </c>
      <c r="AO74" s="193" t="e">
        <f ca="1">VLOOKUP($AG74,INDIRECT(CONCATENATE($CR74,"!",VLOOKUP($CR74,$AG$3:AO$8,AO$2,FALSE))),1,TRUE)</f>
        <v>#N/A</v>
      </c>
      <c r="AP74" s="193" t="e">
        <f ca="1">VLOOKUP($AG74,INDIRECT(CONCATENATE($CR74,"!",VLOOKUP($CR74,$AG$3:AP$8,AP$2,FALSE))),1,TRUE)</f>
        <v>#N/A</v>
      </c>
      <c r="AQ74" s="193" t="e">
        <f ca="1">VLOOKUP($AG74,INDIRECT(CONCATENATE($CR74,"!",VLOOKUP($CR74,$AG$3:AQ$8,AQ$2,FALSE))),1,TRUE)</f>
        <v>#N/A</v>
      </c>
      <c r="AR74" s="193" t="e">
        <f ca="1">VLOOKUP($AG74,INDIRECT(CONCATENATE($CR74,"!",VLOOKUP($CR74,$AG$3:AR$8,AR$2,FALSE))),1,TRUE)</f>
        <v>#N/A</v>
      </c>
      <c r="AS74" s="193" t="e">
        <f ca="1">VLOOKUP($AG74,INDIRECT(CONCATENATE($CR74,"!",VLOOKUP($CR74,$AG$3:AS$8,AS$2,FALSE))),1,TRUE)</f>
        <v>#N/A</v>
      </c>
      <c r="AT74" s="193" t="e">
        <f ca="1">VLOOKUP($AG74,INDIRECT(CONCATENATE($CR74,"!",VLOOKUP($CR74,$AG$3:AT$8,AT$2,FALSE))),1,TRUE)</f>
        <v>#N/A</v>
      </c>
      <c r="AU74" s="193"/>
      <c r="AV74" s="193"/>
      <c r="AW74" s="193"/>
      <c r="AX74" s="193"/>
      <c r="AY74" s="193"/>
      <c r="AZ74" s="193"/>
      <c r="BA74" s="107">
        <f t="shared" si="79"/>
        <v>1</v>
      </c>
      <c r="BB74" s="100">
        <f t="shared" si="79"/>
        <v>1</v>
      </c>
      <c r="BC74" s="100">
        <f t="shared" si="80"/>
        <v>1</v>
      </c>
      <c r="BD74" s="100">
        <f t="shared" si="80"/>
        <v>1</v>
      </c>
      <c r="BE74" s="100">
        <f t="shared" si="15"/>
        <v>1</v>
      </c>
      <c r="BF74" s="100">
        <f t="shared" si="16"/>
        <v>1</v>
      </c>
      <c r="BG74" s="100">
        <f t="shared" si="17"/>
        <v>1</v>
      </c>
      <c r="BH74" s="100">
        <f t="shared" si="81"/>
        <v>1</v>
      </c>
      <c r="BI74" s="100">
        <f t="shared" si="81"/>
        <v>1</v>
      </c>
      <c r="BJ74" s="100">
        <f t="shared" si="81"/>
        <v>1</v>
      </c>
      <c r="BK74" s="100">
        <f t="shared" si="81"/>
        <v>1</v>
      </c>
      <c r="BL74" s="100">
        <f t="shared" si="81"/>
        <v>1</v>
      </c>
      <c r="BM74" s="100">
        <f t="shared" si="81"/>
        <v>1</v>
      </c>
      <c r="BU74" s="108" t="e">
        <f>HLOOKUP(AE74,$BA$10:BT74,COUNTIF($AE$7:AE74,"&lt;&gt;"&amp;""),FALSE)</f>
        <v>#N/A</v>
      </c>
      <c r="BV74" s="100">
        <f t="shared" si="18"/>
        <v>1</v>
      </c>
      <c r="BW74" s="108" t="str">
        <f t="shared" si="62"/>
        <v/>
      </c>
      <c r="BX74" s="227" t="str">
        <f ca="1">IF(OR(AE74=$BB$10,AE74=$BD$10,AE74=$BK$10,AE74=$BL$10,AE74=$BM$10),VLOOKUP(BW74,INDIRECT(CONCATENATE(CR74,"!",HLOOKUP(AE74,$CU$10:CY74,CZ74,FALSE))),1,TRUE),"")</f>
        <v/>
      </c>
      <c r="BY74" s="193" t="e">
        <f t="shared" ca="1" si="63"/>
        <v>#N/A</v>
      </c>
      <c r="BZ74" s="193" t="e">
        <f t="shared" ca="1" si="64"/>
        <v>#N/A</v>
      </c>
      <c r="CA74" s="193" t="e">
        <f t="shared" ca="1" si="65"/>
        <v>#N/A</v>
      </c>
      <c r="CB74" s="193" t="e">
        <f t="shared" ca="1" si="66"/>
        <v>#N/A</v>
      </c>
      <c r="CC74" s="193" t="e">
        <f t="shared" ca="1" si="67"/>
        <v>#VALUE!</v>
      </c>
      <c r="CD74" s="109">
        <f>Worksheet!K69</f>
        <v>0</v>
      </c>
      <c r="CE74" s="109">
        <f>Worksheet!L69</f>
        <v>0</v>
      </c>
      <c r="CF74" s="109">
        <f>Worksheet!M69</f>
        <v>0</v>
      </c>
      <c r="CG74" s="109">
        <f>Worksheet!N69</f>
        <v>0</v>
      </c>
      <c r="CH74" s="109">
        <f>Worksheet!O69</f>
        <v>0</v>
      </c>
      <c r="CI74" s="246" t="e">
        <f t="shared" ca="1" si="68"/>
        <v>#VALUE!</v>
      </c>
      <c r="CJ74" s="246" t="e">
        <f t="shared" ca="1" si="69"/>
        <v>#VALUE!</v>
      </c>
      <c r="CK74" s="246" t="e">
        <f t="shared" ca="1" si="70"/>
        <v>#VALUE!</v>
      </c>
      <c r="CL74" s="246" t="e">
        <f t="shared" ca="1" si="71"/>
        <v>#VALUE!</v>
      </c>
      <c r="CM74" s="246" t="e">
        <f t="shared" ca="1" si="72"/>
        <v>#VALUE!</v>
      </c>
      <c r="CN74" s="222" t="e">
        <f t="shared" ca="1" si="73"/>
        <v>#N/A</v>
      </c>
      <c r="CO74" s="194">
        <f>Worksheet!Q69</f>
        <v>0</v>
      </c>
      <c r="CP74" s="99" t="str">
        <f t="shared" si="74"/>
        <v>1</v>
      </c>
      <c r="CQ74" s="224" t="e">
        <f t="shared" si="75"/>
        <v>#N/A</v>
      </c>
      <c r="CR74" s="99" t="str">
        <f t="shared" si="33"/>
        <v>Standard1</v>
      </c>
      <c r="CT74" s="203" t="str">
        <f t="shared" ca="1" si="76"/>
        <v>$B$4:$P$807</v>
      </c>
      <c r="CU74" s="193" t="str">
        <f>VLOOKUP($CR74,$CT$3:CU$8,2,FALSE)</f>
        <v>$I$189:$I$348</v>
      </c>
      <c r="CV74" s="193" t="str">
        <f>VLOOKUP($CR74,$CT$3:CV$8,3,FALSE)</f>
        <v>$I$349:$I$538</v>
      </c>
      <c r="CW74" s="193" t="e">
        <f>VLOOKUP($CR74,$CT$3:CW$8,4,FALSE)</f>
        <v>#N/A</v>
      </c>
      <c r="CX74" s="193" t="e">
        <f>VLOOKUP($CR74,$CT$3:CX$8,5,FALSE)</f>
        <v>#N/A</v>
      </c>
      <c r="CY74" s="193" t="e">
        <f>VLOOKUP($CR74,$CT$3:CY$8,6,FALSE)</f>
        <v>#N/A</v>
      </c>
      <c r="CZ74" s="99">
        <f>COUNTIF($CU$10:CU74,"&lt;&gt;"&amp;"")</f>
        <v>65</v>
      </c>
      <c r="DB74" s="99" t="str">
        <f t="shared" si="77"/>
        <v/>
      </c>
      <c r="DC74" s="99" t="e">
        <f t="shared" ca="1" si="78"/>
        <v>#N/A</v>
      </c>
    </row>
    <row r="75" spans="17:107" x14ac:dyDescent="0.25">
      <c r="Q75" s="100" t="e">
        <f t="shared" ca="1" si="52"/>
        <v>#N/A</v>
      </c>
      <c r="R75" s="99" t="str">
        <f>IF(Worksheet!I70=$S$2,$S$2,IF(Worksheet!I70=$S$3,$S$3,$S$1))</f>
        <v>5502A</v>
      </c>
      <c r="S75" s="101" t="str">
        <f t="shared" ca="1" si="53"/>
        <v/>
      </c>
      <c r="T75" s="96" t="e">
        <f t="shared" si="54"/>
        <v>#N/A</v>
      </c>
      <c r="U75" s="103">
        <f>IF(Worksheet!S70="%",ABS(Worksheet!Z70),ABS(Worksheet!U70))</f>
        <v>0</v>
      </c>
      <c r="V75" s="249">
        <f>IF(Worksheet!S70="%",Worksheet!AA70,Worksheet!S70)</f>
        <v>0</v>
      </c>
      <c r="W75" s="102" t="str">
        <f>IF(Worksheet!S70="%","",IF(Worksheet!Z70&lt;&gt;"",Worksheet!Z70,""))</f>
        <v/>
      </c>
      <c r="X75" s="102" t="str">
        <f>IF(Worksheet!S70="%","",IF(Worksheet!AA70&lt;&gt;"",Worksheet!AA70,""))</f>
        <v/>
      </c>
      <c r="Y75" s="104" t="str">
        <f t="shared" si="55"/>
        <v/>
      </c>
      <c r="Z75" s="104" t="str">
        <f t="shared" si="56"/>
        <v>0</v>
      </c>
      <c r="AA75" s="104" t="str">
        <f t="shared" si="57"/>
        <v>DC</v>
      </c>
      <c r="AB75" s="104" t="str">
        <f t="shared" si="58"/>
        <v>DC0</v>
      </c>
      <c r="AC75" s="104" t="str">
        <f>IF(Worksheet!H70&lt;&gt;"",Worksheet!H70,"")</f>
        <v/>
      </c>
      <c r="AD75" s="104" t="str">
        <f t="shared" si="59"/>
        <v/>
      </c>
      <c r="AE75" s="225" t="str">
        <f t="shared" si="60"/>
        <v>DC0</v>
      </c>
      <c r="AF75" s="226" t="e">
        <f>HLOOKUP(AE75,$AH$10:AZ75,COUNTIF($AE$7:AE75,"&lt;&gt;"&amp;""),FALSE)</f>
        <v>#N/A</v>
      </c>
      <c r="AG75" s="112" t="e">
        <f t="shared" si="61"/>
        <v>#N/A</v>
      </c>
      <c r="AH75" s="193" t="e">
        <f ca="1">VLOOKUP($AG75,INDIRECT(CONCATENATE($CR75,"!",VLOOKUP($CR75,$AG$3:AH$8,AH$2,FALSE))),1,TRUE)</f>
        <v>#N/A</v>
      </c>
      <c r="AI75" s="193" t="e">
        <f ca="1">VLOOKUP($AG75,INDIRECT(CONCATENATE($CR75,"!",VLOOKUP($CR75,$AG$3:AI$8,AI$2,FALSE))),1,TRUE)</f>
        <v>#N/A</v>
      </c>
      <c r="AJ75" s="193" t="e">
        <f ca="1">VLOOKUP($AG75,INDIRECT(CONCATENATE($CR75,"!",VLOOKUP($CR75,$AG$3:AJ$8,AJ$2,FALSE))),1,TRUE)</f>
        <v>#N/A</v>
      </c>
      <c r="AK75" s="193" t="e">
        <f ca="1">VLOOKUP($AG75,INDIRECT(CONCATENATE($CR75,"!",VLOOKUP($CR75,$AG$3:AK$8,AK$2,FALSE))),1,TRUE)</f>
        <v>#N/A</v>
      </c>
      <c r="AL75" s="193" t="e">
        <f ca="1">VLOOKUP($AG75,INDIRECT(CONCATENATE($CR75,"!",VLOOKUP($CR75,$AG$3:AL$8,AL$2,FALSE))),1,TRUE)</f>
        <v>#N/A</v>
      </c>
      <c r="AM75" s="193" t="e">
        <f ca="1">VLOOKUP($AG75,INDIRECT(CONCATENATE($CR75,"!",VLOOKUP($CR75,$AG$3:AM$8,AM$2,FALSE))),1,TRUE)</f>
        <v>#N/A</v>
      </c>
      <c r="AN75" s="193" t="e">
        <f ca="1">VLOOKUP($AG75,INDIRECT(CONCATENATE($CR75,"!",VLOOKUP($CR75,$AG$3:AN$8,AN$2,FALSE))),1,TRUE)</f>
        <v>#N/A</v>
      </c>
      <c r="AO75" s="193" t="e">
        <f ca="1">VLOOKUP($AG75,INDIRECT(CONCATENATE($CR75,"!",VLOOKUP($CR75,$AG$3:AO$8,AO$2,FALSE))),1,TRUE)</f>
        <v>#N/A</v>
      </c>
      <c r="AP75" s="193" t="e">
        <f ca="1">VLOOKUP($AG75,INDIRECT(CONCATENATE($CR75,"!",VLOOKUP($CR75,$AG$3:AP$8,AP$2,FALSE))),1,TRUE)</f>
        <v>#N/A</v>
      </c>
      <c r="AQ75" s="193" t="e">
        <f ca="1">VLOOKUP($AG75,INDIRECT(CONCATENATE($CR75,"!",VLOOKUP($CR75,$AG$3:AQ$8,AQ$2,FALSE))),1,TRUE)</f>
        <v>#N/A</v>
      </c>
      <c r="AR75" s="193" t="e">
        <f ca="1">VLOOKUP($AG75,INDIRECT(CONCATENATE($CR75,"!",VLOOKUP($CR75,$AG$3:AR$8,AR$2,FALSE))),1,TRUE)</f>
        <v>#N/A</v>
      </c>
      <c r="AS75" s="193" t="e">
        <f ca="1">VLOOKUP($AG75,INDIRECT(CONCATENATE($CR75,"!",VLOOKUP($CR75,$AG$3:AS$8,AS$2,FALSE))),1,TRUE)</f>
        <v>#N/A</v>
      </c>
      <c r="AT75" s="193" t="e">
        <f ca="1">VLOOKUP($AG75,INDIRECT(CONCATENATE($CR75,"!",VLOOKUP($CR75,$AG$3:AT$8,AT$2,FALSE))),1,TRUE)</f>
        <v>#N/A</v>
      </c>
      <c r="AU75" s="193"/>
      <c r="AV75" s="193"/>
      <c r="AW75" s="193"/>
      <c r="AX75" s="193"/>
      <c r="AY75" s="193"/>
      <c r="AZ75" s="193"/>
      <c r="BA75" s="107">
        <f t="shared" si="79"/>
        <v>1</v>
      </c>
      <c r="BB75" s="100">
        <f t="shared" si="79"/>
        <v>1</v>
      </c>
      <c r="BC75" s="100">
        <f t="shared" si="80"/>
        <v>1</v>
      </c>
      <c r="BD75" s="100">
        <f t="shared" si="80"/>
        <v>1</v>
      </c>
      <c r="BE75" s="100">
        <f t="shared" si="15"/>
        <v>1</v>
      </c>
      <c r="BF75" s="100">
        <f t="shared" si="16"/>
        <v>1</v>
      </c>
      <c r="BG75" s="100">
        <f t="shared" si="17"/>
        <v>1</v>
      </c>
      <c r="BH75" s="100">
        <f t="shared" si="81"/>
        <v>1</v>
      </c>
      <c r="BI75" s="100">
        <f t="shared" si="81"/>
        <v>1</v>
      </c>
      <c r="BJ75" s="100">
        <f t="shared" si="81"/>
        <v>1</v>
      </c>
      <c r="BK75" s="100">
        <f t="shared" si="81"/>
        <v>1</v>
      </c>
      <c r="BL75" s="100">
        <f t="shared" si="81"/>
        <v>1</v>
      </c>
      <c r="BM75" s="100">
        <f t="shared" si="81"/>
        <v>1</v>
      </c>
      <c r="BU75" s="108" t="e">
        <f>HLOOKUP(AE75,$BA$10:BT75,COUNTIF($AE$7:AE75,"&lt;&gt;"&amp;""),FALSE)</f>
        <v>#N/A</v>
      </c>
      <c r="BV75" s="100">
        <f t="shared" si="18"/>
        <v>1</v>
      </c>
      <c r="BW75" s="108" t="str">
        <f t="shared" si="62"/>
        <v/>
      </c>
      <c r="BX75" s="227" t="str">
        <f ca="1">IF(OR(AE75=$BB$10,AE75=$BD$10,AE75=$BK$10,AE75=$BL$10,AE75=$BM$10),VLOOKUP(BW75,INDIRECT(CONCATENATE(CR75,"!",HLOOKUP(AE75,$CU$10:CY75,CZ75,FALSE))),1,TRUE),"")</f>
        <v/>
      </c>
      <c r="BY75" s="193" t="e">
        <f t="shared" ca="1" si="63"/>
        <v>#N/A</v>
      </c>
      <c r="BZ75" s="193" t="e">
        <f t="shared" ca="1" si="64"/>
        <v>#N/A</v>
      </c>
      <c r="CA75" s="193" t="e">
        <f t="shared" ca="1" si="65"/>
        <v>#N/A</v>
      </c>
      <c r="CB75" s="193" t="e">
        <f t="shared" ca="1" si="66"/>
        <v>#N/A</v>
      </c>
      <c r="CC75" s="193" t="e">
        <f t="shared" ca="1" si="67"/>
        <v>#VALUE!</v>
      </c>
      <c r="CD75" s="109">
        <f>Worksheet!K70</f>
        <v>0</v>
      </c>
      <c r="CE75" s="109">
        <f>Worksheet!L70</f>
        <v>0</v>
      </c>
      <c r="CF75" s="109">
        <f>Worksheet!M70</f>
        <v>0</v>
      </c>
      <c r="CG75" s="109">
        <f>Worksheet!N70</f>
        <v>0</v>
      </c>
      <c r="CH75" s="109">
        <f>Worksheet!O70</f>
        <v>0</v>
      </c>
      <c r="CI75" s="246" t="e">
        <f t="shared" ca="1" si="68"/>
        <v>#VALUE!</v>
      </c>
      <c r="CJ75" s="246" t="e">
        <f t="shared" ca="1" si="69"/>
        <v>#VALUE!</v>
      </c>
      <c r="CK75" s="246" t="e">
        <f t="shared" ca="1" si="70"/>
        <v>#VALUE!</v>
      </c>
      <c r="CL75" s="246" t="e">
        <f t="shared" ca="1" si="71"/>
        <v>#VALUE!</v>
      </c>
      <c r="CM75" s="246" t="e">
        <f t="shared" ca="1" si="72"/>
        <v>#VALUE!</v>
      </c>
      <c r="CN75" s="222" t="e">
        <f t="shared" ca="1" si="73"/>
        <v>#N/A</v>
      </c>
      <c r="CO75" s="194">
        <f>Worksheet!Q70</f>
        <v>0</v>
      </c>
      <c r="CP75" s="99" t="str">
        <f t="shared" si="74"/>
        <v>1</v>
      </c>
      <c r="CQ75" s="224" t="e">
        <f t="shared" si="75"/>
        <v>#N/A</v>
      </c>
      <c r="CR75" s="99" t="str">
        <f t="shared" si="33"/>
        <v>Standard1</v>
      </c>
      <c r="CT75" s="203" t="str">
        <f t="shared" ca="1" si="76"/>
        <v>$B$4:$P$807</v>
      </c>
      <c r="CU75" s="193" t="str">
        <f>VLOOKUP($CR75,$CT$3:CU$8,2,FALSE)</f>
        <v>$I$189:$I$348</v>
      </c>
      <c r="CV75" s="193" t="str">
        <f>VLOOKUP($CR75,$CT$3:CV$8,3,FALSE)</f>
        <v>$I$349:$I$538</v>
      </c>
      <c r="CW75" s="193" t="e">
        <f>VLOOKUP($CR75,$CT$3:CW$8,4,FALSE)</f>
        <v>#N/A</v>
      </c>
      <c r="CX75" s="193" t="e">
        <f>VLOOKUP($CR75,$CT$3:CX$8,5,FALSE)</f>
        <v>#N/A</v>
      </c>
      <c r="CY75" s="193" t="e">
        <f>VLOOKUP($CR75,$CT$3:CY$8,6,FALSE)</f>
        <v>#N/A</v>
      </c>
      <c r="CZ75" s="99">
        <f>COUNTIF($CU$10:CU75,"&lt;&gt;"&amp;"")</f>
        <v>66</v>
      </c>
      <c r="DB75" s="99" t="str">
        <f t="shared" si="77"/>
        <v/>
      </c>
      <c r="DC75" s="99" t="e">
        <f t="shared" ca="1" si="78"/>
        <v>#N/A</v>
      </c>
    </row>
    <row r="76" spans="17:107" x14ac:dyDescent="0.25">
      <c r="Q76" s="100" t="e">
        <f t="shared" ca="1" si="52"/>
        <v>#N/A</v>
      </c>
      <c r="R76" s="99" t="str">
        <f>IF(Worksheet!I71=$S$2,$S$2,IF(Worksheet!I71=$S$3,$S$3,$S$1))</f>
        <v>5502A</v>
      </c>
      <c r="S76" s="101" t="str">
        <f t="shared" ca="1" si="53"/>
        <v/>
      </c>
      <c r="T76" s="96" t="e">
        <f t="shared" si="54"/>
        <v>#N/A</v>
      </c>
      <c r="U76" s="103">
        <f>IF(Worksheet!S71="%",ABS(Worksheet!Z71),ABS(Worksheet!U71))</f>
        <v>0</v>
      </c>
      <c r="V76" s="249">
        <f>IF(Worksheet!S71="%",Worksheet!AA71,Worksheet!S71)</f>
        <v>0</v>
      </c>
      <c r="W76" s="102" t="str">
        <f>IF(Worksheet!S71="%","",IF(Worksheet!Z71&lt;&gt;"",Worksheet!Z71,""))</f>
        <v/>
      </c>
      <c r="X76" s="102" t="str">
        <f>IF(Worksheet!S71="%","",IF(Worksheet!AA71&lt;&gt;"",Worksheet!AA71,""))</f>
        <v/>
      </c>
      <c r="Y76" s="104" t="str">
        <f t="shared" si="55"/>
        <v/>
      </c>
      <c r="Z76" s="104" t="str">
        <f t="shared" si="56"/>
        <v>0</v>
      </c>
      <c r="AA76" s="104" t="str">
        <f t="shared" si="57"/>
        <v>DC</v>
      </c>
      <c r="AB76" s="104" t="str">
        <f t="shared" si="58"/>
        <v>DC0</v>
      </c>
      <c r="AC76" s="104" t="str">
        <f>IF(Worksheet!H71&lt;&gt;"",Worksheet!H71,"")</f>
        <v/>
      </c>
      <c r="AD76" s="104" t="str">
        <f t="shared" si="59"/>
        <v/>
      </c>
      <c r="AE76" s="225" t="str">
        <f t="shared" si="60"/>
        <v>DC0</v>
      </c>
      <c r="AF76" s="226" t="e">
        <f>HLOOKUP(AE76,$AH$10:AZ76,COUNTIF($AE$7:AE76,"&lt;&gt;"&amp;""),FALSE)</f>
        <v>#N/A</v>
      </c>
      <c r="AG76" s="112" t="e">
        <f t="shared" si="61"/>
        <v>#N/A</v>
      </c>
      <c r="AH76" s="193" t="e">
        <f ca="1">VLOOKUP($AG76,INDIRECT(CONCATENATE($CR76,"!",VLOOKUP($CR76,$AG$3:AH$8,AH$2,FALSE))),1,TRUE)</f>
        <v>#N/A</v>
      </c>
      <c r="AI76" s="193" t="e">
        <f ca="1">VLOOKUP($AG76,INDIRECT(CONCATENATE($CR76,"!",VLOOKUP($CR76,$AG$3:AI$8,AI$2,FALSE))),1,TRUE)</f>
        <v>#N/A</v>
      </c>
      <c r="AJ76" s="193" t="e">
        <f ca="1">VLOOKUP($AG76,INDIRECT(CONCATENATE($CR76,"!",VLOOKUP($CR76,$AG$3:AJ$8,AJ$2,FALSE))),1,TRUE)</f>
        <v>#N/A</v>
      </c>
      <c r="AK76" s="193" t="e">
        <f ca="1">VLOOKUP($AG76,INDIRECT(CONCATENATE($CR76,"!",VLOOKUP($CR76,$AG$3:AK$8,AK$2,FALSE))),1,TRUE)</f>
        <v>#N/A</v>
      </c>
      <c r="AL76" s="193" t="e">
        <f ca="1">VLOOKUP($AG76,INDIRECT(CONCATENATE($CR76,"!",VLOOKUP($CR76,$AG$3:AL$8,AL$2,FALSE))),1,TRUE)</f>
        <v>#N/A</v>
      </c>
      <c r="AM76" s="193" t="e">
        <f ca="1">VLOOKUP($AG76,INDIRECT(CONCATENATE($CR76,"!",VLOOKUP($CR76,$AG$3:AM$8,AM$2,FALSE))),1,TRUE)</f>
        <v>#N/A</v>
      </c>
      <c r="AN76" s="193" t="e">
        <f ca="1">VLOOKUP($AG76,INDIRECT(CONCATENATE($CR76,"!",VLOOKUP($CR76,$AG$3:AN$8,AN$2,FALSE))),1,TRUE)</f>
        <v>#N/A</v>
      </c>
      <c r="AO76" s="193" t="e">
        <f ca="1">VLOOKUP($AG76,INDIRECT(CONCATENATE($CR76,"!",VLOOKUP($CR76,$AG$3:AO$8,AO$2,FALSE))),1,TRUE)</f>
        <v>#N/A</v>
      </c>
      <c r="AP76" s="193" t="e">
        <f ca="1">VLOOKUP($AG76,INDIRECT(CONCATENATE($CR76,"!",VLOOKUP($CR76,$AG$3:AP$8,AP$2,FALSE))),1,TRUE)</f>
        <v>#N/A</v>
      </c>
      <c r="AQ76" s="193" t="e">
        <f ca="1">VLOOKUP($AG76,INDIRECT(CONCATENATE($CR76,"!",VLOOKUP($CR76,$AG$3:AQ$8,AQ$2,FALSE))),1,TRUE)</f>
        <v>#N/A</v>
      </c>
      <c r="AR76" s="193" t="e">
        <f ca="1">VLOOKUP($AG76,INDIRECT(CONCATENATE($CR76,"!",VLOOKUP($CR76,$AG$3:AR$8,AR$2,FALSE))),1,TRUE)</f>
        <v>#N/A</v>
      </c>
      <c r="AS76" s="193" t="e">
        <f ca="1">VLOOKUP($AG76,INDIRECT(CONCATENATE($CR76,"!",VLOOKUP($CR76,$AG$3:AS$8,AS$2,FALSE))),1,TRUE)</f>
        <v>#N/A</v>
      </c>
      <c r="AT76" s="193" t="e">
        <f ca="1">VLOOKUP($AG76,INDIRECT(CONCATENATE($CR76,"!",VLOOKUP($CR76,$AG$3:AT$8,AT$2,FALSE))),1,TRUE)</f>
        <v>#N/A</v>
      </c>
      <c r="AU76" s="193"/>
      <c r="AV76" s="193"/>
      <c r="AW76" s="193"/>
      <c r="AX76" s="193"/>
      <c r="AY76" s="193"/>
      <c r="AZ76" s="193"/>
      <c r="BA76" s="107">
        <f t="shared" si="79"/>
        <v>1</v>
      </c>
      <c r="BB76" s="100">
        <f t="shared" si="79"/>
        <v>1</v>
      </c>
      <c r="BC76" s="100">
        <f t="shared" si="80"/>
        <v>1</v>
      </c>
      <c r="BD76" s="100">
        <f t="shared" si="80"/>
        <v>1</v>
      </c>
      <c r="BE76" s="100">
        <f t="shared" ref="BE76:BE100" si="82">IF(CONCATENATE($Y76,$Z76)="O",0.001,IF(EXACT(CONCATENATE($Y76,$Z76),"mO")=TRUE,0.000001,IF(EXACT(CONCATENATE($Y76,$Z76),"MO")=TRUE,1000,1)))</f>
        <v>1</v>
      </c>
      <c r="BF76" s="100">
        <f t="shared" ref="BF76:BF100" si="83">IF($V76="µF",0.001,IF($V76="nF",0.000001,IF($V76="pF",0.000000001,1)))</f>
        <v>1</v>
      </c>
      <c r="BG76" s="100">
        <f t="shared" ref="BG76:BG100" si="84">IF($V76="Hz",0.001,IF($V76="mHz",0.000001,IF($V76="MHz",1000,IF($V76="µHz",0.000000001,1))))</f>
        <v>1</v>
      </c>
      <c r="BH76" s="100">
        <f t="shared" si="81"/>
        <v>1</v>
      </c>
      <c r="BI76" s="100">
        <f t="shared" si="81"/>
        <v>1</v>
      </c>
      <c r="BJ76" s="100">
        <f t="shared" si="81"/>
        <v>1</v>
      </c>
      <c r="BK76" s="100">
        <f t="shared" si="81"/>
        <v>1</v>
      </c>
      <c r="BL76" s="100">
        <f t="shared" si="81"/>
        <v>1</v>
      </c>
      <c r="BM76" s="100">
        <f t="shared" si="81"/>
        <v>1</v>
      </c>
      <c r="BU76" s="108" t="e">
        <f>HLOOKUP(AE76,$BA$10:BT76,COUNTIF($AE$7:AE76,"&lt;&gt;"&amp;""),FALSE)</f>
        <v>#N/A</v>
      </c>
      <c r="BV76" s="100">
        <f t="shared" ref="BV76:BV100" si="85">IF($X76="Hz",0.001,IF(EXACT("mHz",$X76)=TRUE,0.000001,IF(EXACT("MHz",$X76)=TRUE,1000,IF($X76="µHz",0.000000001,1))))</f>
        <v>1</v>
      </c>
      <c r="BW76" s="108" t="str">
        <f t="shared" si="62"/>
        <v/>
      </c>
      <c r="BX76" s="227" t="str">
        <f ca="1">IF(OR(AE76=$BB$10,AE76=$BD$10,AE76=$BK$10,AE76=$BL$10,AE76=$BM$10),VLOOKUP(BW76,INDIRECT(CONCATENATE(CR76,"!",HLOOKUP(AE76,$CU$10:CY76,CZ76,FALSE))),1,TRUE),"")</f>
        <v/>
      </c>
      <c r="BY76" s="193" t="e">
        <f t="shared" ca="1" si="63"/>
        <v>#N/A</v>
      </c>
      <c r="BZ76" s="193" t="e">
        <f t="shared" ca="1" si="64"/>
        <v>#N/A</v>
      </c>
      <c r="CA76" s="193" t="e">
        <f t="shared" ca="1" si="65"/>
        <v>#N/A</v>
      </c>
      <c r="CB76" s="193" t="e">
        <f t="shared" ca="1" si="66"/>
        <v>#N/A</v>
      </c>
      <c r="CC76" s="193" t="e">
        <f t="shared" ca="1" si="67"/>
        <v>#VALUE!</v>
      </c>
      <c r="CD76" s="109">
        <f>Worksheet!K71</f>
        <v>0</v>
      </c>
      <c r="CE76" s="109">
        <f>Worksheet!L71</f>
        <v>0</v>
      </c>
      <c r="CF76" s="109">
        <f>Worksheet!M71</f>
        <v>0</v>
      </c>
      <c r="CG76" s="109">
        <f>Worksheet!N71</f>
        <v>0</v>
      </c>
      <c r="CH76" s="109">
        <f>Worksheet!O71</f>
        <v>0</v>
      </c>
      <c r="CI76" s="246" t="e">
        <f t="shared" ca="1" si="68"/>
        <v>#VALUE!</v>
      </c>
      <c r="CJ76" s="246" t="e">
        <f t="shared" ca="1" si="69"/>
        <v>#VALUE!</v>
      </c>
      <c r="CK76" s="246" t="e">
        <f t="shared" ca="1" si="70"/>
        <v>#VALUE!</v>
      </c>
      <c r="CL76" s="246" t="e">
        <f t="shared" ca="1" si="71"/>
        <v>#VALUE!</v>
      </c>
      <c r="CM76" s="246" t="e">
        <f t="shared" ca="1" si="72"/>
        <v>#VALUE!</v>
      </c>
      <c r="CN76" s="222" t="e">
        <f t="shared" ca="1" si="73"/>
        <v>#N/A</v>
      </c>
      <c r="CO76" s="194">
        <f>Worksheet!Q71</f>
        <v>0</v>
      </c>
      <c r="CP76" s="99" t="str">
        <f t="shared" si="74"/>
        <v>1</v>
      </c>
      <c r="CQ76" s="224" t="e">
        <f t="shared" si="75"/>
        <v>#N/A</v>
      </c>
      <c r="CR76" s="99" t="str">
        <f t="shared" ref="CR76:CR100" si="86">VLOOKUP($R76,$S$1:$T$7,2,FALSE)</f>
        <v>Standard1</v>
      </c>
      <c r="CT76" s="203" t="str">
        <f t="shared" ca="1" si="76"/>
        <v>$B$4:$P$807</v>
      </c>
      <c r="CU76" s="193" t="str">
        <f>VLOOKUP($CR76,$CT$3:CU$8,2,FALSE)</f>
        <v>$I$189:$I$348</v>
      </c>
      <c r="CV76" s="193" t="str">
        <f>VLOOKUP($CR76,$CT$3:CV$8,3,FALSE)</f>
        <v>$I$349:$I$538</v>
      </c>
      <c r="CW76" s="193" t="e">
        <f>VLOOKUP($CR76,$CT$3:CW$8,4,FALSE)</f>
        <v>#N/A</v>
      </c>
      <c r="CX76" s="193" t="e">
        <f>VLOOKUP($CR76,$CT$3:CX$8,5,FALSE)</f>
        <v>#N/A</v>
      </c>
      <c r="CY76" s="193" t="e">
        <f>VLOOKUP($CR76,$CT$3:CY$8,6,FALSE)</f>
        <v>#N/A</v>
      </c>
      <c r="CZ76" s="99">
        <f>COUNTIF($CU$10:CU76,"&lt;&gt;"&amp;"")</f>
        <v>67</v>
      </c>
      <c r="DB76" s="99" t="str">
        <f t="shared" si="77"/>
        <v/>
      </c>
      <c r="DC76" s="99" t="e">
        <f t="shared" ca="1" si="78"/>
        <v>#N/A</v>
      </c>
    </row>
    <row r="77" spans="17:107" x14ac:dyDescent="0.25">
      <c r="Q77" s="100" t="e">
        <f t="shared" ca="1" si="52"/>
        <v>#N/A</v>
      </c>
      <c r="R77" s="99" t="str">
        <f>IF(Worksheet!I72=$S$2,$S$2,IF(Worksheet!I72=$S$3,$S$3,$S$1))</f>
        <v>5502A</v>
      </c>
      <c r="S77" s="101" t="str">
        <f t="shared" ca="1" si="53"/>
        <v/>
      </c>
      <c r="T77" s="96" t="e">
        <f t="shared" si="54"/>
        <v>#N/A</v>
      </c>
      <c r="U77" s="103">
        <f>IF(Worksheet!S72="%",ABS(Worksheet!Z72),ABS(Worksheet!U72))</f>
        <v>0</v>
      </c>
      <c r="V77" s="249">
        <f>IF(Worksheet!S72="%",Worksheet!AA72,Worksheet!S72)</f>
        <v>0</v>
      </c>
      <c r="W77" s="102" t="str">
        <f>IF(Worksheet!S72="%","",IF(Worksheet!Z72&lt;&gt;"",Worksheet!Z72,""))</f>
        <v/>
      </c>
      <c r="X77" s="102" t="str">
        <f>IF(Worksheet!S72="%","",IF(Worksheet!AA72&lt;&gt;"",Worksheet!AA72,""))</f>
        <v/>
      </c>
      <c r="Y77" s="104" t="str">
        <f t="shared" si="55"/>
        <v/>
      </c>
      <c r="Z77" s="104" t="str">
        <f t="shared" si="56"/>
        <v>0</v>
      </c>
      <c r="AA77" s="104" t="str">
        <f t="shared" si="57"/>
        <v>DC</v>
      </c>
      <c r="AB77" s="104" t="str">
        <f t="shared" si="58"/>
        <v>DC0</v>
      </c>
      <c r="AC77" s="104" t="str">
        <f>IF(Worksheet!H72&lt;&gt;"",Worksheet!H72,"")</f>
        <v/>
      </c>
      <c r="AD77" s="104" t="str">
        <f t="shared" si="59"/>
        <v/>
      </c>
      <c r="AE77" s="225" t="str">
        <f t="shared" si="60"/>
        <v>DC0</v>
      </c>
      <c r="AF77" s="226" t="e">
        <f>HLOOKUP(AE77,$AH$10:AZ77,COUNTIF($AE$7:AE77,"&lt;&gt;"&amp;""),FALSE)</f>
        <v>#N/A</v>
      </c>
      <c r="AG77" s="112" t="e">
        <f t="shared" si="61"/>
        <v>#N/A</v>
      </c>
      <c r="AH77" s="193" t="e">
        <f ca="1">VLOOKUP($AG77,INDIRECT(CONCATENATE($CR77,"!",VLOOKUP($CR77,$AG$3:AH$8,AH$2,FALSE))),1,TRUE)</f>
        <v>#N/A</v>
      </c>
      <c r="AI77" s="193" t="e">
        <f ca="1">VLOOKUP($AG77,INDIRECT(CONCATENATE($CR77,"!",VLOOKUP($CR77,$AG$3:AI$8,AI$2,FALSE))),1,TRUE)</f>
        <v>#N/A</v>
      </c>
      <c r="AJ77" s="193" t="e">
        <f ca="1">VLOOKUP($AG77,INDIRECT(CONCATENATE($CR77,"!",VLOOKUP($CR77,$AG$3:AJ$8,AJ$2,FALSE))),1,TRUE)</f>
        <v>#N/A</v>
      </c>
      <c r="AK77" s="193" t="e">
        <f ca="1">VLOOKUP($AG77,INDIRECT(CONCATENATE($CR77,"!",VLOOKUP($CR77,$AG$3:AK$8,AK$2,FALSE))),1,TRUE)</f>
        <v>#N/A</v>
      </c>
      <c r="AL77" s="193" t="e">
        <f ca="1">VLOOKUP($AG77,INDIRECT(CONCATENATE($CR77,"!",VLOOKUP($CR77,$AG$3:AL$8,AL$2,FALSE))),1,TRUE)</f>
        <v>#N/A</v>
      </c>
      <c r="AM77" s="193" t="e">
        <f ca="1">VLOOKUP($AG77,INDIRECT(CONCATENATE($CR77,"!",VLOOKUP($CR77,$AG$3:AM$8,AM$2,FALSE))),1,TRUE)</f>
        <v>#N/A</v>
      </c>
      <c r="AN77" s="193" t="e">
        <f ca="1">VLOOKUP($AG77,INDIRECT(CONCATENATE($CR77,"!",VLOOKUP($CR77,$AG$3:AN$8,AN$2,FALSE))),1,TRUE)</f>
        <v>#N/A</v>
      </c>
      <c r="AO77" s="193" t="e">
        <f ca="1">VLOOKUP($AG77,INDIRECT(CONCATENATE($CR77,"!",VLOOKUP($CR77,$AG$3:AO$8,AO$2,FALSE))),1,TRUE)</f>
        <v>#N/A</v>
      </c>
      <c r="AP77" s="193" t="e">
        <f ca="1">VLOOKUP($AG77,INDIRECT(CONCATENATE($CR77,"!",VLOOKUP($CR77,$AG$3:AP$8,AP$2,FALSE))),1,TRUE)</f>
        <v>#N/A</v>
      </c>
      <c r="AQ77" s="193" t="e">
        <f ca="1">VLOOKUP($AG77,INDIRECT(CONCATENATE($CR77,"!",VLOOKUP($CR77,$AG$3:AQ$8,AQ$2,FALSE))),1,TRUE)</f>
        <v>#N/A</v>
      </c>
      <c r="AR77" s="193" t="e">
        <f ca="1">VLOOKUP($AG77,INDIRECT(CONCATENATE($CR77,"!",VLOOKUP($CR77,$AG$3:AR$8,AR$2,FALSE))),1,TRUE)</f>
        <v>#N/A</v>
      </c>
      <c r="AS77" s="193" t="e">
        <f ca="1">VLOOKUP($AG77,INDIRECT(CONCATENATE($CR77,"!",VLOOKUP($CR77,$AG$3:AS$8,AS$2,FALSE))),1,TRUE)</f>
        <v>#N/A</v>
      </c>
      <c r="AT77" s="193" t="e">
        <f ca="1">VLOOKUP($AG77,INDIRECT(CONCATENATE($CR77,"!",VLOOKUP($CR77,$AG$3:AT$8,AT$2,FALSE))),1,TRUE)</f>
        <v>#N/A</v>
      </c>
      <c r="AU77" s="193"/>
      <c r="AV77" s="193"/>
      <c r="AW77" s="193"/>
      <c r="AX77" s="193"/>
      <c r="AY77" s="193"/>
      <c r="AZ77" s="193"/>
      <c r="BA77" s="107">
        <f t="shared" si="79"/>
        <v>1</v>
      </c>
      <c r="BB77" s="100">
        <f t="shared" si="79"/>
        <v>1</v>
      </c>
      <c r="BC77" s="100">
        <f t="shared" si="80"/>
        <v>1</v>
      </c>
      <c r="BD77" s="100">
        <f t="shared" si="80"/>
        <v>1</v>
      </c>
      <c r="BE77" s="100">
        <f t="shared" si="82"/>
        <v>1</v>
      </c>
      <c r="BF77" s="100">
        <f t="shared" si="83"/>
        <v>1</v>
      </c>
      <c r="BG77" s="100">
        <f t="shared" si="84"/>
        <v>1</v>
      </c>
      <c r="BH77" s="100">
        <f t="shared" si="81"/>
        <v>1</v>
      </c>
      <c r="BI77" s="100">
        <f t="shared" si="81"/>
        <v>1</v>
      </c>
      <c r="BJ77" s="100">
        <f t="shared" si="81"/>
        <v>1</v>
      </c>
      <c r="BK77" s="100">
        <f t="shared" si="81"/>
        <v>1</v>
      </c>
      <c r="BL77" s="100">
        <f t="shared" si="81"/>
        <v>1</v>
      </c>
      <c r="BM77" s="100">
        <f t="shared" si="81"/>
        <v>1</v>
      </c>
      <c r="BU77" s="108" t="e">
        <f>HLOOKUP(AE77,$BA$10:BT77,COUNTIF($AE$7:AE77,"&lt;&gt;"&amp;""),FALSE)</f>
        <v>#N/A</v>
      </c>
      <c r="BV77" s="100">
        <f t="shared" si="85"/>
        <v>1</v>
      </c>
      <c r="BW77" s="108" t="str">
        <f t="shared" si="62"/>
        <v/>
      </c>
      <c r="BX77" s="227" t="str">
        <f ca="1">IF(OR(AE77=$BB$10,AE77=$BD$10,AE77=$BK$10,AE77=$BL$10,AE77=$BM$10),VLOOKUP(BW77,INDIRECT(CONCATENATE(CR77,"!",HLOOKUP(AE77,$CU$10:CY77,CZ77,FALSE))),1,TRUE),"")</f>
        <v/>
      </c>
      <c r="BY77" s="193" t="e">
        <f t="shared" ca="1" si="63"/>
        <v>#N/A</v>
      </c>
      <c r="BZ77" s="193" t="e">
        <f t="shared" ca="1" si="64"/>
        <v>#N/A</v>
      </c>
      <c r="CA77" s="193" t="e">
        <f t="shared" ca="1" si="65"/>
        <v>#N/A</v>
      </c>
      <c r="CB77" s="193" t="e">
        <f t="shared" ca="1" si="66"/>
        <v>#N/A</v>
      </c>
      <c r="CC77" s="193" t="e">
        <f t="shared" ca="1" si="67"/>
        <v>#VALUE!</v>
      </c>
      <c r="CD77" s="109">
        <f>Worksheet!K72</f>
        <v>0</v>
      </c>
      <c r="CE77" s="109">
        <f>Worksheet!L72</f>
        <v>0</v>
      </c>
      <c r="CF77" s="109">
        <f>Worksheet!M72</f>
        <v>0</v>
      </c>
      <c r="CG77" s="109">
        <f>Worksheet!N72</f>
        <v>0</v>
      </c>
      <c r="CH77" s="109">
        <f>Worksheet!O72</f>
        <v>0</v>
      </c>
      <c r="CI77" s="246" t="e">
        <f t="shared" ca="1" si="68"/>
        <v>#VALUE!</v>
      </c>
      <c r="CJ77" s="246" t="e">
        <f t="shared" ca="1" si="69"/>
        <v>#VALUE!</v>
      </c>
      <c r="CK77" s="246" t="e">
        <f t="shared" ca="1" si="70"/>
        <v>#VALUE!</v>
      </c>
      <c r="CL77" s="246" t="e">
        <f t="shared" ca="1" si="71"/>
        <v>#VALUE!</v>
      </c>
      <c r="CM77" s="246" t="e">
        <f t="shared" ca="1" si="72"/>
        <v>#VALUE!</v>
      </c>
      <c r="CN77" s="222" t="e">
        <f t="shared" ca="1" si="73"/>
        <v>#N/A</v>
      </c>
      <c r="CO77" s="194">
        <f>Worksheet!Q72</f>
        <v>0</v>
      </c>
      <c r="CP77" s="99" t="str">
        <f t="shared" si="74"/>
        <v>1</v>
      </c>
      <c r="CQ77" s="224" t="e">
        <f t="shared" si="75"/>
        <v>#N/A</v>
      </c>
      <c r="CR77" s="99" t="str">
        <f t="shared" si="86"/>
        <v>Standard1</v>
      </c>
      <c r="CT77" s="203" t="str">
        <f t="shared" ca="1" si="76"/>
        <v>$B$4:$P$807</v>
      </c>
      <c r="CU77" s="193" t="str">
        <f>VLOOKUP($CR77,$CT$3:CU$8,2,FALSE)</f>
        <v>$I$189:$I$348</v>
      </c>
      <c r="CV77" s="193" t="str">
        <f>VLOOKUP($CR77,$CT$3:CV$8,3,FALSE)</f>
        <v>$I$349:$I$538</v>
      </c>
      <c r="CW77" s="193" t="e">
        <f>VLOOKUP($CR77,$CT$3:CW$8,4,FALSE)</f>
        <v>#N/A</v>
      </c>
      <c r="CX77" s="193" t="e">
        <f>VLOOKUP($CR77,$CT$3:CX$8,5,FALSE)</f>
        <v>#N/A</v>
      </c>
      <c r="CY77" s="193" t="e">
        <f>VLOOKUP($CR77,$CT$3:CY$8,6,FALSE)</f>
        <v>#N/A</v>
      </c>
      <c r="CZ77" s="99">
        <f>COUNTIF($CU$10:CU77,"&lt;&gt;"&amp;"")</f>
        <v>68</v>
      </c>
      <c r="DB77" s="99" t="str">
        <f t="shared" si="77"/>
        <v/>
      </c>
      <c r="DC77" s="99" t="e">
        <f t="shared" ca="1" si="78"/>
        <v>#N/A</v>
      </c>
    </row>
    <row r="78" spans="17:107" x14ac:dyDescent="0.25">
      <c r="Q78" s="100" t="e">
        <f t="shared" ca="1" si="52"/>
        <v>#N/A</v>
      </c>
      <c r="R78" s="99" t="str">
        <f>IF(Worksheet!I73=$S$2,$S$2,IF(Worksheet!I73=$S$3,$S$3,$S$1))</f>
        <v>5502A</v>
      </c>
      <c r="S78" s="101" t="str">
        <f t="shared" ca="1" si="53"/>
        <v/>
      </c>
      <c r="T78" s="96" t="e">
        <f t="shared" si="54"/>
        <v>#N/A</v>
      </c>
      <c r="U78" s="103">
        <f>IF(Worksheet!S73="%",ABS(Worksheet!Z73),ABS(Worksheet!U73))</f>
        <v>0</v>
      </c>
      <c r="V78" s="249">
        <f>IF(Worksheet!S73="%",Worksheet!AA73,Worksheet!S73)</f>
        <v>0</v>
      </c>
      <c r="W78" s="102" t="str">
        <f>IF(Worksheet!S73="%","",IF(Worksheet!Z73&lt;&gt;"",Worksheet!Z73,""))</f>
        <v/>
      </c>
      <c r="X78" s="102" t="str">
        <f>IF(Worksheet!S73="%","",IF(Worksheet!AA73&lt;&gt;"",Worksheet!AA73,""))</f>
        <v/>
      </c>
      <c r="Y78" s="104" t="str">
        <f t="shared" si="55"/>
        <v/>
      </c>
      <c r="Z78" s="104" t="str">
        <f t="shared" si="56"/>
        <v>0</v>
      </c>
      <c r="AA78" s="104" t="str">
        <f t="shared" si="57"/>
        <v>DC</v>
      </c>
      <c r="AB78" s="104" t="str">
        <f t="shared" si="58"/>
        <v>DC0</v>
      </c>
      <c r="AC78" s="104" t="str">
        <f>IF(Worksheet!H73&lt;&gt;"",Worksheet!H73,"")</f>
        <v/>
      </c>
      <c r="AD78" s="104" t="str">
        <f t="shared" si="59"/>
        <v/>
      </c>
      <c r="AE78" s="225" t="str">
        <f t="shared" si="60"/>
        <v>DC0</v>
      </c>
      <c r="AF78" s="226" t="e">
        <f>HLOOKUP(AE78,$AH$10:AZ78,COUNTIF($AE$7:AE78,"&lt;&gt;"&amp;""),FALSE)</f>
        <v>#N/A</v>
      </c>
      <c r="AG78" s="112" t="e">
        <f t="shared" si="61"/>
        <v>#N/A</v>
      </c>
      <c r="AH78" s="193" t="e">
        <f ca="1">VLOOKUP($AG78,INDIRECT(CONCATENATE($CR78,"!",VLOOKUP($CR78,$AG$3:AH$8,AH$2,FALSE))),1,TRUE)</f>
        <v>#N/A</v>
      </c>
      <c r="AI78" s="193" t="e">
        <f ca="1">VLOOKUP($AG78,INDIRECT(CONCATENATE($CR78,"!",VLOOKUP($CR78,$AG$3:AI$8,AI$2,FALSE))),1,TRUE)</f>
        <v>#N/A</v>
      </c>
      <c r="AJ78" s="193" t="e">
        <f ca="1">VLOOKUP($AG78,INDIRECT(CONCATENATE($CR78,"!",VLOOKUP($CR78,$AG$3:AJ$8,AJ$2,FALSE))),1,TRUE)</f>
        <v>#N/A</v>
      </c>
      <c r="AK78" s="193" t="e">
        <f ca="1">VLOOKUP($AG78,INDIRECT(CONCATENATE($CR78,"!",VLOOKUP($CR78,$AG$3:AK$8,AK$2,FALSE))),1,TRUE)</f>
        <v>#N/A</v>
      </c>
      <c r="AL78" s="193" t="e">
        <f ca="1">VLOOKUP($AG78,INDIRECT(CONCATENATE($CR78,"!",VLOOKUP($CR78,$AG$3:AL$8,AL$2,FALSE))),1,TRUE)</f>
        <v>#N/A</v>
      </c>
      <c r="AM78" s="193" t="e">
        <f ca="1">VLOOKUP($AG78,INDIRECT(CONCATENATE($CR78,"!",VLOOKUP($CR78,$AG$3:AM$8,AM$2,FALSE))),1,TRUE)</f>
        <v>#N/A</v>
      </c>
      <c r="AN78" s="193" t="e">
        <f ca="1">VLOOKUP($AG78,INDIRECT(CONCATENATE($CR78,"!",VLOOKUP($CR78,$AG$3:AN$8,AN$2,FALSE))),1,TRUE)</f>
        <v>#N/A</v>
      </c>
      <c r="AO78" s="193" t="e">
        <f ca="1">VLOOKUP($AG78,INDIRECT(CONCATENATE($CR78,"!",VLOOKUP($CR78,$AG$3:AO$8,AO$2,FALSE))),1,TRUE)</f>
        <v>#N/A</v>
      </c>
      <c r="AP78" s="193" t="e">
        <f ca="1">VLOOKUP($AG78,INDIRECT(CONCATENATE($CR78,"!",VLOOKUP($CR78,$AG$3:AP$8,AP$2,FALSE))),1,TRUE)</f>
        <v>#N/A</v>
      </c>
      <c r="AQ78" s="193" t="e">
        <f ca="1">VLOOKUP($AG78,INDIRECT(CONCATENATE($CR78,"!",VLOOKUP($CR78,$AG$3:AQ$8,AQ$2,FALSE))),1,TRUE)</f>
        <v>#N/A</v>
      </c>
      <c r="AR78" s="193" t="e">
        <f ca="1">VLOOKUP($AG78,INDIRECT(CONCATENATE($CR78,"!",VLOOKUP($CR78,$AG$3:AR$8,AR$2,FALSE))),1,TRUE)</f>
        <v>#N/A</v>
      </c>
      <c r="AS78" s="193" t="e">
        <f ca="1">VLOOKUP($AG78,INDIRECT(CONCATENATE($CR78,"!",VLOOKUP($CR78,$AG$3:AS$8,AS$2,FALSE))),1,TRUE)</f>
        <v>#N/A</v>
      </c>
      <c r="AT78" s="193" t="e">
        <f ca="1">VLOOKUP($AG78,INDIRECT(CONCATENATE($CR78,"!",VLOOKUP($CR78,$AG$3:AT$8,AT$2,FALSE))),1,TRUE)</f>
        <v>#N/A</v>
      </c>
      <c r="AU78" s="193"/>
      <c r="AV78" s="193"/>
      <c r="AW78" s="193"/>
      <c r="AX78" s="193"/>
      <c r="AY78" s="193"/>
      <c r="AZ78" s="193"/>
      <c r="BA78" s="107">
        <f t="shared" si="79"/>
        <v>1</v>
      </c>
      <c r="BB78" s="100">
        <f t="shared" si="79"/>
        <v>1</v>
      </c>
      <c r="BC78" s="100">
        <f t="shared" si="80"/>
        <v>1</v>
      </c>
      <c r="BD78" s="100">
        <f t="shared" si="80"/>
        <v>1</v>
      </c>
      <c r="BE78" s="100">
        <f t="shared" si="82"/>
        <v>1</v>
      </c>
      <c r="BF78" s="100">
        <f t="shared" si="83"/>
        <v>1</v>
      </c>
      <c r="BG78" s="100">
        <f t="shared" si="84"/>
        <v>1</v>
      </c>
      <c r="BH78" s="100">
        <f t="shared" si="81"/>
        <v>1</v>
      </c>
      <c r="BI78" s="100">
        <f t="shared" si="81"/>
        <v>1</v>
      </c>
      <c r="BJ78" s="100">
        <f t="shared" si="81"/>
        <v>1</v>
      </c>
      <c r="BK78" s="100">
        <f t="shared" si="81"/>
        <v>1</v>
      </c>
      <c r="BL78" s="100">
        <f t="shared" si="81"/>
        <v>1</v>
      </c>
      <c r="BM78" s="100">
        <f t="shared" si="81"/>
        <v>1</v>
      </c>
      <c r="BU78" s="108" t="e">
        <f>HLOOKUP(AE78,$BA$10:BT78,COUNTIF($AE$7:AE78,"&lt;&gt;"&amp;""),FALSE)</f>
        <v>#N/A</v>
      </c>
      <c r="BV78" s="100">
        <f t="shared" si="85"/>
        <v>1</v>
      </c>
      <c r="BW78" s="108" t="str">
        <f t="shared" si="62"/>
        <v/>
      </c>
      <c r="BX78" s="227" t="str">
        <f ca="1">IF(OR(AE78=$BB$10,AE78=$BD$10,AE78=$BK$10,AE78=$BL$10,AE78=$BM$10),VLOOKUP(BW78,INDIRECT(CONCATENATE(CR78,"!",HLOOKUP(AE78,$CU$10:CY78,CZ78,FALSE))),1,TRUE),"")</f>
        <v/>
      </c>
      <c r="BY78" s="193" t="e">
        <f t="shared" ca="1" si="63"/>
        <v>#N/A</v>
      </c>
      <c r="BZ78" s="193" t="e">
        <f t="shared" ca="1" si="64"/>
        <v>#N/A</v>
      </c>
      <c r="CA78" s="193" t="e">
        <f t="shared" ca="1" si="65"/>
        <v>#N/A</v>
      </c>
      <c r="CB78" s="193" t="e">
        <f t="shared" ca="1" si="66"/>
        <v>#N/A</v>
      </c>
      <c r="CC78" s="193" t="e">
        <f t="shared" ca="1" si="67"/>
        <v>#VALUE!</v>
      </c>
      <c r="CD78" s="109">
        <f>Worksheet!K73</f>
        <v>0</v>
      </c>
      <c r="CE78" s="109">
        <f>Worksheet!L73</f>
        <v>0</v>
      </c>
      <c r="CF78" s="109">
        <f>Worksheet!M73</f>
        <v>0</v>
      </c>
      <c r="CG78" s="109">
        <f>Worksheet!N73</f>
        <v>0</v>
      </c>
      <c r="CH78" s="109">
        <f>Worksheet!O73</f>
        <v>0</v>
      </c>
      <c r="CI78" s="246" t="e">
        <f t="shared" ca="1" si="68"/>
        <v>#VALUE!</v>
      </c>
      <c r="CJ78" s="246" t="e">
        <f t="shared" ca="1" si="69"/>
        <v>#VALUE!</v>
      </c>
      <c r="CK78" s="246" t="e">
        <f t="shared" ca="1" si="70"/>
        <v>#VALUE!</v>
      </c>
      <c r="CL78" s="246" t="e">
        <f t="shared" ca="1" si="71"/>
        <v>#VALUE!</v>
      </c>
      <c r="CM78" s="246" t="e">
        <f t="shared" ca="1" si="72"/>
        <v>#VALUE!</v>
      </c>
      <c r="CN78" s="222" t="e">
        <f t="shared" ca="1" si="73"/>
        <v>#N/A</v>
      </c>
      <c r="CO78" s="194">
        <f>Worksheet!Q73</f>
        <v>0</v>
      </c>
      <c r="CP78" s="99" t="str">
        <f t="shared" si="74"/>
        <v>1</v>
      </c>
      <c r="CQ78" s="224" t="e">
        <f t="shared" si="75"/>
        <v>#N/A</v>
      </c>
      <c r="CR78" s="99" t="str">
        <f t="shared" si="86"/>
        <v>Standard1</v>
      </c>
      <c r="CT78" s="203" t="str">
        <f t="shared" ca="1" si="76"/>
        <v>$B$4:$P$807</v>
      </c>
      <c r="CU78" s="193" t="str">
        <f>VLOOKUP($CR78,$CT$3:CU$8,2,FALSE)</f>
        <v>$I$189:$I$348</v>
      </c>
      <c r="CV78" s="193" t="str">
        <f>VLOOKUP($CR78,$CT$3:CV$8,3,FALSE)</f>
        <v>$I$349:$I$538</v>
      </c>
      <c r="CW78" s="193" t="e">
        <f>VLOOKUP($CR78,$CT$3:CW$8,4,FALSE)</f>
        <v>#N/A</v>
      </c>
      <c r="CX78" s="193" t="e">
        <f>VLOOKUP($CR78,$CT$3:CX$8,5,FALSE)</f>
        <v>#N/A</v>
      </c>
      <c r="CY78" s="193" t="e">
        <f>VLOOKUP($CR78,$CT$3:CY$8,6,FALSE)</f>
        <v>#N/A</v>
      </c>
      <c r="CZ78" s="99">
        <f>COUNTIF($CU$10:CU78,"&lt;&gt;"&amp;"")</f>
        <v>69</v>
      </c>
      <c r="DB78" s="99" t="str">
        <f t="shared" si="77"/>
        <v/>
      </c>
      <c r="DC78" s="99" t="e">
        <f t="shared" ca="1" si="78"/>
        <v>#N/A</v>
      </c>
    </row>
    <row r="79" spans="17:107" x14ac:dyDescent="0.25">
      <c r="Q79" s="100" t="e">
        <f t="shared" ca="1" si="52"/>
        <v>#N/A</v>
      </c>
      <c r="R79" s="99" t="str">
        <f>IF(Worksheet!I74=$S$2,$S$2,IF(Worksheet!I74=$S$3,$S$3,$S$1))</f>
        <v>5502A</v>
      </c>
      <c r="S79" s="101" t="str">
        <f t="shared" ca="1" si="53"/>
        <v/>
      </c>
      <c r="T79" s="96" t="e">
        <f t="shared" si="54"/>
        <v>#N/A</v>
      </c>
      <c r="U79" s="103">
        <f>IF(Worksheet!S74="%",ABS(Worksheet!Z74),ABS(Worksheet!U74))</f>
        <v>0</v>
      </c>
      <c r="V79" s="249">
        <f>IF(Worksheet!S74="%",Worksheet!AA74,Worksheet!S74)</f>
        <v>0</v>
      </c>
      <c r="W79" s="102" t="str">
        <f>IF(Worksheet!S74="%","",IF(Worksheet!Z74&lt;&gt;"",Worksheet!Z74,""))</f>
        <v/>
      </c>
      <c r="X79" s="102" t="str">
        <f>IF(Worksheet!S74="%","",IF(Worksheet!AA74&lt;&gt;"",Worksheet!AA74,""))</f>
        <v/>
      </c>
      <c r="Y79" s="104" t="str">
        <f t="shared" si="55"/>
        <v/>
      </c>
      <c r="Z79" s="104" t="str">
        <f t="shared" si="56"/>
        <v>0</v>
      </c>
      <c r="AA79" s="104" t="str">
        <f t="shared" si="57"/>
        <v>DC</v>
      </c>
      <c r="AB79" s="104" t="str">
        <f t="shared" si="58"/>
        <v>DC0</v>
      </c>
      <c r="AC79" s="104" t="str">
        <f>IF(Worksheet!H74&lt;&gt;"",Worksheet!H74,"")</f>
        <v/>
      </c>
      <c r="AD79" s="104" t="str">
        <f t="shared" si="59"/>
        <v/>
      </c>
      <c r="AE79" s="225" t="str">
        <f t="shared" si="60"/>
        <v>DC0</v>
      </c>
      <c r="AF79" s="226" t="e">
        <f>HLOOKUP(AE79,$AH$10:AZ79,COUNTIF($AE$7:AE79,"&lt;&gt;"&amp;""),FALSE)</f>
        <v>#N/A</v>
      </c>
      <c r="AG79" s="112" t="e">
        <f t="shared" si="61"/>
        <v>#N/A</v>
      </c>
      <c r="AH79" s="193" t="e">
        <f ca="1">VLOOKUP($AG79,INDIRECT(CONCATENATE($CR79,"!",VLOOKUP($CR79,$AG$3:AH$8,AH$2,FALSE))),1,TRUE)</f>
        <v>#N/A</v>
      </c>
      <c r="AI79" s="193" t="e">
        <f ca="1">VLOOKUP($AG79,INDIRECT(CONCATENATE($CR79,"!",VLOOKUP($CR79,$AG$3:AI$8,AI$2,FALSE))),1,TRUE)</f>
        <v>#N/A</v>
      </c>
      <c r="AJ79" s="193" t="e">
        <f ca="1">VLOOKUP($AG79,INDIRECT(CONCATENATE($CR79,"!",VLOOKUP($CR79,$AG$3:AJ$8,AJ$2,FALSE))),1,TRUE)</f>
        <v>#N/A</v>
      </c>
      <c r="AK79" s="193" t="e">
        <f ca="1">VLOOKUP($AG79,INDIRECT(CONCATENATE($CR79,"!",VLOOKUP($CR79,$AG$3:AK$8,AK$2,FALSE))),1,TRUE)</f>
        <v>#N/A</v>
      </c>
      <c r="AL79" s="193" t="e">
        <f ca="1">VLOOKUP($AG79,INDIRECT(CONCATENATE($CR79,"!",VLOOKUP($CR79,$AG$3:AL$8,AL$2,FALSE))),1,TRUE)</f>
        <v>#N/A</v>
      </c>
      <c r="AM79" s="193" t="e">
        <f ca="1">VLOOKUP($AG79,INDIRECT(CONCATENATE($CR79,"!",VLOOKUP($CR79,$AG$3:AM$8,AM$2,FALSE))),1,TRUE)</f>
        <v>#N/A</v>
      </c>
      <c r="AN79" s="193" t="e">
        <f ca="1">VLOOKUP($AG79,INDIRECT(CONCATENATE($CR79,"!",VLOOKUP($CR79,$AG$3:AN$8,AN$2,FALSE))),1,TRUE)</f>
        <v>#N/A</v>
      </c>
      <c r="AO79" s="193" t="e">
        <f ca="1">VLOOKUP($AG79,INDIRECT(CONCATENATE($CR79,"!",VLOOKUP($CR79,$AG$3:AO$8,AO$2,FALSE))),1,TRUE)</f>
        <v>#N/A</v>
      </c>
      <c r="AP79" s="193" t="e">
        <f ca="1">VLOOKUP($AG79,INDIRECT(CONCATENATE($CR79,"!",VLOOKUP($CR79,$AG$3:AP$8,AP$2,FALSE))),1,TRUE)</f>
        <v>#N/A</v>
      </c>
      <c r="AQ79" s="193" t="e">
        <f ca="1">VLOOKUP($AG79,INDIRECT(CONCATENATE($CR79,"!",VLOOKUP($CR79,$AG$3:AQ$8,AQ$2,FALSE))),1,TRUE)</f>
        <v>#N/A</v>
      </c>
      <c r="AR79" s="193" t="e">
        <f ca="1">VLOOKUP($AG79,INDIRECT(CONCATENATE($CR79,"!",VLOOKUP($CR79,$AG$3:AR$8,AR$2,FALSE))),1,TRUE)</f>
        <v>#N/A</v>
      </c>
      <c r="AS79" s="193" t="e">
        <f ca="1">VLOOKUP($AG79,INDIRECT(CONCATENATE($CR79,"!",VLOOKUP($CR79,$AG$3:AS$8,AS$2,FALSE))),1,TRUE)</f>
        <v>#N/A</v>
      </c>
      <c r="AT79" s="193" t="e">
        <f ca="1">VLOOKUP($AG79,INDIRECT(CONCATENATE($CR79,"!",VLOOKUP($CR79,$AG$3:AT$8,AT$2,FALSE))),1,TRUE)</f>
        <v>#N/A</v>
      </c>
      <c r="AU79" s="193"/>
      <c r="AV79" s="193"/>
      <c r="AW79" s="193"/>
      <c r="AX79" s="193"/>
      <c r="AY79" s="193"/>
      <c r="AZ79" s="193"/>
      <c r="BA79" s="107">
        <f t="shared" si="79"/>
        <v>1</v>
      </c>
      <c r="BB79" s="100">
        <f t="shared" si="79"/>
        <v>1</v>
      </c>
      <c r="BC79" s="100">
        <f t="shared" si="80"/>
        <v>1</v>
      </c>
      <c r="BD79" s="100">
        <f t="shared" si="80"/>
        <v>1</v>
      </c>
      <c r="BE79" s="100">
        <f t="shared" si="82"/>
        <v>1</v>
      </c>
      <c r="BF79" s="100">
        <f t="shared" si="83"/>
        <v>1</v>
      </c>
      <c r="BG79" s="100">
        <f t="shared" si="84"/>
        <v>1</v>
      </c>
      <c r="BH79" s="100">
        <f t="shared" si="81"/>
        <v>1</v>
      </c>
      <c r="BI79" s="100">
        <f t="shared" si="81"/>
        <v>1</v>
      </c>
      <c r="BJ79" s="100">
        <f t="shared" si="81"/>
        <v>1</v>
      </c>
      <c r="BK79" s="100">
        <f t="shared" si="81"/>
        <v>1</v>
      </c>
      <c r="BL79" s="100">
        <f t="shared" si="81"/>
        <v>1</v>
      </c>
      <c r="BM79" s="100">
        <f t="shared" si="81"/>
        <v>1</v>
      </c>
      <c r="BU79" s="108" t="e">
        <f>HLOOKUP(AE79,$BA$10:BT79,COUNTIF($AE$7:AE79,"&lt;&gt;"&amp;""),FALSE)</f>
        <v>#N/A</v>
      </c>
      <c r="BV79" s="100">
        <f t="shared" si="85"/>
        <v>1</v>
      </c>
      <c r="BW79" s="108" t="str">
        <f t="shared" si="62"/>
        <v/>
      </c>
      <c r="BX79" s="227" t="str">
        <f ca="1">IF(OR(AE79=$BB$10,AE79=$BD$10,AE79=$BK$10,AE79=$BL$10,AE79=$BM$10),VLOOKUP(BW79,INDIRECT(CONCATENATE(CR79,"!",HLOOKUP(AE79,$CU$10:CY79,CZ79,FALSE))),1,TRUE),"")</f>
        <v/>
      </c>
      <c r="BY79" s="193" t="e">
        <f t="shared" ca="1" si="63"/>
        <v>#N/A</v>
      </c>
      <c r="BZ79" s="193" t="e">
        <f t="shared" ca="1" si="64"/>
        <v>#N/A</v>
      </c>
      <c r="CA79" s="193" t="e">
        <f t="shared" ca="1" si="65"/>
        <v>#N/A</v>
      </c>
      <c r="CB79" s="193" t="e">
        <f t="shared" ca="1" si="66"/>
        <v>#N/A</v>
      </c>
      <c r="CC79" s="193" t="e">
        <f t="shared" ca="1" si="67"/>
        <v>#VALUE!</v>
      </c>
      <c r="CD79" s="109">
        <f>Worksheet!K74</f>
        <v>0</v>
      </c>
      <c r="CE79" s="109">
        <f>Worksheet!L74</f>
        <v>0</v>
      </c>
      <c r="CF79" s="109">
        <f>Worksheet!M74</f>
        <v>0</v>
      </c>
      <c r="CG79" s="109">
        <f>Worksheet!N74</f>
        <v>0</v>
      </c>
      <c r="CH79" s="109">
        <f>Worksheet!O74</f>
        <v>0</v>
      </c>
      <c r="CI79" s="246" t="e">
        <f t="shared" ca="1" si="68"/>
        <v>#VALUE!</v>
      </c>
      <c r="CJ79" s="246" t="e">
        <f t="shared" ca="1" si="69"/>
        <v>#VALUE!</v>
      </c>
      <c r="CK79" s="246" t="e">
        <f t="shared" ca="1" si="70"/>
        <v>#VALUE!</v>
      </c>
      <c r="CL79" s="246" t="e">
        <f t="shared" ca="1" si="71"/>
        <v>#VALUE!</v>
      </c>
      <c r="CM79" s="246" t="e">
        <f t="shared" ca="1" si="72"/>
        <v>#VALUE!</v>
      </c>
      <c r="CN79" s="222" t="e">
        <f t="shared" ca="1" si="73"/>
        <v>#N/A</v>
      </c>
      <c r="CO79" s="194">
        <f>Worksheet!Q74</f>
        <v>0</v>
      </c>
      <c r="CP79" s="99" t="str">
        <f t="shared" si="74"/>
        <v>1</v>
      </c>
      <c r="CQ79" s="224" t="e">
        <f t="shared" si="75"/>
        <v>#N/A</v>
      </c>
      <c r="CR79" s="99" t="str">
        <f t="shared" si="86"/>
        <v>Standard1</v>
      </c>
      <c r="CT79" s="203" t="str">
        <f t="shared" ca="1" si="76"/>
        <v>$B$4:$P$807</v>
      </c>
      <c r="CU79" s="193" t="str">
        <f>VLOOKUP($CR79,$CT$3:CU$8,2,FALSE)</f>
        <v>$I$189:$I$348</v>
      </c>
      <c r="CV79" s="193" t="str">
        <f>VLOOKUP($CR79,$CT$3:CV$8,3,FALSE)</f>
        <v>$I$349:$I$538</v>
      </c>
      <c r="CW79" s="193" t="e">
        <f>VLOOKUP($CR79,$CT$3:CW$8,4,FALSE)</f>
        <v>#N/A</v>
      </c>
      <c r="CX79" s="193" t="e">
        <f>VLOOKUP($CR79,$CT$3:CX$8,5,FALSE)</f>
        <v>#N/A</v>
      </c>
      <c r="CY79" s="193" t="e">
        <f>VLOOKUP($CR79,$CT$3:CY$8,6,FALSE)</f>
        <v>#N/A</v>
      </c>
      <c r="CZ79" s="99">
        <f>COUNTIF($CU$10:CU79,"&lt;&gt;"&amp;"")</f>
        <v>70</v>
      </c>
      <c r="DB79" s="99" t="str">
        <f t="shared" si="77"/>
        <v/>
      </c>
      <c r="DC79" s="99" t="e">
        <f t="shared" ca="1" si="78"/>
        <v>#N/A</v>
      </c>
    </row>
    <row r="80" spans="17:107" x14ac:dyDescent="0.25">
      <c r="Q80" s="100" t="e">
        <f t="shared" ca="1" si="52"/>
        <v>#N/A</v>
      </c>
      <c r="R80" s="99" t="str">
        <f>IF(Worksheet!I75=$S$2,$S$2,IF(Worksheet!I75=$S$3,$S$3,$S$1))</f>
        <v>5502A</v>
      </c>
      <c r="S80" s="101" t="str">
        <f t="shared" ca="1" si="53"/>
        <v/>
      </c>
      <c r="T80" s="96" t="e">
        <f t="shared" si="54"/>
        <v>#N/A</v>
      </c>
      <c r="U80" s="103">
        <f>IF(Worksheet!S75="%",ABS(Worksheet!Z75),ABS(Worksheet!U75))</f>
        <v>0</v>
      </c>
      <c r="V80" s="249">
        <f>IF(Worksheet!S75="%",Worksheet!AA75,Worksheet!S75)</f>
        <v>0</v>
      </c>
      <c r="W80" s="102" t="str">
        <f>IF(Worksheet!S75="%","",IF(Worksheet!Z75&lt;&gt;"",Worksheet!Z75,""))</f>
        <v/>
      </c>
      <c r="X80" s="102" t="str">
        <f>IF(Worksheet!S75="%","",IF(Worksheet!AA75&lt;&gt;"",Worksheet!AA75,""))</f>
        <v/>
      </c>
      <c r="Y80" s="104" t="str">
        <f t="shared" si="55"/>
        <v/>
      </c>
      <c r="Z80" s="104" t="str">
        <f t="shared" si="56"/>
        <v>0</v>
      </c>
      <c r="AA80" s="104" t="str">
        <f t="shared" si="57"/>
        <v>DC</v>
      </c>
      <c r="AB80" s="104" t="str">
        <f t="shared" si="58"/>
        <v>DC0</v>
      </c>
      <c r="AC80" s="104" t="str">
        <f>IF(Worksheet!H75&lt;&gt;"",Worksheet!H75,"")</f>
        <v/>
      </c>
      <c r="AD80" s="104" t="str">
        <f t="shared" si="59"/>
        <v/>
      </c>
      <c r="AE80" s="225" t="str">
        <f t="shared" si="60"/>
        <v>DC0</v>
      </c>
      <c r="AF80" s="226" t="e">
        <f>HLOOKUP(AE80,$AH$10:AZ80,COUNTIF($AE$7:AE80,"&lt;&gt;"&amp;""),FALSE)</f>
        <v>#N/A</v>
      </c>
      <c r="AG80" s="112" t="e">
        <f t="shared" si="61"/>
        <v>#N/A</v>
      </c>
      <c r="AH80" s="193" t="e">
        <f ca="1">VLOOKUP($AG80,INDIRECT(CONCATENATE($CR80,"!",VLOOKUP($CR80,$AG$3:AH$8,AH$2,FALSE))),1,TRUE)</f>
        <v>#N/A</v>
      </c>
      <c r="AI80" s="193" t="e">
        <f ca="1">VLOOKUP($AG80,INDIRECT(CONCATENATE($CR80,"!",VLOOKUP($CR80,$AG$3:AI$8,AI$2,FALSE))),1,TRUE)</f>
        <v>#N/A</v>
      </c>
      <c r="AJ80" s="193" t="e">
        <f ca="1">VLOOKUP($AG80,INDIRECT(CONCATENATE($CR80,"!",VLOOKUP($CR80,$AG$3:AJ$8,AJ$2,FALSE))),1,TRUE)</f>
        <v>#N/A</v>
      </c>
      <c r="AK80" s="193" t="e">
        <f ca="1">VLOOKUP($AG80,INDIRECT(CONCATENATE($CR80,"!",VLOOKUP($CR80,$AG$3:AK$8,AK$2,FALSE))),1,TRUE)</f>
        <v>#N/A</v>
      </c>
      <c r="AL80" s="193" t="e">
        <f ca="1">VLOOKUP($AG80,INDIRECT(CONCATENATE($CR80,"!",VLOOKUP($CR80,$AG$3:AL$8,AL$2,FALSE))),1,TRUE)</f>
        <v>#N/A</v>
      </c>
      <c r="AM80" s="193" t="e">
        <f ca="1">VLOOKUP($AG80,INDIRECT(CONCATENATE($CR80,"!",VLOOKUP($CR80,$AG$3:AM$8,AM$2,FALSE))),1,TRUE)</f>
        <v>#N/A</v>
      </c>
      <c r="AN80" s="193" t="e">
        <f ca="1">VLOOKUP($AG80,INDIRECT(CONCATENATE($CR80,"!",VLOOKUP($CR80,$AG$3:AN$8,AN$2,FALSE))),1,TRUE)</f>
        <v>#N/A</v>
      </c>
      <c r="AO80" s="193" t="e">
        <f ca="1">VLOOKUP($AG80,INDIRECT(CONCATENATE($CR80,"!",VLOOKUP($CR80,$AG$3:AO$8,AO$2,FALSE))),1,TRUE)</f>
        <v>#N/A</v>
      </c>
      <c r="AP80" s="193" t="e">
        <f ca="1">VLOOKUP($AG80,INDIRECT(CONCATENATE($CR80,"!",VLOOKUP($CR80,$AG$3:AP$8,AP$2,FALSE))),1,TRUE)</f>
        <v>#N/A</v>
      </c>
      <c r="AQ80" s="193" t="e">
        <f ca="1">VLOOKUP($AG80,INDIRECT(CONCATENATE($CR80,"!",VLOOKUP($CR80,$AG$3:AQ$8,AQ$2,FALSE))),1,TRUE)</f>
        <v>#N/A</v>
      </c>
      <c r="AR80" s="193" t="e">
        <f ca="1">VLOOKUP($AG80,INDIRECT(CONCATENATE($CR80,"!",VLOOKUP($CR80,$AG$3:AR$8,AR$2,FALSE))),1,TRUE)</f>
        <v>#N/A</v>
      </c>
      <c r="AS80" s="193" t="e">
        <f ca="1">VLOOKUP($AG80,INDIRECT(CONCATENATE($CR80,"!",VLOOKUP($CR80,$AG$3:AS$8,AS$2,FALSE))),1,TRUE)</f>
        <v>#N/A</v>
      </c>
      <c r="AT80" s="193" t="e">
        <f ca="1">VLOOKUP($AG80,INDIRECT(CONCATENATE($CR80,"!",VLOOKUP($CR80,$AG$3:AT$8,AT$2,FALSE))),1,TRUE)</f>
        <v>#N/A</v>
      </c>
      <c r="AU80" s="193"/>
      <c r="AV80" s="193"/>
      <c r="AW80" s="193"/>
      <c r="AX80" s="193"/>
      <c r="AY80" s="193"/>
      <c r="AZ80" s="193"/>
      <c r="BA80" s="107">
        <f t="shared" si="79"/>
        <v>1</v>
      </c>
      <c r="BB80" s="100">
        <f t="shared" si="79"/>
        <v>1</v>
      </c>
      <c r="BC80" s="100">
        <f t="shared" si="80"/>
        <v>1</v>
      </c>
      <c r="BD80" s="100">
        <f t="shared" si="80"/>
        <v>1</v>
      </c>
      <c r="BE80" s="100">
        <f t="shared" si="82"/>
        <v>1</v>
      </c>
      <c r="BF80" s="100">
        <f t="shared" si="83"/>
        <v>1</v>
      </c>
      <c r="BG80" s="100">
        <f t="shared" si="84"/>
        <v>1</v>
      </c>
      <c r="BH80" s="100">
        <f t="shared" si="81"/>
        <v>1</v>
      </c>
      <c r="BI80" s="100">
        <f t="shared" si="81"/>
        <v>1</v>
      </c>
      <c r="BJ80" s="100">
        <f t="shared" si="81"/>
        <v>1</v>
      </c>
      <c r="BK80" s="100">
        <f t="shared" si="81"/>
        <v>1</v>
      </c>
      <c r="BL80" s="100">
        <f t="shared" si="81"/>
        <v>1</v>
      </c>
      <c r="BM80" s="100">
        <f t="shared" si="81"/>
        <v>1</v>
      </c>
      <c r="BU80" s="108" t="e">
        <f>HLOOKUP(AE80,$BA$10:BT80,COUNTIF($AE$7:AE80,"&lt;&gt;"&amp;""),FALSE)</f>
        <v>#N/A</v>
      </c>
      <c r="BV80" s="100">
        <f t="shared" si="85"/>
        <v>1</v>
      </c>
      <c r="BW80" s="108" t="str">
        <f t="shared" si="62"/>
        <v/>
      </c>
      <c r="BX80" s="227" t="str">
        <f ca="1">IF(OR(AE80=$BB$10,AE80=$BD$10,AE80=$BK$10,AE80=$BL$10,AE80=$BM$10),VLOOKUP(BW80,INDIRECT(CONCATENATE(CR80,"!",HLOOKUP(AE80,$CU$10:CY80,CZ80,FALSE))),1,TRUE),"")</f>
        <v/>
      </c>
      <c r="BY80" s="193" t="e">
        <f t="shared" ca="1" si="63"/>
        <v>#N/A</v>
      </c>
      <c r="BZ80" s="193" t="e">
        <f t="shared" ca="1" si="64"/>
        <v>#N/A</v>
      </c>
      <c r="CA80" s="193" t="e">
        <f t="shared" ca="1" si="65"/>
        <v>#N/A</v>
      </c>
      <c r="CB80" s="193" t="e">
        <f t="shared" ca="1" si="66"/>
        <v>#N/A</v>
      </c>
      <c r="CC80" s="193" t="e">
        <f t="shared" ca="1" si="67"/>
        <v>#VALUE!</v>
      </c>
      <c r="CD80" s="109">
        <f>Worksheet!K75</f>
        <v>0</v>
      </c>
      <c r="CE80" s="109">
        <f>Worksheet!L75</f>
        <v>0</v>
      </c>
      <c r="CF80" s="109">
        <f>Worksheet!M75</f>
        <v>0</v>
      </c>
      <c r="CG80" s="109">
        <f>Worksheet!N75</f>
        <v>0</v>
      </c>
      <c r="CH80" s="109">
        <f>Worksheet!O75</f>
        <v>0</v>
      </c>
      <c r="CI80" s="246" t="e">
        <f t="shared" ca="1" si="68"/>
        <v>#VALUE!</v>
      </c>
      <c r="CJ80" s="246" t="e">
        <f t="shared" ca="1" si="69"/>
        <v>#VALUE!</v>
      </c>
      <c r="CK80" s="246" t="e">
        <f t="shared" ca="1" si="70"/>
        <v>#VALUE!</v>
      </c>
      <c r="CL80" s="246" t="e">
        <f t="shared" ca="1" si="71"/>
        <v>#VALUE!</v>
      </c>
      <c r="CM80" s="246" t="e">
        <f t="shared" ca="1" si="72"/>
        <v>#VALUE!</v>
      </c>
      <c r="CN80" s="222" t="e">
        <f t="shared" ca="1" si="73"/>
        <v>#N/A</v>
      </c>
      <c r="CO80" s="194">
        <f>Worksheet!Q75</f>
        <v>0</v>
      </c>
      <c r="CP80" s="99" t="str">
        <f t="shared" si="74"/>
        <v>1</v>
      </c>
      <c r="CQ80" s="224" t="e">
        <f t="shared" si="75"/>
        <v>#N/A</v>
      </c>
      <c r="CR80" s="99" t="str">
        <f t="shared" si="86"/>
        <v>Standard1</v>
      </c>
      <c r="CT80" s="203" t="str">
        <f t="shared" ca="1" si="76"/>
        <v>$B$4:$P$807</v>
      </c>
      <c r="CU80" s="193" t="str">
        <f>VLOOKUP($CR80,$CT$3:CU$8,2,FALSE)</f>
        <v>$I$189:$I$348</v>
      </c>
      <c r="CV80" s="193" t="str">
        <f>VLOOKUP($CR80,$CT$3:CV$8,3,FALSE)</f>
        <v>$I$349:$I$538</v>
      </c>
      <c r="CW80" s="193" t="e">
        <f>VLOOKUP($CR80,$CT$3:CW$8,4,FALSE)</f>
        <v>#N/A</v>
      </c>
      <c r="CX80" s="193" t="e">
        <f>VLOOKUP($CR80,$CT$3:CX$8,5,FALSE)</f>
        <v>#N/A</v>
      </c>
      <c r="CY80" s="193" t="e">
        <f>VLOOKUP($CR80,$CT$3:CY$8,6,FALSE)</f>
        <v>#N/A</v>
      </c>
      <c r="CZ80" s="99">
        <f>COUNTIF($CU$10:CU80,"&lt;&gt;"&amp;"")</f>
        <v>71</v>
      </c>
      <c r="DB80" s="99" t="str">
        <f t="shared" si="77"/>
        <v/>
      </c>
      <c r="DC80" s="99" t="e">
        <f t="shared" ca="1" si="78"/>
        <v>#N/A</v>
      </c>
    </row>
    <row r="81" spans="17:107" x14ac:dyDescent="0.25">
      <c r="Q81" s="100" t="e">
        <f t="shared" ca="1" si="52"/>
        <v>#N/A</v>
      </c>
      <c r="R81" s="99" t="str">
        <f>IF(Worksheet!I76=$S$2,$S$2,IF(Worksheet!I76=$S$3,$S$3,$S$1))</f>
        <v>5502A</v>
      </c>
      <c r="S81" s="101" t="str">
        <f t="shared" ca="1" si="53"/>
        <v/>
      </c>
      <c r="T81" s="96" t="e">
        <f t="shared" si="54"/>
        <v>#N/A</v>
      </c>
      <c r="U81" s="103">
        <f>IF(Worksheet!S76="%",ABS(Worksheet!Z76),ABS(Worksheet!U76))</f>
        <v>0</v>
      </c>
      <c r="V81" s="249">
        <f>IF(Worksheet!S76="%",Worksheet!AA76,Worksheet!S76)</f>
        <v>0</v>
      </c>
      <c r="W81" s="102" t="str">
        <f>IF(Worksheet!S76="%","",IF(Worksheet!Z76&lt;&gt;"",Worksheet!Z76,""))</f>
        <v/>
      </c>
      <c r="X81" s="102" t="str">
        <f>IF(Worksheet!S76="%","",IF(Worksheet!AA76&lt;&gt;"",Worksheet!AA76,""))</f>
        <v/>
      </c>
      <c r="Y81" s="104" t="str">
        <f t="shared" si="55"/>
        <v/>
      </c>
      <c r="Z81" s="104" t="str">
        <f t="shared" si="56"/>
        <v>0</v>
      </c>
      <c r="AA81" s="104" t="str">
        <f t="shared" si="57"/>
        <v>DC</v>
      </c>
      <c r="AB81" s="104" t="str">
        <f t="shared" si="58"/>
        <v>DC0</v>
      </c>
      <c r="AC81" s="104" t="str">
        <f>IF(Worksheet!H76&lt;&gt;"",Worksheet!H76,"")</f>
        <v/>
      </c>
      <c r="AD81" s="104" t="str">
        <f t="shared" si="59"/>
        <v/>
      </c>
      <c r="AE81" s="225" t="str">
        <f t="shared" si="60"/>
        <v>DC0</v>
      </c>
      <c r="AF81" s="226" t="e">
        <f>HLOOKUP(AE81,$AH$10:AZ81,COUNTIF($AE$7:AE81,"&lt;&gt;"&amp;""),FALSE)</f>
        <v>#N/A</v>
      </c>
      <c r="AG81" s="112" t="e">
        <f t="shared" si="61"/>
        <v>#N/A</v>
      </c>
      <c r="AH81" s="193" t="e">
        <f ca="1">VLOOKUP($AG81,INDIRECT(CONCATENATE($CR81,"!",VLOOKUP($CR81,$AG$3:AH$8,AH$2,FALSE))),1,TRUE)</f>
        <v>#N/A</v>
      </c>
      <c r="AI81" s="193" t="e">
        <f ca="1">VLOOKUP($AG81,INDIRECT(CONCATENATE($CR81,"!",VLOOKUP($CR81,$AG$3:AI$8,AI$2,FALSE))),1,TRUE)</f>
        <v>#N/A</v>
      </c>
      <c r="AJ81" s="193" t="e">
        <f ca="1">VLOOKUP($AG81,INDIRECT(CONCATENATE($CR81,"!",VLOOKUP($CR81,$AG$3:AJ$8,AJ$2,FALSE))),1,TRUE)</f>
        <v>#N/A</v>
      </c>
      <c r="AK81" s="193" t="e">
        <f ca="1">VLOOKUP($AG81,INDIRECT(CONCATENATE($CR81,"!",VLOOKUP($CR81,$AG$3:AK$8,AK$2,FALSE))),1,TRUE)</f>
        <v>#N/A</v>
      </c>
      <c r="AL81" s="193" t="e">
        <f ca="1">VLOOKUP($AG81,INDIRECT(CONCATENATE($CR81,"!",VLOOKUP($CR81,$AG$3:AL$8,AL$2,FALSE))),1,TRUE)</f>
        <v>#N/A</v>
      </c>
      <c r="AM81" s="193" t="e">
        <f ca="1">VLOOKUP($AG81,INDIRECT(CONCATENATE($CR81,"!",VLOOKUP($CR81,$AG$3:AM$8,AM$2,FALSE))),1,TRUE)</f>
        <v>#N/A</v>
      </c>
      <c r="AN81" s="193" t="e">
        <f ca="1">VLOOKUP($AG81,INDIRECT(CONCATENATE($CR81,"!",VLOOKUP($CR81,$AG$3:AN$8,AN$2,FALSE))),1,TRUE)</f>
        <v>#N/A</v>
      </c>
      <c r="AO81" s="193" t="e">
        <f ca="1">VLOOKUP($AG81,INDIRECT(CONCATENATE($CR81,"!",VLOOKUP($CR81,$AG$3:AO$8,AO$2,FALSE))),1,TRUE)</f>
        <v>#N/A</v>
      </c>
      <c r="AP81" s="193" t="e">
        <f ca="1">VLOOKUP($AG81,INDIRECT(CONCATENATE($CR81,"!",VLOOKUP($CR81,$AG$3:AP$8,AP$2,FALSE))),1,TRUE)</f>
        <v>#N/A</v>
      </c>
      <c r="AQ81" s="193" t="e">
        <f ca="1">VLOOKUP($AG81,INDIRECT(CONCATENATE($CR81,"!",VLOOKUP($CR81,$AG$3:AQ$8,AQ$2,FALSE))),1,TRUE)</f>
        <v>#N/A</v>
      </c>
      <c r="AR81" s="193" t="e">
        <f ca="1">VLOOKUP($AG81,INDIRECT(CONCATENATE($CR81,"!",VLOOKUP($CR81,$AG$3:AR$8,AR$2,FALSE))),1,TRUE)</f>
        <v>#N/A</v>
      </c>
      <c r="AS81" s="193" t="e">
        <f ca="1">VLOOKUP($AG81,INDIRECT(CONCATENATE($CR81,"!",VLOOKUP($CR81,$AG$3:AS$8,AS$2,FALSE))),1,TRUE)</f>
        <v>#N/A</v>
      </c>
      <c r="AT81" s="193" t="e">
        <f ca="1">VLOOKUP($AG81,INDIRECT(CONCATENATE($CR81,"!",VLOOKUP($CR81,$AG$3:AT$8,AT$2,FALSE))),1,TRUE)</f>
        <v>#N/A</v>
      </c>
      <c r="AU81" s="193"/>
      <c r="AV81" s="193"/>
      <c r="AW81" s="193"/>
      <c r="AX81" s="193"/>
      <c r="AY81" s="193"/>
      <c r="AZ81" s="193"/>
      <c r="BA81" s="107">
        <f t="shared" si="79"/>
        <v>1</v>
      </c>
      <c r="BB81" s="100">
        <f t="shared" si="79"/>
        <v>1</v>
      </c>
      <c r="BC81" s="100">
        <f t="shared" si="80"/>
        <v>1</v>
      </c>
      <c r="BD81" s="100">
        <f t="shared" si="80"/>
        <v>1</v>
      </c>
      <c r="BE81" s="100">
        <f t="shared" si="82"/>
        <v>1</v>
      </c>
      <c r="BF81" s="100">
        <f t="shared" si="83"/>
        <v>1</v>
      </c>
      <c r="BG81" s="100">
        <f t="shared" si="84"/>
        <v>1</v>
      </c>
      <c r="BH81" s="100">
        <f t="shared" si="81"/>
        <v>1</v>
      </c>
      <c r="BI81" s="100">
        <f t="shared" si="81"/>
        <v>1</v>
      </c>
      <c r="BJ81" s="100">
        <f t="shared" si="81"/>
        <v>1</v>
      </c>
      <c r="BK81" s="100">
        <f t="shared" si="81"/>
        <v>1</v>
      </c>
      <c r="BL81" s="100">
        <f t="shared" si="81"/>
        <v>1</v>
      </c>
      <c r="BM81" s="100">
        <f t="shared" si="81"/>
        <v>1</v>
      </c>
      <c r="BU81" s="108" t="e">
        <f>HLOOKUP(AE81,$BA$10:BT81,COUNTIF($AE$7:AE81,"&lt;&gt;"&amp;""),FALSE)</f>
        <v>#N/A</v>
      </c>
      <c r="BV81" s="100">
        <f t="shared" si="85"/>
        <v>1</v>
      </c>
      <c r="BW81" s="108" t="str">
        <f t="shared" si="62"/>
        <v/>
      </c>
      <c r="BX81" s="227" t="str">
        <f ca="1">IF(OR(AE81=$BB$10,AE81=$BD$10,AE81=$BK$10,AE81=$BL$10,AE81=$BM$10),VLOOKUP(BW81,INDIRECT(CONCATENATE(CR81,"!",HLOOKUP(AE81,$CU$10:CY81,CZ81,FALSE))),1,TRUE),"")</f>
        <v/>
      </c>
      <c r="BY81" s="193" t="e">
        <f t="shared" ca="1" si="63"/>
        <v>#N/A</v>
      </c>
      <c r="BZ81" s="193" t="e">
        <f t="shared" ca="1" si="64"/>
        <v>#N/A</v>
      </c>
      <c r="CA81" s="193" t="e">
        <f t="shared" ca="1" si="65"/>
        <v>#N/A</v>
      </c>
      <c r="CB81" s="193" t="e">
        <f t="shared" ca="1" si="66"/>
        <v>#N/A</v>
      </c>
      <c r="CC81" s="193" t="e">
        <f t="shared" ca="1" si="67"/>
        <v>#VALUE!</v>
      </c>
      <c r="CD81" s="109">
        <f>Worksheet!K76</f>
        <v>0</v>
      </c>
      <c r="CE81" s="109">
        <f>Worksheet!L76</f>
        <v>0</v>
      </c>
      <c r="CF81" s="109">
        <f>Worksheet!M76</f>
        <v>0</v>
      </c>
      <c r="CG81" s="109">
        <f>Worksheet!N76</f>
        <v>0</v>
      </c>
      <c r="CH81" s="109">
        <f>Worksheet!O76</f>
        <v>0</v>
      </c>
      <c r="CI81" s="246" t="e">
        <f t="shared" ca="1" si="68"/>
        <v>#VALUE!</v>
      </c>
      <c r="CJ81" s="246" t="e">
        <f t="shared" ca="1" si="69"/>
        <v>#VALUE!</v>
      </c>
      <c r="CK81" s="246" t="e">
        <f t="shared" ca="1" si="70"/>
        <v>#VALUE!</v>
      </c>
      <c r="CL81" s="246" t="e">
        <f t="shared" ca="1" si="71"/>
        <v>#VALUE!</v>
      </c>
      <c r="CM81" s="246" t="e">
        <f t="shared" ca="1" si="72"/>
        <v>#VALUE!</v>
      </c>
      <c r="CN81" s="222" t="e">
        <f t="shared" ca="1" si="73"/>
        <v>#N/A</v>
      </c>
      <c r="CO81" s="194">
        <f>Worksheet!Q76</f>
        <v>0</v>
      </c>
      <c r="CP81" s="99" t="str">
        <f t="shared" si="74"/>
        <v>1</v>
      </c>
      <c r="CQ81" s="224" t="e">
        <f t="shared" si="75"/>
        <v>#N/A</v>
      </c>
      <c r="CR81" s="99" t="str">
        <f t="shared" si="86"/>
        <v>Standard1</v>
      </c>
      <c r="CT81" s="203" t="str">
        <f t="shared" ca="1" si="76"/>
        <v>$B$4:$P$807</v>
      </c>
      <c r="CU81" s="193" t="str">
        <f>VLOOKUP($CR81,$CT$3:CU$8,2,FALSE)</f>
        <v>$I$189:$I$348</v>
      </c>
      <c r="CV81" s="193" t="str">
        <f>VLOOKUP($CR81,$CT$3:CV$8,3,FALSE)</f>
        <v>$I$349:$I$538</v>
      </c>
      <c r="CW81" s="193" t="e">
        <f>VLOOKUP($CR81,$CT$3:CW$8,4,FALSE)</f>
        <v>#N/A</v>
      </c>
      <c r="CX81" s="193" t="e">
        <f>VLOOKUP($CR81,$CT$3:CX$8,5,FALSE)</f>
        <v>#N/A</v>
      </c>
      <c r="CY81" s="193" t="e">
        <f>VLOOKUP($CR81,$CT$3:CY$8,6,FALSE)</f>
        <v>#N/A</v>
      </c>
      <c r="CZ81" s="99">
        <f>COUNTIF($CU$10:CU81,"&lt;&gt;"&amp;"")</f>
        <v>72</v>
      </c>
      <c r="DB81" s="99" t="str">
        <f t="shared" si="77"/>
        <v/>
      </c>
      <c r="DC81" s="99" t="e">
        <f t="shared" ca="1" si="78"/>
        <v>#N/A</v>
      </c>
    </row>
    <row r="82" spans="17:107" x14ac:dyDescent="0.25">
      <c r="Q82" s="100" t="e">
        <f t="shared" ca="1" si="52"/>
        <v>#N/A</v>
      </c>
      <c r="R82" s="99" t="str">
        <f>IF(Worksheet!I77=$S$2,$S$2,IF(Worksheet!I77=$S$3,$S$3,$S$1))</f>
        <v>5502A</v>
      </c>
      <c r="S82" s="101" t="str">
        <f t="shared" ca="1" si="53"/>
        <v/>
      </c>
      <c r="T82" s="96" t="e">
        <f t="shared" si="54"/>
        <v>#N/A</v>
      </c>
      <c r="U82" s="103">
        <f>IF(Worksheet!S77="%",ABS(Worksheet!Z77),ABS(Worksheet!U77))</f>
        <v>0</v>
      </c>
      <c r="V82" s="249">
        <f>IF(Worksheet!S77="%",Worksheet!AA77,Worksheet!S77)</f>
        <v>0</v>
      </c>
      <c r="W82" s="102" t="str">
        <f>IF(Worksheet!S77="%","",IF(Worksheet!Z77&lt;&gt;"",Worksheet!Z77,""))</f>
        <v/>
      </c>
      <c r="X82" s="102" t="str">
        <f>IF(Worksheet!S77="%","",IF(Worksheet!AA77&lt;&gt;"",Worksheet!AA77,""))</f>
        <v/>
      </c>
      <c r="Y82" s="104" t="str">
        <f t="shared" si="55"/>
        <v/>
      </c>
      <c r="Z82" s="104" t="str">
        <f t="shared" si="56"/>
        <v>0</v>
      </c>
      <c r="AA82" s="104" t="str">
        <f t="shared" si="57"/>
        <v>DC</v>
      </c>
      <c r="AB82" s="104" t="str">
        <f t="shared" si="58"/>
        <v>DC0</v>
      </c>
      <c r="AC82" s="104" t="str">
        <f>IF(Worksheet!H77&lt;&gt;"",Worksheet!H77,"")</f>
        <v/>
      </c>
      <c r="AD82" s="104" t="str">
        <f t="shared" si="59"/>
        <v/>
      </c>
      <c r="AE82" s="225" t="str">
        <f t="shared" si="60"/>
        <v>DC0</v>
      </c>
      <c r="AF82" s="226" t="e">
        <f>HLOOKUP(AE82,$AH$10:AZ82,COUNTIF($AE$7:AE82,"&lt;&gt;"&amp;""),FALSE)</f>
        <v>#N/A</v>
      </c>
      <c r="AG82" s="112" t="e">
        <f t="shared" si="61"/>
        <v>#N/A</v>
      </c>
      <c r="AH82" s="193" t="e">
        <f ca="1">VLOOKUP($AG82,INDIRECT(CONCATENATE($CR82,"!",VLOOKUP($CR82,$AG$3:AH$8,AH$2,FALSE))),1,TRUE)</f>
        <v>#N/A</v>
      </c>
      <c r="AI82" s="193" t="e">
        <f ca="1">VLOOKUP($AG82,INDIRECT(CONCATENATE($CR82,"!",VLOOKUP($CR82,$AG$3:AI$8,AI$2,FALSE))),1,TRUE)</f>
        <v>#N/A</v>
      </c>
      <c r="AJ82" s="193" t="e">
        <f ca="1">VLOOKUP($AG82,INDIRECT(CONCATENATE($CR82,"!",VLOOKUP($CR82,$AG$3:AJ$8,AJ$2,FALSE))),1,TRUE)</f>
        <v>#N/A</v>
      </c>
      <c r="AK82" s="193" t="e">
        <f ca="1">VLOOKUP($AG82,INDIRECT(CONCATENATE($CR82,"!",VLOOKUP($CR82,$AG$3:AK$8,AK$2,FALSE))),1,TRUE)</f>
        <v>#N/A</v>
      </c>
      <c r="AL82" s="193" t="e">
        <f ca="1">VLOOKUP($AG82,INDIRECT(CONCATENATE($CR82,"!",VLOOKUP($CR82,$AG$3:AL$8,AL$2,FALSE))),1,TRUE)</f>
        <v>#N/A</v>
      </c>
      <c r="AM82" s="193" t="e">
        <f ca="1">VLOOKUP($AG82,INDIRECT(CONCATENATE($CR82,"!",VLOOKUP($CR82,$AG$3:AM$8,AM$2,FALSE))),1,TRUE)</f>
        <v>#N/A</v>
      </c>
      <c r="AN82" s="193" t="e">
        <f ca="1">VLOOKUP($AG82,INDIRECT(CONCATENATE($CR82,"!",VLOOKUP($CR82,$AG$3:AN$8,AN$2,FALSE))),1,TRUE)</f>
        <v>#N/A</v>
      </c>
      <c r="AO82" s="193" t="e">
        <f ca="1">VLOOKUP($AG82,INDIRECT(CONCATENATE($CR82,"!",VLOOKUP($CR82,$AG$3:AO$8,AO$2,FALSE))),1,TRUE)</f>
        <v>#N/A</v>
      </c>
      <c r="AP82" s="193" t="e">
        <f ca="1">VLOOKUP($AG82,INDIRECT(CONCATENATE($CR82,"!",VLOOKUP($CR82,$AG$3:AP$8,AP$2,FALSE))),1,TRUE)</f>
        <v>#N/A</v>
      </c>
      <c r="AQ82" s="193" t="e">
        <f ca="1">VLOOKUP($AG82,INDIRECT(CONCATENATE($CR82,"!",VLOOKUP($CR82,$AG$3:AQ$8,AQ$2,FALSE))),1,TRUE)</f>
        <v>#N/A</v>
      </c>
      <c r="AR82" s="193" t="e">
        <f ca="1">VLOOKUP($AG82,INDIRECT(CONCATENATE($CR82,"!",VLOOKUP($CR82,$AG$3:AR$8,AR$2,FALSE))),1,TRUE)</f>
        <v>#N/A</v>
      </c>
      <c r="AS82" s="193" t="e">
        <f ca="1">VLOOKUP($AG82,INDIRECT(CONCATENATE($CR82,"!",VLOOKUP($CR82,$AG$3:AS$8,AS$2,FALSE))),1,TRUE)</f>
        <v>#N/A</v>
      </c>
      <c r="AT82" s="193" t="e">
        <f ca="1">VLOOKUP($AG82,INDIRECT(CONCATENATE($CR82,"!",VLOOKUP($CR82,$AG$3:AT$8,AT$2,FALSE))),1,TRUE)</f>
        <v>#N/A</v>
      </c>
      <c r="AU82" s="193"/>
      <c r="AV82" s="193"/>
      <c r="AW82" s="193"/>
      <c r="AX82" s="193"/>
      <c r="AY82" s="193"/>
      <c r="AZ82" s="193"/>
      <c r="BA82" s="107">
        <f t="shared" si="79"/>
        <v>1</v>
      </c>
      <c r="BB82" s="100">
        <f t="shared" si="79"/>
        <v>1</v>
      </c>
      <c r="BC82" s="100">
        <f t="shared" si="80"/>
        <v>1</v>
      </c>
      <c r="BD82" s="100">
        <f t="shared" si="80"/>
        <v>1</v>
      </c>
      <c r="BE82" s="100">
        <f t="shared" si="82"/>
        <v>1</v>
      </c>
      <c r="BF82" s="100">
        <f t="shared" si="83"/>
        <v>1</v>
      </c>
      <c r="BG82" s="100">
        <f t="shared" si="84"/>
        <v>1</v>
      </c>
      <c r="BH82" s="100">
        <f t="shared" si="81"/>
        <v>1</v>
      </c>
      <c r="BI82" s="100">
        <f t="shared" si="81"/>
        <v>1</v>
      </c>
      <c r="BJ82" s="100">
        <f t="shared" si="81"/>
        <v>1</v>
      </c>
      <c r="BK82" s="100">
        <f t="shared" si="81"/>
        <v>1</v>
      </c>
      <c r="BL82" s="100">
        <f t="shared" si="81"/>
        <v>1</v>
      </c>
      <c r="BM82" s="100">
        <f t="shared" si="81"/>
        <v>1</v>
      </c>
      <c r="BU82" s="108" t="e">
        <f>HLOOKUP(AE82,$BA$10:BT82,COUNTIF($AE$7:AE82,"&lt;&gt;"&amp;""),FALSE)</f>
        <v>#N/A</v>
      </c>
      <c r="BV82" s="100">
        <f t="shared" si="85"/>
        <v>1</v>
      </c>
      <c r="BW82" s="108" t="str">
        <f t="shared" si="62"/>
        <v/>
      </c>
      <c r="BX82" s="227" t="str">
        <f ca="1">IF(OR(AE82=$BB$10,AE82=$BD$10,AE82=$BK$10,AE82=$BL$10,AE82=$BM$10),VLOOKUP(BW82,INDIRECT(CONCATENATE(CR82,"!",HLOOKUP(AE82,$CU$10:CY82,CZ82,FALSE))),1,TRUE),"")</f>
        <v/>
      </c>
      <c r="BY82" s="193" t="e">
        <f t="shared" ca="1" si="63"/>
        <v>#N/A</v>
      </c>
      <c r="BZ82" s="193" t="e">
        <f t="shared" ca="1" si="64"/>
        <v>#N/A</v>
      </c>
      <c r="CA82" s="193" t="e">
        <f t="shared" ca="1" si="65"/>
        <v>#N/A</v>
      </c>
      <c r="CB82" s="193" t="e">
        <f t="shared" ca="1" si="66"/>
        <v>#N/A</v>
      </c>
      <c r="CC82" s="193" t="e">
        <f t="shared" ca="1" si="67"/>
        <v>#VALUE!</v>
      </c>
      <c r="CD82" s="109">
        <f>Worksheet!K77</f>
        <v>0</v>
      </c>
      <c r="CE82" s="109">
        <f>Worksheet!L77</f>
        <v>0</v>
      </c>
      <c r="CF82" s="109">
        <f>Worksheet!M77</f>
        <v>0</v>
      </c>
      <c r="CG82" s="109">
        <f>Worksheet!N77</f>
        <v>0</v>
      </c>
      <c r="CH82" s="109">
        <f>Worksheet!O77</f>
        <v>0</v>
      </c>
      <c r="CI82" s="246" t="e">
        <f t="shared" ca="1" si="68"/>
        <v>#VALUE!</v>
      </c>
      <c r="CJ82" s="246" t="e">
        <f t="shared" ca="1" si="69"/>
        <v>#VALUE!</v>
      </c>
      <c r="CK82" s="246" t="e">
        <f t="shared" ca="1" si="70"/>
        <v>#VALUE!</v>
      </c>
      <c r="CL82" s="246" t="e">
        <f t="shared" ca="1" si="71"/>
        <v>#VALUE!</v>
      </c>
      <c r="CM82" s="246" t="e">
        <f t="shared" ca="1" si="72"/>
        <v>#VALUE!</v>
      </c>
      <c r="CN82" s="222" t="e">
        <f t="shared" ca="1" si="73"/>
        <v>#N/A</v>
      </c>
      <c r="CO82" s="194">
        <f>Worksheet!Q77</f>
        <v>0</v>
      </c>
      <c r="CP82" s="99" t="str">
        <f t="shared" si="74"/>
        <v>1</v>
      </c>
      <c r="CQ82" s="224" t="e">
        <f t="shared" si="75"/>
        <v>#N/A</v>
      </c>
      <c r="CR82" s="99" t="str">
        <f t="shared" si="86"/>
        <v>Standard1</v>
      </c>
      <c r="CT82" s="203" t="str">
        <f t="shared" ca="1" si="76"/>
        <v>$B$4:$P$807</v>
      </c>
      <c r="CU82" s="193" t="str">
        <f>VLOOKUP($CR82,$CT$3:CU$8,2,FALSE)</f>
        <v>$I$189:$I$348</v>
      </c>
      <c r="CV82" s="193" t="str">
        <f>VLOOKUP($CR82,$CT$3:CV$8,3,FALSE)</f>
        <v>$I$349:$I$538</v>
      </c>
      <c r="CW82" s="193" t="e">
        <f>VLOOKUP($CR82,$CT$3:CW$8,4,FALSE)</f>
        <v>#N/A</v>
      </c>
      <c r="CX82" s="193" t="e">
        <f>VLOOKUP($CR82,$CT$3:CX$8,5,FALSE)</f>
        <v>#N/A</v>
      </c>
      <c r="CY82" s="193" t="e">
        <f>VLOOKUP($CR82,$CT$3:CY$8,6,FALSE)</f>
        <v>#N/A</v>
      </c>
      <c r="CZ82" s="99">
        <f>COUNTIF($CU$10:CU82,"&lt;&gt;"&amp;"")</f>
        <v>73</v>
      </c>
      <c r="DB82" s="99" t="str">
        <f t="shared" si="77"/>
        <v/>
      </c>
      <c r="DC82" s="99" t="e">
        <f t="shared" ca="1" si="78"/>
        <v>#N/A</v>
      </c>
    </row>
    <row r="83" spans="17:107" x14ac:dyDescent="0.25">
      <c r="Q83" s="100" t="e">
        <f t="shared" ca="1" si="52"/>
        <v>#N/A</v>
      </c>
      <c r="R83" s="99" t="str">
        <f>IF(Worksheet!I78=$S$2,$S$2,IF(Worksheet!I78=$S$3,$S$3,$S$1))</f>
        <v>5502A</v>
      </c>
      <c r="S83" s="101" t="str">
        <f t="shared" ca="1" si="53"/>
        <v/>
      </c>
      <c r="T83" s="96" t="e">
        <f t="shared" si="54"/>
        <v>#N/A</v>
      </c>
      <c r="U83" s="103">
        <f>IF(Worksheet!S78="%",ABS(Worksheet!Z78),ABS(Worksheet!U78))</f>
        <v>0</v>
      </c>
      <c r="V83" s="249">
        <f>IF(Worksheet!S78="%",Worksheet!AA78,Worksheet!S78)</f>
        <v>0</v>
      </c>
      <c r="W83" s="102" t="str">
        <f>IF(Worksheet!S78="%","",IF(Worksheet!Z78&lt;&gt;"",Worksheet!Z78,""))</f>
        <v/>
      </c>
      <c r="X83" s="102" t="str">
        <f>IF(Worksheet!S78="%","",IF(Worksheet!AA78&lt;&gt;"",Worksheet!AA78,""))</f>
        <v/>
      </c>
      <c r="Y83" s="104" t="str">
        <f t="shared" si="55"/>
        <v/>
      </c>
      <c r="Z83" s="104" t="str">
        <f t="shared" si="56"/>
        <v>0</v>
      </c>
      <c r="AA83" s="104" t="str">
        <f t="shared" si="57"/>
        <v>DC</v>
      </c>
      <c r="AB83" s="104" t="str">
        <f t="shared" si="58"/>
        <v>DC0</v>
      </c>
      <c r="AC83" s="104" t="str">
        <f>IF(Worksheet!H78&lt;&gt;"",Worksheet!H78,"")</f>
        <v/>
      </c>
      <c r="AD83" s="104" t="str">
        <f t="shared" si="59"/>
        <v/>
      </c>
      <c r="AE83" s="225" t="str">
        <f t="shared" si="60"/>
        <v>DC0</v>
      </c>
      <c r="AF83" s="226" t="e">
        <f>HLOOKUP(AE83,$AH$10:AZ83,COUNTIF($AE$7:AE83,"&lt;&gt;"&amp;""),FALSE)</f>
        <v>#N/A</v>
      </c>
      <c r="AG83" s="112" t="e">
        <f t="shared" si="61"/>
        <v>#N/A</v>
      </c>
      <c r="AH83" s="193" t="e">
        <f ca="1">VLOOKUP($AG83,INDIRECT(CONCATENATE($CR83,"!",VLOOKUP($CR83,$AG$3:AH$8,AH$2,FALSE))),1,TRUE)</f>
        <v>#N/A</v>
      </c>
      <c r="AI83" s="193" t="e">
        <f ca="1">VLOOKUP($AG83,INDIRECT(CONCATENATE($CR83,"!",VLOOKUP($CR83,$AG$3:AI$8,AI$2,FALSE))),1,TRUE)</f>
        <v>#N/A</v>
      </c>
      <c r="AJ83" s="193" t="e">
        <f ca="1">VLOOKUP($AG83,INDIRECT(CONCATENATE($CR83,"!",VLOOKUP($CR83,$AG$3:AJ$8,AJ$2,FALSE))),1,TRUE)</f>
        <v>#N/A</v>
      </c>
      <c r="AK83" s="193" t="e">
        <f ca="1">VLOOKUP($AG83,INDIRECT(CONCATENATE($CR83,"!",VLOOKUP($CR83,$AG$3:AK$8,AK$2,FALSE))),1,TRUE)</f>
        <v>#N/A</v>
      </c>
      <c r="AL83" s="193" t="e">
        <f ca="1">VLOOKUP($AG83,INDIRECT(CONCATENATE($CR83,"!",VLOOKUP($CR83,$AG$3:AL$8,AL$2,FALSE))),1,TRUE)</f>
        <v>#N/A</v>
      </c>
      <c r="AM83" s="193" t="e">
        <f ca="1">VLOOKUP($AG83,INDIRECT(CONCATENATE($CR83,"!",VLOOKUP($CR83,$AG$3:AM$8,AM$2,FALSE))),1,TRUE)</f>
        <v>#N/A</v>
      </c>
      <c r="AN83" s="193" t="e">
        <f ca="1">VLOOKUP($AG83,INDIRECT(CONCATENATE($CR83,"!",VLOOKUP($CR83,$AG$3:AN$8,AN$2,FALSE))),1,TRUE)</f>
        <v>#N/A</v>
      </c>
      <c r="AO83" s="193" t="e">
        <f ca="1">VLOOKUP($AG83,INDIRECT(CONCATENATE($CR83,"!",VLOOKUP($CR83,$AG$3:AO$8,AO$2,FALSE))),1,TRUE)</f>
        <v>#N/A</v>
      </c>
      <c r="AP83" s="193" t="e">
        <f ca="1">VLOOKUP($AG83,INDIRECT(CONCATENATE($CR83,"!",VLOOKUP($CR83,$AG$3:AP$8,AP$2,FALSE))),1,TRUE)</f>
        <v>#N/A</v>
      </c>
      <c r="AQ83" s="193" t="e">
        <f ca="1">VLOOKUP($AG83,INDIRECT(CONCATENATE($CR83,"!",VLOOKUP($CR83,$AG$3:AQ$8,AQ$2,FALSE))),1,TRUE)</f>
        <v>#N/A</v>
      </c>
      <c r="AR83" s="193" t="e">
        <f ca="1">VLOOKUP($AG83,INDIRECT(CONCATENATE($CR83,"!",VLOOKUP($CR83,$AG$3:AR$8,AR$2,FALSE))),1,TRUE)</f>
        <v>#N/A</v>
      </c>
      <c r="AS83" s="193" t="e">
        <f ca="1">VLOOKUP($AG83,INDIRECT(CONCATENATE($CR83,"!",VLOOKUP($CR83,$AG$3:AS$8,AS$2,FALSE))),1,TRUE)</f>
        <v>#N/A</v>
      </c>
      <c r="AT83" s="193" t="e">
        <f ca="1">VLOOKUP($AG83,INDIRECT(CONCATENATE($CR83,"!",VLOOKUP($CR83,$AG$3:AT$8,AT$2,FALSE))),1,TRUE)</f>
        <v>#N/A</v>
      </c>
      <c r="AU83" s="193"/>
      <c r="AV83" s="193"/>
      <c r="AW83" s="193"/>
      <c r="AX83" s="193"/>
      <c r="AY83" s="193"/>
      <c r="AZ83" s="193"/>
      <c r="BA83" s="107">
        <f t="shared" si="79"/>
        <v>1</v>
      </c>
      <c r="BB83" s="100">
        <f t="shared" si="79"/>
        <v>1</v>
      </c>
      <c r="BC83" s="100">
        <f t="shared" si="80"/>
        <v>1</v>
      </c>
      <c r="BD83" s="100">
        <f t="shared" si="80"/>
        <v>1</v>
      </c>
      <c r="BE83" s="100">
        <f t="shared" si="82"/>
        <v>1</v>
      </c>
      <c r="BF83" s="100">
        <f t="shared" si="83"/>
        <v>1</v>
      </c>
      <c r="BG83" s="100">
        <f t="shared" si="84"/>
        <v>1</v>
      </c>
      <c r="BH83" s="100">
        <f t="shared" si="81"/>
        <v>1</v>
      </c>
      <c r="BI83" s="100">
        <f t="shared" si="81"/>
        <v>1</v>
      </c>
      <c r="BJ83" s="100">
        <f t="shared" si="81"/>
        <v>1</v>
      </c>
      <c r="BK83" s="100">
        <f t="shared" si="81"/>
        <v>1</v>
      </c>
      <c r="BL83" s="100">
        <f t="shared" si="81"/>
        <v>1</v>
      </c>
      <c r="BM83" s="100">
        <f t="shared" si="81"/>
        <v>1</v>
      </c>
      <c r="BU83" s="108" t="e">
        <f>HLOOKUP(AE83,$BA$10:BT83,COUNTIF($AE$7:AE83,"&lt;&gt;"&amp;""),FALSE)</f>
        <v>#N/A</v>
      </c>
      <c r="BV83" s="100">
        <f t="shared" si="85"/>
        <v>1</v>
      </c>
      <c r="BW83" s="108" t="str">
        <f t="shared" si="62"/>
        <v/>
      </c>
      <c r="BX83" s="227" t="str">
        <f ca="1">IF(OR(AE83=$BB$10,AE83=$BD$10,AE83=$BK$10,AE83=$BL$10,AE83=$BM$10),VLOOKUP(BW83,INDIRECT(CONCATENATE(CR83,"!",HLOOKUP(AE83,$CU$10:CY83,CZ83,FALSE))),1,TRUE),"")</f>
        <v/>
      </c>
      <c r="BY83" s="193" t="e">
        <f t="shared" ca="1" si="63"/>
        <v>#N/A</v>
      </c>
      <c r="BZ83" s="193" t="e">
        <f t="shared" ca="1" si="64"/>
        <v>#N/A</v>
      </c>
      <c r="CA83" s="193" t="e">
        <f t="shared" ca="1" si="65"/>
        <v>#N/A</v>
      </c>
      <c r="CB83" s="193" t="e">
        <f t="shared" ca="1" si="66"/>
        <v>#N/A</v>
      </c>
      <c r="CC83" s="193" t="e">
        <f t="shared" ca="1" si="67"/>
        <v>#VALUE!</v>
      </c>
      <c r="CD83" s="109">
        <f>Worksheet!K78</f>
        <v>0</v>
      </c>
      <c r="CE83" s="109">
        <f>Worksheet!L78</f>
        <v>0</v>
      </c>
      <c r="CF83" s="109">
        <f>Worksheet!M78</f>
        <v>0</v>
      </c>
      <c r="CG83" s="109">
        <f>Worksheet!N78</f>
        <v>0</v>
      </c>
      <c r="CH83" s="109">
        <f>Worksheet!O78</f>
        <v>0</v>
      </c>
      <c r="CI83" s="246" t="e">
        <f t="shared" ca="1" si="68"/>
        <v>#VALUE!</v>
      </c>
      <c r="CJ83" s="246" t="e">
        <f t="shared" ca="1" si="69"/>
        <v>#VALUE!</v>
      </c>
      <c r="CK83" s="246" t="e">
        <f t="shared" ca="1" si="70"/>
        <v>#VALUE!</v>
      </c>
      <c r="CL83" s="246" t="e">
        <f t="shared" ca="1" si="71"/>
        <v>#VALUE!</v>
      </c>
      <c r="CM83" s="246" t="e">
        <f t="shared" ca="1" si="72"/>
        <v>#VALUE!</v>
      </c>
      <c r="CN83" s="222" t="e">
        <f t="shared" ca="1" si="73"/>
        <v>#N/A</v>
      </c>
      <c r="CO83" s="194">
        <f>Worksheet!Q78</f>
        <v>0</v>
      </c>
      <c r="CP83" s="99" t="str">
        <f t="shared" si="74"/>
        <v>1</v>
      </c>
      <c r="CQ83" s="224" t="e">
        <f t="shared" si="75"/>
        <v>#N/A</v>
      </c>
      <c r="CR83" s="99" t="str">
        <f t="shared" si="86"/>
        <v>Standard1</v>
      </c>
      <c r="CT83" s="203" t="str">
        <f t="shared" ca="1" si="76"/>
        <v>$B$4:$P$807</v>
      </c>
      <c r="CU83" s="193" t="str">
        <f>VLOOKUP($CR83,$CT$3:CU$8,2,FALSE)</f>
        <v>$I$189:$I$348</v>
      </c>
      <c r="CV83" s="193" t="str">
        <f>VLOOKUP($CR83,$CT$3:CV$8,3,FALSE)</f>
        <v>$I$349:$I$538</v>
      </c>
      <c r="CW83" s="193" t="e">
        <f>VLOOKUP($CR83,$CT$3:CW$8,4,FALSE)</f>
        <v>#N/A</v>
      </c>
      <c r="CX83" s="193" t="e">
        <f>VLOOKUP($CR83,$CT$3:CX$8,5,FALSE)</f>
        <v>#N/A</v>
      </c>
      <c r="CY83" s="193" t="e">
        <f>VLOOKUP($CR83,$CT$3:CY$8,6,FALSE)</f>
        <v>#N/A</v>
      </c>
      <c r="CZ83" s="99">
        <f>COUNTIF($CU$10:CU83,"&lt;&gt;"&amp;"")</f>
        <v>74</v>
      </c>
      <c r="DB83" s="99" t="str">
        <f t="shared" si="77"/>
        <v/>
      </c>
      <c r="DC83" s="99" t="e">
        <f t="shared" ca="1" si="78"/>
        <v>#N/A</v>
      </c>
    </row>
    <row r="84" spans="17:107" x14ac:dyDescent="0.25">
      <c r="Q84" s="100" t="e">
        <f t="shared" ca="1" si="52"/>
        <v>#N/A</v>
      </c>
      <c r="R84" s="99" t="str">
        <f>IF(Worksheet!I79=$S$2,$S$2,IF(Worksheet!I79=$S$3,$S$3,$S$1))</f>
        <v>5502A</v>
      </c>
      <c r="S84" s="101" t="str">
        <f t="shared" ca="1" si="53"/>
        <v/>
      </c>
      <c r="T84" s="96" t="e">
        <f t="shared" si="54"/>
        <v>#N/A</v>
      </c>
      <c r="U84" s="103">
        <f>IF(Worksheet!S79="%",ABS(Worksheet!Z79),ABS(Worksheet!U79))</f>
        <v>0</v>
      </c>
      <c r="V84" s="249">
        <f>IF(Worksheet!S79="%",Worksheet!AA79,Worksheet!S79)</f>
        <v>0</v>
      </c>
      <c r="W84" s="102" t="str">
        <f>IF(Worksheet!S79="%","",IF(Worksheet!Z79&lt;&gt;"",Worksheet!Z79,""))</f>
        <v/>
      </c>
      <c r="X84" s="102" t="str">
        <f>IF(Worksheet!S79="%","",IF(Worksheet!AA79&lt;&gt;"",Worksheet!AA79,""))</f>
        <v/>
      </c>
      <c r="Y84" s="104" t="str">
        <f t="shared" si="55"/>
        <v/>
      </c>
      <c r="Z84" s="104" t="str">
        <f t="shared" si="56"/>
        <v>0</v>
      </c>
      <c r="AA84" s="104" t="str">
        <f t="shared" si="57"/>
        <v>DC</v>
      </c>
      <c r="AB84" s="104" t="str">
        <f t="shared" si="58"/>
        <v>DC0</v>
      </c>
      <c r="AC84" s="104" t="str">
        <f>IF(Worksheet!H79&lt;&gt;"",Worksheet!H79,"")</f>
        <v/>
      </c>
      <c r="AD84" s="104" t="str">
        <f t="shared" si="59"/>
        <v/>
      </c>
      <c r="AE84" s="225" t="str">
        <f t="shared" si="60"/>
        <v>DC0</v>
      </c>
      <c r="AF84" s="226" t="e">
        <f>HLOOKUP(AE84,$AH$10:AZ84,COUNTIF($AE$7:AE84,"&lt;&gt;"&amp;""),FALSE)</f>
        <v>#N/A</v>
      </c>
      <c r="AG84" s="112" t="e">
        <f t="shared" si="61"/>
        <v>#N/A</v>
      </c>
      <c r="AH84" s="193" t="e">
        <f ca="1">VLOOKUP($AG84,INDIRECT(CONCATENATE($CR84,"!",VLOOKUP($CR84,$AG$3:AH$8,AH$2,FALSE))),1,TRUE)</f>
        <v>#N/A</v>
      </c>
      <c r="AI84" s="193" t="e">
        <f ca="1">VLOOKUP($AG84,INDIRECT(CONCATENATE($CR84,"!",VLOOKUP($CR84,$AG$3:AI$8,AI$2,FALSE))),1,TRUE)</f>
        <v>#N/A</v>
      </c>
      <c r="AJ84" s="193" t="e">
        <f ca="1">VLOOKUP($AG84,INDIRECT(CONCATENATE($CR84,"!",VLOOKUP($CR84,$AG$3:AJ$8,AJ$2,FALSE))),1,TRUE)</f>
        <v>#N/A</v>
      </c>
      <c r="AK84" s="193" t="e">
        <f ca="1">VLOOKUP($AG84,INDIRECT(CONCATENATE($CR84,"!",VLOOKUP($CR84,$AG$3:AK$8,AK$2,FALSE))),1,TRUE)</f>
        <v>#N/A</v>
      </c>
      <c r="AL84" s="193" t="e">
        <f ca="1">VLOOKUP($AG84,INDIRECT(CONCATENATE($CR84,"!",VLOOKUP($CR84,$AG$3:AL$8,AL$2,FALSE))),1,TRUE)</f>
        <v>#N/A</v>
      </c>
      <c r="AM84" s="193" t="e">
        <f ca="1">VLOOKUP($AG84,INDIRECT(CONCATENATE($CR84,"!",VLOOKUP($CR84,$AG$3:AM$8,AM$2,FALSE))),1,TRUE)</f>
        <v>#N/A</v>
      </c>
      <c r="AN84" s="193" t="e">
        <f ca="1">VLOOKUP($AG84,INDIRECT(CONCATENATE($CR84,"!",VLOOKUP($CR84,$AG$3:AN$8,AN$2,FALSE))),1,TRUE)</f>
        <v>#N/A</v>
      </c>
      <c r="AO84" s="193" t="e">
        <f ca="1">VLOOKUP($AG84,INDIRECT(CONCATENATE($CR84,"!",VLOOKUP($CR84,$AG$3:AO$8,AO$2,FALSE))),1,TRUE)</f>
        <v>#N/A</v>
      </c>
      <c r="AP84" s="193" t="e">
        <f ca="1">VLOOKUP($AG84,INDIRECT(CONCATENATE($CR84,"!",VLOOKUP($CR84,$AG$3:AP$8,AP$2,FALSE))),1,TRUE)</f>
        <v>#N/A</v>
      </c>
      <c r="AQ84" s="193" t="e">
        <f ca="1">VLOOKUP($AG84,INDIRECT(CONCATENATE($CR84,"!",VLOOKUP($CR84,$AG$3:AQ$8,AQ$2,FALSE))),1,TRUE)</f>
        <v>#N/A</v>
      </c>
      <c r="AR84" s="193" t="e">
        <f ca="1">VLOOKUP($AG84,INDIRECT(CONCATENATE($CR84,"!",VLOOKUP($CR84,$AG$3:AR$8,AR$2,FALSE))),1,TRUE)</f>
        <v>#N/A</v>
      </c>
      <c r="AS84" s="193" t="e">
        <f ca="1">VLOOKUP($AG84,INDIRECT(CONCATENATE($CR84,"!",VLOOKUP($CR84,$AG$3:AS$8,AS$2,FALSE))),1,TRUE)</f>
        <v>#N/A</v>
      </c>
      <c r="AT84" s="193" t="e">
        <f ca="1">VLOOKUP($AG84,INDIRECT(CONCATENATE($CR84,"!",VLOOKUP($CR84,$AG$3:AT$8,AT$2,FALSE))),1,TRUE)</f>
        <v>#N/A</v>
      </c>
      <c r="AU84" s="193"/>
      <c r="AV84" s="193"/>
      <c r="AW84" s="193"/>
      <c r="AX84" s="193"/>
      <c r="AY84" s="193"/>
      <c r="AZ84" s="193"/>
      <c r="BA84" s="107">
        <f t="shared" si="79"/>
        <v>1</v>
      </c>
      <c r="BB84" s="100">
        <f t="shared" si="79"/>
        <v>1</v>
      </c>
      <c r="BC84" s="100">
        <f t="shared" si="80"/>
        <v>1</v>
      </c>
      <c r="BD84" s="100">
        <f t="shared" si="80"/>
        <v>1</v>
      </c>
      <c r="BE84" s="100">
        <f t="shared" si="82"/>
        <v>1</v>
      </c>
      <c r="BF84" s="100">
        <f t="shared" si="83"/>
        <v>1</v>
      </c>
      <c r="BG84" s="100">
        <f t="shared" si="84"/>
        <v>1</v>
      </c>
      <c r="BH84" s="100">
        <f t="shared" si="81"/>
        <v>1</v>
      </c>
      <c r="BI84" s="100">
        <f t="shared" si="81"/>
        <v>1</v>
      </c>
      <c r="BJ84" s="100">
        <f t="shared" si="81"/>
        <v>1</v>
      </c>
      <c r="BK84" s="100">
        <f t="shared" si="81"/>
        <v>1</v>
      </c>
      <c r="BL84" s="100">
        <f t="shared" si="81"/>
        <v>1</v>
      </c>
      <c r="BM84" s="100">
        <f t="shared" si="81"/>
        <v>1</v>
      </c>
      <c r="BU84" s="108" t="e">
        <f>HLOOKUP(AE84,$BA$10:BT84,COUNTIF($AE$7:AE84,"&lt;&gt;"&amp;""),FALSE)</f>
        <v>#N/A</v>
      </c>
      <c r="BV84" s="100">
        <f t="shared" si="85"/>
        <v>1</v>
      </c>
      <c r="BW84" s="108" t="str">
        <f t="shared" si="62"/>
        <v/>
      </c>
      <c r="BX84" s="227" t="str">
        <f ca="1">IF(OR(AE84=$BB$10,AE84=$BD$10,AE84=$BK$10,AE84=$BL$10,AE84=$BM$10),VLOOKUP(BW84,INDIRECT(CONCATENATE(CR84,"!",HLOOKUP(AE84,$CU$10:CY84,CZ84,FALSE))),1,TRUE),"")</f>
        <v/>
      </c>
      <c r="BY84" s="193" t="e">
        <f t="shared" ca="1" si="63"/>
        <v>#N/A</v>
      </c>
      <c r="BZ84" s="193" t="e">
        <f t="shared" ca="1" si="64"/>
        <v>#N/A</v>
      </c>
      <c r="CA84" s="193" t="e">
        <f t="shared" ca="1" si="65"/>
        <v>#N/A</v>
      </c>
      <c r="CB84" s="193" t="e">
        <f t="shared" ca="1" si="66"/>
        <v>#N/A</v>
      </c>
      <c r="CC84" s="193" t="e">
        <f t="shared" ca="1" si="67"/>
        <v>#VALUE!</v>
      </c>
      <c r="CD84" s="109">
        <f>Worksheet!K79</f>
        <v>0</v>
      </c>
      <c r="CE84" s="109">
        <f>Worksheet!L79</f>
        <v>0</v>
      </c>
      <c r="CF84" s="109">
        <f>Worksheet!M79</f>
        <v>0</v>
      </c>
      <c r="CG84" s="109">
        <f>Worksheet!N79</f>
        <v>0</v>
      </c>
      <c r="CH84" s="109">
        <f>Worksheet!O79</f>
        <v>0</v>
      </c>
      <c r="CI84" s="246" t="e">
        <f t="shared" ca="1" si="68"/>
        <v>#VALUE!</v>
      </c>
      <c r="CJ84" s="246" t="e">
        <f t="shared" ca="1" si="69"/>
        <v>#VALUE!</v>
      </c>
      <c r="CK84" s="246" t="e">
        <f t="shared" ca="1" si="70"/>
        <v>#VALUE!</v>
      </c>
      <c r="CL84" s="246" t="e">
        <f t="shared" ca="1" si="71"/>
        <v>#VALUE!</v>
      </c>
      <c r="CM84" s="246" t="e">
        <f t="shared" ca="1" si="72"/>
        <v>#VALUE!</v>
      </c>
      <c r="CN84" s="222" t="e">
        <f t="shared" ca="1" si="73"/>
        <v>#N/A</v>
      </c>
      <c r="CO84" s="194">
        <f>Worksheet!Q79</f>
        <v>0</v>
      </c>
      <c r="CP84" s="99" t="str">
        <f t="shared" si="74"/>
        <v>1</v>
      </c>
      <c r="CQ84" s="224" t="e">
        <f t="shared" si="75"/>
        <v>#N/A</v>
      </c>
      <c r="CR84" s="99" t="str">
        <f t="shared" si="86"/>
        <v>Standard1</v>
      </c>
      <c r="CT84" s="203" t="str">
        <f t="shared" ca="1" si="76"/>
        <v>$B$4:$P$807</v>
      </c>
      <c r="CU84" s="193" t="str">
        <f>VLOOKUP($CR84,$CT$3:CU$8,2,FALSE)</f>
        <v>$I$189:$I$348</v>
      </c>
      <c r="CV84" s="193" t="str">
        <f>VLOOKUP($CR84,$CT$3:CV$8,3,FALSE)</f>
        <v>$I$349:$I$538</v>
      </c>
      <c r="CW84" s="193" t="e">
        <f>VLOOKUP($CR84,$CT$3:CW$8,4,FALSE)</f>
        <v>#N/A</v>
      </c>
      <c r="CX84" s="193" t="e">
        <f>VLOOKUP($CR84,$CT$3:CX$8,5,FALSE)</f>
        <v>#N/A</v>
      </c>
      <c r="CY84" s="193" t="e">
        <f>VLOOKUP($CR84,$CT$3:CY$8,6,FALSE)</f>
        <v>#N/A</v>
      </c>
      <c r="CZ84" s="99">
        <f>COUNTIF($CU$10:CU84,"&lt;&gt;"&amp;"")</f>
        <v>75</v>
      </c>
      <c r="DB84" s="99" t="str">
        <f t="shared" si="77"/>
        <v/>
      </c>
      <c r="DC84" s="99" t="e">
        <f t="shared" ca="1" si="78"/>
        <v>#N/A</v>
      </c>
    </row>
    <row r="85" spans="17:107" x14ac:dyDescent="0.25">
      <c r="Q85" s="100" t="e">
        <f t="shared" ca="1" si="52"/>
        <v>#N/A</v>
      </c>
      <c r="R85" s="99" t="str">
        <f>IF(Worksheet!I80=$S$2,$S$2,IF(Worksheet!I80=$S$3,$S$3,$S$1))</f>
        <v>5502A</v>
      </c>
      <c r="S85" s="101" t="str">
        <f t="shared" ca="1" si="53"/>
        <v/>
      </c>
      <c r="T85" s="96" t="e">
        <f t="shared" si="54"/>
        <v>#N/A</v>
      </c>
      <c r="U85" s="103">
        <f>IF(Worksheet!S80="%",ABS(Worksheet!Z80),ABS(Worksheet!U80))</f>
        <v>0</v>
      </c>
      <c r="V85" s="249">
        <f>IF(Worksheet!S80="%",Worksheet!AA80,Worksheet!S80)</f>
        <v>0</v>
      </c>
      <c r="W85" s="102" t="str">
        <f>IF(Worksheet!S80="%","",IF(Worksheet!Z80&lt;&gt;"",Worksheet!Z80,""))</f>
        <v/>
      </c>
      <c r="X85" s="102" t="str">
        <f>IF(Worksheet!S80="%","",IF(Worksheet!AA80&lt;&gt;"",Worksheet!AA80,""))</f>
        <v/>
      </c>
      <c r="Y85" s="104" t="str">
        <f t="shared" si="55"/>
        <v/>
      </c>
      <c r="Z85" s="104" t="str">
        <f t="shared" si="56"/>
        <v>0</v>
      </c>
      <c r="AA85" s="104" t="str">
        <f t="shared" si="57"/>
        <v>DC</v>
      </c>
      <c r="AB85" s="104" t="str">
        <f t="shared" si="58"/>
        <v>DC0</v>
      </c>
      <c r="AC85" s="104" t="str">
        <f>IF(Worksheet!H80&lt;&gt;"",Worksheet!H80,"")</f>
        <v/>
      </c>
      <c r="AD85" s="104" t="str">
        <f t="shared" si="59"/>
        <v/>
      </c>
      <c r="AE85" s="225" t="str">
        <f t="shared" si="60"/>
        <v>DC0</v>
      </c>
      <c r="AF85" s="226" t="e">
        <f>HLOOKUP(AE85,$AH$10:AZ85,COUNTIF($AE$7:AE85,"&lt;&gt;"&amp;""),FALSE)</f>
        <v>#N/A</v>
      </c>
      <c r="AG85" s="112" t="e">
        <f t="shared" si="61"/>
        <v>#N/A</v>
      </c>
      <c r="AH85" s="193" t="e">
        <f ca="1">VLOOKUP($AG85,INDIRECT(CONCATENATE($CR85,"!",VLOOKUP($CR85,$AG$3:AH$8,AH$2,FALSE))),1,TRUE)</f>
        <v>#N/A</v>
      </c>
      <c r="AI85" s="193" t="e">
        <f ca="1">VLOOKUP($AG85,INDIRECT(CONCATENATE($CR85,"!",VLOOKUP($CR85,$AG$3:AI$8,AI$2,FALSE))),1,TRUE)</f>
        <v>#N/A</v>
      </c>
      <c r="AJ85" s="193" t="e">
        <f ca="1">VLOOKUP($AG85,INDIRECT(CONCATENATE($CR85,"!",VLOOKUP($CR85,$AG$3:AJ$8,AJ$2,FALSE))),1,TRUE)</f>
        <v>#N/A</v>
      </c>
      <c r="AK85" s="193" t="e">
        <f ca="1">VLOOKUP($AG85,INDIRECT(CONCATENATE($CR85,"!",VLOOKUP($CR85,$AG$3:AK$8,AK$2,FALSE))),1,TRUE)</f>
        <v>#N/A</v>
      </c>
      <c r="AL85" s="193" t="e">
        <f ca="1">VLOOKUP($AG85,INDIRECT(CONCATENATE($CR85,"!",VLOOKUP($CR85,$AG$3:AL$8,AL$2,FALSE))),1,TRUE)</f>
        <v>#N/A</v>
      </c>
      <c r="AM85" s="193" t="e">
        <f ca="1">VLOOKUP($AG85,INDIRECT(CONCATENATE($CR85,"!",VLOOKUP($CR85,$AG$3:AM$8,AM$2,FALSE))),1,TRUE)</f>
        <v>#N/A</v>
      </c>
      <c r="AN85" s="193" t="e">
        <f ca="1">VLOOKUP($AG85,INDIRECT(CONCATENATE($CR85,"!",VLOOKUP($CR85,$AG$3:AN$8,AN$2,FALSE))),1,TRUE)</f>
        <v>#N/A</v>
      </c>
      <c r="AO85" s="193" t="e">
        <f ca="1">VLOOKUP($AG85,INDIRECT(CONCATENATE($CR85,"!",VLOOKUP($CR85,$AG$3:AO$8,AO$2,FALSE))),1,TRUE)</f>
        <v>#N/A</v>
      </c>
      <c r="AP85" s="193" t="e">
        <f ca="1">VLOOKUP($AG85,INDIRECT(CONCATENATE($CR85,"!",VLOOKUP($CR85,$AG$3:AP$8,AP$2,FALSE))),1,TRUE)</f>
        <v>#N/A</v>
      </c>
      <c r="AQ85" s="193" t="e">
        <f ca="1">VLOOKUP($AG85,INDIRECT(CONCATENATE($CR85,"!",VLOOKUP($CR85,$AG$3:AQ$8,AQ$2,FALSE))),1,TRUE)</f>
        <v>#N/A</v>
      </c>
      <c r="AR85" s="193" t="e">
        <f ca="1">VLOOKUP($AG85,INDIRECT(CONCATENATE($CR85,"!",VLOOKUP($CR85,$AG$3:AR$8,AR$2,FALSE))),1,TRUE)</f>
        <v>#N/A</v>
      </c>
      <c r="AS85" s="193" t="e">
        <f ca="1">VLOOKUP($AG85,INDIRECT(CONCATENATE($CR85,"!",VLOOKUP($CR85,$AG$3:AS$8,AS$2,FALSE))),1,TRUE)</f>
        <v>#N/A</v>
      </c>
      <c r="AT85" s="193" t="e">
        <f ca="1">VLOOKUP($AG85,INDIRECT(CONCATENATE($CR85,"!",VLOOKUP($CR85,$AG$3:AT$8,AT$2,FALSE))),1,TRUE)</f>
        <v>#N/A</v>
      </c>
      <c r="AU85" s="193"/>
      <c r="AV85" s="193"/>
      <c r="AW85" s="193"/>
      <c r="AX85" s="193"/>
      <c r="AY85" s="193"/>
      <c r="AZ85" s="193"/>
      <c r="BA85" s="107">
        <f t="shared" si="79"/>
        <v>1</v>
      </c>
      <c r="BB85" s="100">
        <f t="shared" si="79"/>
        <v>1</v>
      </c>
      <c r="BC85" s="100">
        <f t="shared" si="80"/>
        <v>1</v>
      </c>
      <c r="BD85" s="100">
        <f t="shared" si="80"/>
        <v>1</v>
      </c>
      <c r="BE85" s="100">
        <f t="shared" si="82"/>
        <v>1</v>
      </c>
      <c r="BF85" s="100">
        <f t="shared" si="83"/>
        <v>1</v>
      </c>
      <c r="BG85" s="100">
        <f t="shared" si="84"/>
        <v>1</v>
      </c>
      <c r="BH85" s="100">
        <f t="shared" si="81"/>
        <v>1</v>
      </c>
      <c r="BI85" s="100">
        <f t="shared" si="81"/>
        <v>1</v>
      </c>
      <c r="BJ85" s="100">
        <f t="shared" si="81"/>
        <v>1</v>
      </c>
      <c r="BK85" s="100">
        <f t="shared" si="81"/>
        <v>1</v>
      </c>
      <c r="BL85" s="100">
        <f t="shared" si="81"/>
        <v>1</v>
      </c>
      <c r="BM85" s="100">
        <f t="shared" si="81"/>
        <v>1</v>
      </c>
      <c r="BU85" s="108" t="e">
        <f>HLOOKUP(AE85,$BA$10:BT85,COUNTIF($AE$7:AE85,"&lt;&gt;"&amp;""),FALSE)</f>
        <v>#N/A</v>
      </c>
      <c r="BV85" s="100">
        <f t="shared" si="85"/>
        <v>1</v>
      </c>
      <c r="BW85" s="108" t="str">
        <f t="shared" si="62"/>
        <v/>
      </c>
      <c r="BX85" s="227" t="str">
        <f ca="1">IF(OR(AE85=$BB$10,AE85=$BD$10,AE85=$BK$10,AE85=$BL$10,AE85=$BM$10),VLOOKUP(BW85,INDIRECT(CONCATENATE(CR85,"!",HLOOKUP(AE85,$CU$10:CY85,CZ85,FALSE))),1,TRUE),"")</f>
        <v/>
      </c>
      <c r="BY85" s="193" t="e">
        <f t="shared" ca="1" si="63"/>
        <v>#N/A</v>
      </c>
      <c r="BZ85" s="193" t="e">
        <f t="shared" ca="1" si="64"/>
        <v>#N/A</v>
      </c>
      <c r="CA85" s="193" t="e">
        <f t="shared" ca="1" si="65"/>
        <v>#N/A</v>
      </c>
      <c r="CB85" s="193" t="e">
        <f t="shared" ca="1" si="66"/>
        <v>#N/A</v>
      </c>
      <c r="CC85" s="193" t="e">
        <f t="shared" ca="1" si="67"/>
        <v>#VALUE!</v>
      </c>
      <c r="CD85" s="109">
        <f>Worksheet!K80</f>
        <v>0</v>
      </c>
      <c r="CE85" s="109">
        <f>Worksheet!L80</f>
        <v>0</v>
      </c>
      <c r="CF85" s="109">
        <f>Worksheet!M80</f>
        <v>0</v>
      </c>
      <c r="CG85" s="109">
        <f>Worksheet!N80</f>
        <v>0</v>
      </c>
      <c r="CH85" s="109">
        <f>Worksheet!O80</f>
        <v>0</v>
      </c>
      <c r="CI85" s="246" t="e">
        <f t="shared" ca="1" si="68"/>
        <v>#VALUE!</v>
      </c>
      <c r="CJ85" s="246" t="e">
        <f t="shared" ca="1" si="69"/>
        <v>#VALUE!</v>
      </c>
      <c r="CK85" s="246" t="e">
        <f t="shared" ca="1" si="70"/>
        <v>#VALUE!</v>
      </c>
      <c r="CL85" s="246" t="e">
        <f t="shared" ca="1" si="71"/>
        <v>#VALUE!</v>
      </c>
      <c r="CM85" s="246" t="e">
        <f t="shared" ca="1" si="72"/>
        <v>#VALUE!</v>
      </c>
      <c r="CN85" s="222" t="e">
        <f t="shared" ca="1" si="73"/>
        <v>#N/A</v>
      </c>
      <c r="CO85" s="194">
        <f>Worksheet!Q80</f>
        <v>0</v>
      </c>
      <c r="CP85" s="99" t="str">
        <f t="shared" si="74"/>
        <v>1</v>
      </c>
      <c r="CQ85" s="224" t="e">
        <f t="shared" si="75"/>
        <v>#N/A</v>
      </c>
      <c r="CR85" s="99" t="str">
        <f t="shared" si="86"/>
        <v>Standard1</v>
      </c>
      <c r="CT85" s="203" t="str">
        <f t="shared" ca="1" si="76"/>
        <v>$B$4:$P$807</v>
      </c>
      <c r="CU85" s="193" t="str">
        <f>VLOOKUP($CR85,$CT$3:CU$8,2,FALSE)</f>
        <v>$I$189:$I$348</v>
      </c>
      <c r="CV85" s="193" t="str">
        <f>VLOOKUP($CR85,$CT$3:CV$8,3,FALSE)</f>
        <v>$I$349:$I$538</v>
      </c>
      <c r="CW85" s="193" t="e">
        <f>VLOOKUP($CR85,$CT$3:CW$8,4,FALSE)</f>
        <v>#N/A</v>
      </c>
      <c r="CX85" s="193" t="e">
        <f>VLOOKUP($CR85,$CT$3:CX$8,5,FALSE)</f>
        <v>#N/A</v>
      </c>
      <c r="CY85" s="193" t="e">
        <f>VLOOKUP($CR85,$CT$3:CY$8,6,FALSE)</f>
        <v>#N/A</v>
      </c>
      <c r="CZ85" s="99">
        <f>COUNTIF($CU$10:CU85,"&lt;&gt;"&amp;"")</f>
        <v>76</v>
      </c>
      <c r="DB85" s="99" t="str">
        <f t="shared" si="77"/>
        <v/>
      </c>
      <c r="DC85" s="99" t="e">
        <f t="shared" ca="1" si="78"/>
        <v>#N/A</v>
      </c>
    </row>
    <row r="86" spans="17:107" x14ac:dyDescent="0.25">
      <c r="Q86" s="100" t="e">
        <f t="shared" ca="1" si="52"/>
        <v>#N/A</v>
      </c>
      <c r="R86" s="99" t="str">
        <f>IF(Worksheet!I81=$S$2,$S$2,IF(Worksheet!I81=$S$3,$S$3,$S$1))</f>
        <v>5502A</v>
      </c>
      <c r="S86" s="101" t="str">
        <f t="shared" ca="1" si="53"/>
        <v/>
      </c>
      <c r="T86" s="96" t="e">
        <f t="shared" si="54"/>
        <v>#N/A</v>
      </c>
      <c r="U86" s="103">
        <f>IF(Worksheet!S81="%",ABS(Worksheet!Z81),ABS(Worksheet!U81))</f>
        <v>0</v>
      </c>
      <c r="V86" s="249">
        <f>IF(Worksheet!S81="%",Worksheet!AA81,Worksheet!S81)</f>
        <v>0</v>
      </c>
      <c r="W86" s="102" t="str">
        <f>IF(Worksheet!S81="%","",IF(Worksheet!Z81&lt;&gt;"",Worksheet!Z81,""))</f>
        <v/>
      </c>
      <c r="X86" s="102" t="str">
        <f>IF(Worksheet!S81="%","",IF(Worksheet!AA81&lt;&gt;"",Worksheet!AA81,""))</f>
        <v/>
      </c>
      <c r="Y86" s="104" t="str">
        <f t="shared" si="55"/>
        <v/>
      </c>
      <c r="Z86" s="104" t="str">
        <f t="shared" si="56"/>
        <v>0</v>
      </c>
      <c r="AA86" s="104" t="str">
        <f t="shared" si="57"/>
        <v>DC</v>
      </c>
      <c r="AB86" s="104" t="str">
        <f t="shared" si="58"/>
        <v>DC0</v>
      </c>
      <c r="AC86" s="104" t="str">
        <f>IF(Worksheet!H81&lt;&gt;"",Worksheet!H81,"")</f>
        <v/>
      </c>
      <c r="AD86" s="104" t="str">
        <f t="shared" si="59"/>
        <v/>
      </c>
      <c r="AE86" s="225" t="str">
        <f t="shared" si="60"/>
        <v>DC0</v>
      </c>
      <c r="AF86" s="226" t="e">
        <f>HLOOKUP(AE86,$AH$10:AZ86,COUNTIF($AE$7:AE86,"&lt;&gt;"&amp;""),FALSE)</f>
        <v>#N/A</v>
      </c>
      <c r="AG86" s="112" t="e">
        <f t="shared" si="61"/>
        <v>#N/A</v>
      </c>
      <c r="AH86" s="193" t="e">
        <f ca="1">VLOOKUP($AG86,INDIRECT(CONCATENATE($CR86,"!",VLOOKUP($CR86,$AG$3:AH$8,AH$2,FALSE))),1,TRUE)</f>
        <v>#N/A</v>
      </c>
      <c r="AI86" s="193" t="e">
        <f ca="1">VLOOKUP($AG86,INDIRECT(CONCATENATE($CR86,"!",VLOOKUP($CR86,$AG$3:AI$8,AI$2,FALSE))),1,TRUE)</f>
        <v>#N/A</v>
      </c>
      <c r="AJ86" s="193" t="e">
        <f ca="1">VLOOKUP($AG86,INDIRECT(CONCATENATE($CR86,"!",VLOOKUP($CR86,$AG$3:AJ$8,AJ$2,FALSE))),1,TRUE)</f>
        <v>#N/A</v>
      </c>
      <c r="AK86" s="193" t="e">
        <f ca="1">VLOOKUP($AG86,INDIRECT(CONCATENATE($CR86,"!",VLOOKUP($CR86,$AG$3:AK$8,AK$2,FALSE))),1,TRUE)</f>
        <v>#N/A</v>
      </c>
      <c r="AL86" s="193" t="e">
        <f ca="1">VLOOKUP($AG86,INDIRECT(CONCATENATE($CR86,"!",VLOOKUP($CR86,$AG$3:AL$8,AL$2,FALSE))),1,TRUE)</f>
        <v>#N/A</v>
      </c>
      <c r="AM86" s="193" t="e">
        <f ca="1">VLOOKUP($AG86,INDIRECT(CONCATENATE($CR86,"!",VLOOKUP($CR86,$AG$3:AM$8,AM$2,FALSE))),1,TRUE)</f>
        <v>#N/A</v>
      </c>
      <c r="AN86" s="193" t="e">
        <f ca="1">VLOOKUP($AG86,INDIRECT(CONCATENATE($CR86,"!",VLOOKUP($CR86,$AG$3:AN$8,AN$2,FALSE))),1,TRUE)</f>
        <v>#N/A</v>
      </c>
      <c r="AO86" s="193" t="e">
        <f ca="1">VLOOKUP($AG86,INDIRECT(CONCATENATE($CR86,"!",VLOOKUP($CR86,$AG$3:AO$8,AO$2,FALSE))),1,TRUE)</f>
        <v>#N/A</v>
      </c>
      <c r="AP86" s="193" t="e">
        <f ca="1">VLOOKUP($AG86,INDIRECT(CONCATENATE($CR86,"!",VLOOKUP($CR86,$AG$3:AP$8,AP$2,FALSE))),1,TRUE)</f>
        <v>#N/A</v>
      </c>
      <c r="AQ86" s="193" t="e">
        <f ca="1">VLOOKUP($AG86,INDIRECT(CONCATENATE($CR86,"!",VLOOKUP($CR86,$AG$3:AQ$8,AQ$2,FALSE))),1,TRUE)</f>
        <v>#N/A</v>
      </c>
      <c r="AR86" s="193" t="e">
        <f ca="1">VLOOKUP($AG86,INDIRECT(CONCATENATE($CR86,"!",VLOOKUP($CR86,$AG$3:AR$8,AR$2,FALSE))),1,TRUE)</f>
        <v>#N/A</v>
      </c>
      <c r="AS86" s="193" t="e">
        <f ca="1">VLOOKUP($AG86,INDIRECT(CONCATENATE($CR86,"!",VLOOKUP($CR86,$AG$3:AS$8,AS$2,FALSE))),1,TRUE)</f>
        <v>#N/A</v>
      </c>
      <c r="AT86" s="193" t="e">
        <f ca="1">VLOOKUP($AG86,INDIRECT(CONCATENATE($CR86,"!",VLOOKUP($CR86,$AG$3:AT$8,AT$2,FALSE))),1,TRUE)</f>
        <v>#N/A</v>
      </c>
      <c r="AU86" s="193"/>
      <c r="AV86" s="193"/>
      <c r="AW86" s="193"/>
      <c r="AX86" s="193"/>
      <c r="AY86" s="193"/>
      <c r="AZ86" s="193"/>
      <c r="BA86" s="107">
        <f t="shared" si="79"/>
        <v>1</v>
      </c>
      <c r="BB86" s="100">
        <f t="shared" si="79"/>
        <v>1</v>
      </c>
      <c r="BC86" s="100">
        <f t="shared" si="80"/>
        <v>1</v>
      </c>
      <c r="BD86" s="100">
        <f t="shared" si="80"/>
        <v>1</v>
      </c>
      <c r="BE86" s="100">
        <f t="shared" si="82"/>
        <v>1</v>
      </c>
      <c r="BF86" s="100">
        <f t="shared" si="83"/>
        <v>1</v>
      </c>
      <c r="BG86" s="100">
        <f t="shared" si="84"/>
        <v>1</v>
      </c>
      <c r="BH86" s="100">
        <f t="shared" si="81"/>
        <v>1</v>
      </c>
      <c r="BI86" s="100">
        <f t="shared" si="81"/>
        <v>1</v>
      </c>
      <c r="BJ86" s="100">
        <f t="shared" si="81"/>
        <v>1</v>
      </c>
      <c r="BK86" s="100">
        <f t="shared" si="81"/>
        <v>1</v>
      </c>
      <c r="BL86" s="100">
        <f t="shared" si="81"/>
        <v>1</v>
      </c>
      <c r="BM86" s="100">
        <f t="shared" si="81"/>
        <v>1</v>
      </c>
      <c r="BU86" s="108" t="e">
        <f>HLOOKUP(AE86,$BA$10:BT86,COUNTIF($AE$7:AE86,"&lt;&gt;"&amp;""),FALSE)</f>
        <v>#N/A</v>
      </c>
      <c r="BV86" s="100">
        <f t="shared" si="85"/>
        <v>1</v>
      </c>
      <c r="BW86" s="108" t="str">
        <f t="shared" si="62"/>
        <v/>
      </c>
      <c r="BX86" s="227" t="str">
        <f ca="1">IF(OR(AE86=$BB$10,AE86=$BD$10,AE86=$BK$10,AE86=$BL$10,AE86=$BM$10),VLOOKUP(BW86,INDIRECT(CONCATENATE(CR86,"!",HLOOKUP(AE86,$CU$10:CY86,CZ86,FALSE))),1,TRUE),"")</f>
        <v/>
      </c>
      <c r="BY86" s="193" t="e">
        <f t="shared" ca="1" si="63"/>
        <v>#N/A</v>
      </c>
      <c r="BZ86" s="193" t="e">
        <f t="shared" ca="1" si="64"/>
        <v>#N/A</v>
      </c>
      <c r="CA86" s="193" t="e">
        <f t="shared" ca="1" si="65"/>
        <v>#N/A</v>
      </c>
      <c r="CB86" s="193" t="e">
        <f t="shared" ca="1" si="66"/>
        <v>#N/A</v>
      </c>
      <c r="CC86" s="193" t="e">
        <f t="shared" ca="1" si="67"/>
        <v>#VALUE!</v>
      </c>
      <c r="CD86" s="109">
        <f>Worksheet!K81</f>
        <v>0</v>
      </c>
      <c r="CE86" s="109">
        <f>Worksheet!L81</f>
        <v>0</v>
      </c>
      <c r="CF86" s="109">
        <f>Worksheet!M81</f>
        <v>0</v>
      </c>
      <c r="CG86" s="109">
        <f>Worksheet!N81</f>
        <v>0</v>
      </c>
      <c r="CH86" s="109">
        <f>Worksheet!O81</f>
        <v>0</v>
      </c>
      <c r="CI86" s="246" t="e">
        <f t="shared" ca="1" si="68"/>
        <v>#VALUE!</v>
      </c>
      <c r="CJ86" s="246" t="e">
        <f t="shared" ca="1" si="69"/>
        <v>#VALUE!</v>
      </c>
      <c r="CK86" s="246" t="e">
        <f t="shared" ca="1" si="70"/>
        <v>#VALUE!</v>
      </c>
      <c r="CL86" s="246" t="e">
        <f t="shared" ca="1" si="71"/>
        <v>#VALUE!</v>
      </c>
      <c r="CM86" s="246" t="e">
        <f t="shared" ca="1" si="72"/>
        <v>#VALUE!</v>
      </c>
      <c r="CN86" s="222" t="e">
        <f t="shared" ca="1" si="73"/>
        <v>#N/A</v>
      </c>
      <c r="CO86" s="194">
        <f>Worksheet!Q81</f>
        <v>0</v>
      </c>
      <c r="CP86" s="99" t="str">
        <f t="shared" si="74"/>
        <v>1</v>
      </c>
      <c r="CQ86" s="224" t="e">
        <f t="shared" si="75"/>
        <v>#N/A</v>
      </c>
      <c r="CR86" s="99" t="str">
        <f t="shared" si="86"/>
        <v>Standard1</v>
      </c>
      <c r="CT86" s="203" t="str">
        <f t="shared" ca="1" si="76"/>
        <v>$B$4:$P$807</v>
      </c>
      <c r="CU86" s="193" t="str">
        <f>VLOOKUP($CR86,$CT$3:CU$8,2,FALSE)</f>
        <v>$I$189:$I$348</v>
      </c>
      <c r="CV86" s="193" t="str">
        <f>VLOOKUP($CR86,$CT$3:CV$8,3,FALSE)</f>
        <v>$I$349:$I$538</v>
      </c>
      <c r="CW86" s="193" t="e">
        <f>VLOOKUP($CR86,$CT$3:CW$8,4,FALSE)</f>
        <v>#N/A</v>
      </c>
      <c r="CX86" s="193" t="e">
        <f>VLOOKUP($CR86,$CT$3:CX$8,5,FALSE)</f>
        <v>#N/A</v>
      </c>
      <c r="CY86" s="193" t="e">
        <f>VLOOKUP($CR86,$CT$3:CY$8,6,FALSE)</f>
        <v>#N/A</v>
      </c>
      <c r="CZ86" s="99">
        <f>COUNTIF($CU$10:CU86,"&lt;&gt;"&amp;"")</f>
        <v>77</v>
      </c>
      <c r="DB86" s="99" t="str">
        <f t="shared" si="77"/>
        <v/>
      </c>
      <c r="DC86" s="99" t="e">
        <f t="shared" ca="1" si="78"/>
        <v>#N/A</v>
      </c>
    </row>
    <row r="87" spans="17:107" x14ac:dyDescent="0.25">
      <c r="Q87" s="100" t="e">
        <f t="shared" ca="1" si="52"/>
        <v>#N/A</v>
      </c>
      <c r="R87" s="99" t="str">
        <f>IF(Worksheet!I82=$S$2,$S$2,IF(Worksheet!I82=$S$3,$S$3,$S$1))</f>
        <v>5502A</v>
      </c>
      <c r="S87" s="101" t="str">
        <f t="shared" ca="1" si="53"/>
        <v/>
      </c>
      <c r="T87" s="96" t="e">
        <f t="shared" si="54"/>
        <v>#N/A</v>
      </c>
      <c r="U87" s="103">
        <f>IF(Worksheet!S82="%",ABS(Worksheet!Z82),ABS(Worksheet!U82))</f>
        <v>0</v>
      </c>
      <c r="V87" s="249">
        <f>IF(Worksheet!S82="%",Worksheet!AA82,Worksheet!S82)</f>
        <v>0</v>
      </c>
      <c r="W87" s="102" t="str">
        <f>IF(Worksheet!S82="%","",IF(Worksheet!Z82&lt;&gt;"",Worksheet!Z82,""))</f>
        <v/>
      </c>
      <c r="X87" s="102" t="str">
        <f>IF(Worksheet!S82="%","",IF(Worksheet!AA82&lt;&gt;"",Worksheet!AA82,""))</f>
        <v/>
      </c>
      <c r="Y87" s="104" t="str">
        <f t="shared" si="55"/>
        <v/>
      </c>
      <c r="Z87" s="104" t="str">
        <f t="shared" si="56"/>
        <v>0</v>
      </c>
      <c r="AA87" s="104" t="str">
        <f t="shared" si="57"/>
        <v>DC</v>
      </c>
      <c r="AB87" s="104" t="str">
        <f t="shared" si="58"/>
        <v>DC0</v>
      </c>
      <c r="AC87" s="104" t="str">
        <f>IF(Worksheet!H82&lt;&gt;"",Worksheet!H82,"")</f>
        <v/>
      </c>
      <c r="AD87" s="104" t="str">
        <f t="shared" si="59"/>
        <v/>
      </c>
      <c r="AE87" s="225" t="str">
        <f t="shared" si="60"/>
        <v>DC0</v>
      </c>
      <c r="AF87" s="226" t="e">
        <f>HLOOKUP(AE87,$AH$10:AZ87,COUNTIF($AE$7:AE87,"&lt;&gt;"&amp;""),FALSE)</f>
        <v>#N/A</v>
      </c>
      <c r="AG87" s="112" t="e">
        <f t="shared" si="61"/>
        <v>#N/A</v>
      </c>
      <c r="AH87" s="193" t="e">
        <f ca="1">VLOOKUP($AG87,INDIRECT(CONCATENATE($CR87,"!",VLOOKUP($CR87,$AG$3:AH$8,AH$2,FALSE))),1,TRUE)</f>
        <v>#N/A</v>
      </c>
      <c r="AI87" s="193" t="e">
        <f ca="1">VLOOKUP($AG87,INDIRECT(CONCATENATE($CR87,"!",VLOOKUP($CR87,$AG$3:AI$8,AI$2,FALSE))),1,TRUE)</f>
        <v>#N/A</v>
      </c>
      <c r="AJ87" s="193" t="e">
        <f ca="1">VLOOKUP($AG87,INDIRECT(CONCATENATE($CR87,"!",VLOOKUP($CR87,$AG$3:AJ$8,AJ$2,FALSE))),1,TRUE)</f>
        <v>#N/A</v>
      </c>
      <c r="AK87" s="193" t="e">
        <f ca="1">VLOOKUP($AG87,INDIRECT(CONCATENATE($CR87,"!",VLOOKUP($CR87,$AG$3:AK$8,AK$2,FALSE))),1,TRUE)</f>
        <v>#N/A</v>
      </c>
      <c r="AL87" s="193" t="e">
        <f ca="1">VLOOKUP($AG87,INDIRECT(CONCATENATE($CR87,"!",VLOOKUP($CR87,$AG$3:AL$8,AL$2,FALSE))),1,TRUE)</f>
        <v>#N/A</v>
      </c>
      <c r="AM87" s="193" t="e">
        <f ca="1">VLOOKUP($AG87,INDIRECT(CONCATENATE($CR87,"!",VLOOKUP($CR87,$AG$3:AM$8,AM$2,FALSE))),1,TRUE)</f>
        <v>#N/A</v>
      </c>
      <c r="AN87" s="193" t="e">
        <f ca="1">VLOOKUP($AG87,INDIRECT(CONCATENATE($CR87,"!",VLOOKUP($CR87,$AG$3:AN$8,AN$2,FALSE))),1,TRUE)</f>
        <v>#N/A</v>
      </c>
      <c r="AO87" s="193" t="e">
        <f ca="1">VLOOKUP($AG87,INDIRECT(CONCATENATE($CR87,"!",VLOOKUP($CR87,$AG$3:AO$8,AO$2,FALSE))),1,TRUE)</f>
        <v>#N/A</v>
      </c>
      <c r="AP87" s="193" t="e">
        <f ca="1">VLOOKUP($AG87,INDIRECT(CONCATENATE($CR87,"!",VLOOKUP($CR87,$AG$3:AP$8,AP$2,FALSE))),1,TRUE)</f>
        <v>#N/A</v>
      </c>
      <c r="AQ87" s="193" t="e">
        <f ca="1">VLOOKUP($AG87,INDIRECT(CONCATENATE($CR87,"!",VLOOKUP($CR87,$AG$3:AQ$8,AQ$2,FALSE))),1,TRUE)</f>
        <v>#N/A</v>
      </c>
      <c r="AR87" s="193" t="e">
        <f ca="1">VLOOKUP($AG87,INDIRECT(CONCATENATE($CR87,"!",VLOOKUP($CR87,$AG$3:AR$8,AR$2,FALSE))),1,TRUE)</f>
        <v>#N/A</v>
      </c>
      <c r="AS87" s="193" t="e">
        <f ca="1">VLOOKUP($AG87,INDIRECT(CONCATENATE($CR87,"!",VLOOKUP($CR87,$AG$3:AS$8,AS$2,FALSE))),1,TRUE)</f>
        <v>#N/A</v>
      </c>
      <c r="AT87" s="193" t="e">
        <f ca="1">VLOOKUP($AG87,INDIRECT(CONCATENATE($CR87,"!",VLOOKUP($CR87,$AG$3:AT$8,AT$2,FALSE))),1,TRUE)</f>
        <v>#N/A</v>
      </c>
      <c r="AU87" s="193"/>
      <c r="AV87" s="193"/>
      <c r="AW87" s="193"/>
      <c r="AX87" s="193"/>
      <c r="AY87" s="193"/>
      <c r="AZ87" s="193"/>
      <c r="BA87" s="107">
        <f t="shared" si="79"/>
        <v>1</v>
      </c>
      <c r="BB87" s="100">
        <f t="shared" si="79"/>
        <v>1</v>
      </c>
      <c r="BC87" s="100">
        <f t="shared" si="80"/>
        <v>1</v>
      </c>
      <c r="BD87" s="100">
        <f t="shared" si="80"/>
        <v>1</v>
      </c>
      <c r="BE87" s="100">
        <f t="shared" si="82"/>
        <v>1</v>
      </c>
      <c r="BF87" s="100">
        <f t="shared" si="83"/>
        <v>1</v>
      </c>
      <c r="BG87" s="100">
        <f t="shared" si="84"/>
        <v>1</v>
      </c>
      <c r="BH87" s="100">
        <f t="shared" si="81"/>
        <v>1</v>
      </c>
      <c r="BI87" s="100">
        <f t="shared" si="81"/>
        <v>1</v>
      </c>
      <c r="BJ87" s="100">
        <f t="shared" si="81"/>
        <v>1</v>
      </c>
      <c r="BK87" s="100">
        <f t="shared" si="81"/>
        <v>1</v>
      </c>
      <c r="BL87" s="100">
        <f t="shared" si="81"/>
        <v>1</v>
      </c>
      <c r="BM87" s="100">
        <f t="shared" si="81"/>
        <v>1</v>
      </c>
      <c r="BU87" s="108" t="e">
        <f>HLOOKUP(AE87,$BA$10:BT87,COUNTIF($AE$7:AE87,"&lt;&gt;"&amp;""),FALSE)</f>
        <v>#N/A</v>
      </c>
      <c r="BV87" s="100">
        <f t="shared" si="85"/>
        <v>1</v>
      </c>
      <c r="BW87" s="108" t="str">
        <f t="shared" si="62"/>
        <v/>
      </c>
      <c r="BX87" s="227" t="str">
        <f ca="1">IF(OR(AE87=$BB$10,AE87=$BD$10,AE87=$BK$10,AE87=$BL$10,AE87=$BM$10),VLOOKUP(BW87,INDIRECT(CONCATENATE(CR87,"!",HLOOKUP(AE87,$CU$10:CY87,CZ87,FALSE))),1,TRUE),"")</f>
        <v/>
      </c>
      <c r="BY87" s="193" t="e">
        <f t="shared" ca="1" si="63"/>
        <v>#N/A</v>
      </c>
      <c r="BZ87" s="193" t="e">
        <f t="shared" ca="1" si="64"/>
        <v>#N/A</v>
      </c>
      <c r="CA87" s="193" t="e">
        <f t="shared" ca="1" si="65"/>
        <v>#N/A</v>
      </c>
      <c r="CB87" s="193" t="e">
        <f t="shared" ca="1" si="66"/>
        <v>#N/A</v>
      </c>
      <c r="CC87" s="193" t="e">
        <f t="shared" ca="1" si="67"/>
        <v>#VALUE!</v>
      </c>
      <c r="CD87" s="109">
        <f>Worksheet!K82</f>
        <v>0</v>
      </c>
      <c r="CE87" s="109">
        <f>Worksheet!L82</f>
        <v>0</v>
      </c>
      <c r="CF87" s="109">
        <f>Worksheet!M82</f>
        <v>0</v>
      </c>
      <c r="CG87" s="109">
        <f>Worksheet!N82</f>
        <v>0</v>
      </c>
      <c r="CH87" s="109">
        <f>Worksheet!O82</f>
        <v>0</v>
      </c>
      <c r="CI87" s="246" t="e">
        <f t="shared" ca="1" si="68"/>
        <v>#VALUE!</v>
      </c>
      <c r="CJ87" s="246" t="e">
        <f t="shared" ca="1" si="69"/>
        <v>#VALUE!</v>
      </c>
      <c r="CK87" s="246" t="e">
        <f t="shared" ca="1" si="70"/>
        <v>#VALUE!</v>
      </c>
      <c r="CL87" s="246" t="e">
        <f t="shared" ca="1" si="71"/>
        <v>#VALUE!</v>
      </c>
      <c r="CM87" s="246" t="e">
        <f t="shared" ca="1" si="72"/>
        <v>#VALUE!</v>
      </c>
      <c r="CN87" s="222" t="e">
        <f t="shared" ca="1" si="73"/>
        <v>#N/A</v>
      </c>
      <c r="CO87" s="194">
        <f>Worksheet!Q82</f>
        <v>0</v>
      </c>
      <c r="CP87" s="99" t="str">
        <f t="shared" si="74"/>
        <v>1</v>
      </c>
      <c r="CQ87" s="224" t="e">
        <f t="shared" si="75"/>
        <v>#N/A</v>
      </c>
      <c r="CR87" s="99" t="str">
        <f t="shared" si="86"/>
        <v>Standard1</v>
      </c>
      <c r="CT87" s="203" t="str">
        <f t="shared" ca="1" si="76"/>
        <v>$B$4:$P$807</v>
      </c>
      <c r="CU87" s="193" t="str">
        <f>VLOOKUP($CR87,$CT$3:CU$8,2,FALSE)</f>
        <v>$I$189:$I$348</v>
      </c>
      <c r="CV87" s="193" t="str">
        <f>VLOOKUP($CR87,$CT$3:CV$8,3,FALSE)</f>
        <v>$I$349:$I$538</v>
      </c>
      <c r="CW87" s="193" t="e">
        <f>VLOOKUP($CR87,$CT$3:CW$8,4,FALSE)</f>
        <v>#N/A</v>
      </c>
      <c r="CX87" s="193" t="e">
        <f>VLOOKUP($CR87,$CT$3:CX$8,5,FALSE)</f>
        <v>#N/A</v>
      </c>
      <c r="CY87" s="193" t="e">
        <f>VLOOKUP($CR87,$CT$3:CY$8,6,FALSE)</f>
        <v>#N/A</v>
      </c>
      <c r="CZ87" s="99">
        <f>COUNTIF($CU$10:CU87,"&lt;&gt;"&amp;"")</f>
        <v>78</v>
      </c>
      <c r="DB87" s="99" t="str">
        <f t="shared" si="77"/>
        <v/>
      </c>
      <c r="DC87" s="99" t="e">
        <f t="shared" ca="1" si="78"/>
        <v>#N/A</v>
      </c>
    </row>
    <row r="88" spans="17:107" x14ac:dyDescent="0.25">
      <c r="Q88" s="100" t="e">
        <f t="shared" ca="1" si="52"/>
        <v>#N/A</v>
      </c>
      <c r="R88" s="99" t="str">
        <f>IF(Worksheet!I83=$S$2,$S$2,IF(Worksheet!I83=$S$3,$S$3,$S$1))</f>
        <v>5502A</v>
      </c>
      <c r="S88" s="101" t="str">
        <f t="shared" ca="1" si="53"/>
        <v/>
      </c>
      <c r="T88" s="96" t="e">
        <f t="shared" si="54"/>
        <v>#N/A</v>
      </c>
      <c r="U88" s="103">
        <f>IF(Worksheet!S83="%",ABS(Worksheet!Z83),ABS(Worksheet!U83))</f>
        <v>0</v>
      </c>
      <c r="V88" s="249">
        <f>IF(Worksheet!S83="%",Worksheet!AA83,Worksheet!S83)</f>
        <v>0</v>
      </c>
      <c r="W88" s="102" t="str">
        <f>IF(Worksheet!S83="%","",IF(Worksheet!Z83&lt;&gt;"",Worksheet!Z83,""))</f>
        <v/>
      </c>
      <c r="X88" s="102" t="str">
        <f>IF(Worksheet!S83="%","",IF(Worksheet!AA83&lt;&gt;"",Worksheet!AA83,""))</f>
        <v/>
      </c>
      <c r="Y88" s="104" t="str">
        <f t="shared" si="55"/>
        <v/>
      </c>
      <c r="Z88" s="104" t="str">
        <f t="shared" si="56"/>
        <v>0</v>
      </c>
      <c r="AA88" s="104" t="str">
        <f t="shared" si="57"/>
        <v>DC</v>
      </c>
      <c r="AB88" s="104" t="str">
        <f t="shared" si="58"/>
        <v>DC0</v>
      </c>
      <c r="AC88" s="104" t="str">
        <f>IF(Worksheet!H83&lt;&gt;"",Worksheet!H83,"")</f>
        <v/>
      </c>
      <c r="AD88" s="104" t="str">
        <f t="shared" si="59"/>
        <v/>
      </c>
      <c r="AE88" s="225" t="str">
        <f t="shared" si="60"/>
        <v>DC0</v>
      </c>
      <c r="AF88" s="226" t="e">
        <f>HLOOKUP(AE88,$AH$10:AZ88,COUNTIF($AE$7:AE88,"&lt;&gt;"&amp;""),FALSE)</f>
        <v>#N/A</v>
      </c>
      <c r="AG88" s="112" t="e">
        <f t="shared" si="61"/>
        <v>#N/A</v>
      </c>
      <c r="AH88" s="193" t="e">
        <f ca="1">VLOOKUP($AG88,INDIRECT(CONCATENATE($CR88,"!",VLOOKUP($CR88,$AG$3:AH$8,AH$2,FALSE))),1,TRUE)</f>
        <v>#N/A</v>
      </c>
      <c r="AI88" s="193" t="e">
        <f ca="1">VLOOKUP($AG88,INDIRECT(CONCATENATE($CR88,"!",VLOOKUP($CR88,$AG$3:AI$8,AI$2,FALSE))),1,TRUE)</f>
        <v>#N/A</v>
      </c>
      <c r="AJ88" s="193" t="e">
        <f ca="1">VLOOKUP($AG88,INDIRECT(CONCATENATE($CR88,"!",VLOOKUP($CR88,$AG$3:AJ$8,AJ$2,FALSE))),1,TRUE)</f>
        <v>#N/A</v>
      </c>
      <c r="AK88" s="193" t="e">
        <f ca="1">VLOOKUP($AG88,INDIRECT(CONCATENATE($CR88,"!",VLOOKUP($CR88,$AG$3:AK$8,AK$2,FALSE))),1,TRUE)</f>
        <v>#N/A</v>
      </c>
      <c r="AL88" s="193" t="e">
        <f ca="1">VLOOKUP($AG88,INDIRECT(CONCATENATE($CR88,"!",VLOOKUP($CR88,$AG$3:AL$8,AL$2,FALSE))),1,TRUE)</f>
        <v>#N/A</v>
      </c>
      <c r="AM88" s="193" t="e">
        <f ca="1">VLOOKUP($AG88,INDIRECT(CONCATENATE($CR88,"!",VLOOKUP($CR88,$AG$3:AM$8,AM$2,FALSE))),1,TRUE)</f>
        <v>#N/A</v>
      </c>
      <c r="AN88" s="193" t="e">
        <f ca="1">VLOOKUP($AG88,INDIRECT(CONCATENATE($CR88,"!",VLOOKUP($CR88,$AG$3:AN$8,AN$2,FALSE))),1,TRUE)</f>
        <v>#N/A</v>
      </c>
      <c r="AO88" s="193" t="e">
        <f ca="1">VLOOKUP($AG88,INDIRECT(CONCATENATE($CR88,"!",VLOOKUP($CR88,$AG$3:AO$8,AO$2,FALSE))),1,TRUE)</f>
        <v>#N/A</v>
      </c>
      <c r="AP88" s="193" t="e">
        <f ca="1">VLOOKUP($AG88,INDIRECT(CONCATENATE($CR88,"!",VLOOKUP($CR88,$AG$3:AP$8,AP$2,FALSE))),1,TRUE)</f>
        <v>#N/A</v>
      </c>
      <c r="AQ88" s="193" t="e">
        <f ca="1">VLOOKUP($AG88,INDIRECT(CONCATENATE($CR88,"!",VLOOKUP($CR88,$AG$3:AQ$8,AQ$2,FALSE))),1,TRUE)</f>
        <v>#N/A</v>
      </c>
      <c r="AR88" s="193" t="e">
        <f ca="1">VLOOKUP($AG88,INDIRECT(CONCATENATE($CR88,"!",VLOOKUP($CR88,$AG$3:AR$8,AR$2,FALSE))),1,TRUE)</f>
        <v>#N/A</v>
      </c>
      <c r="AS88" s="193" t="e">
        <f ca="1">VLOOKUP($AG88,INDIRECT(CONCATENATE($CR88,"!",VLOOKUP($CR88,$AG$3:AS$8,AS$2,FALSE))),1,TRUE)</f>
        <v>#N/A</v>
      </c>
      <c r="AT88" s="193" t="e">
        <f ca="1">VLOOKUP($AG88,INDIRECT(CONCATENATE($CR88,"!",VLOOKUP($CR88,$AG$3:AT$8,AT$2,FALSE))),1,TRUE)</f>
        <v>#N/A</v>
      </c>
      <c r="AU88" s="193"/>
      <c r="AV88" s="193"/>
      <c r="AW88" s="193"/>
      <c r="AX88" s="193"/>
      <c r="AY88" s="193"/>
      <c r="AZ88" s="193"/>
      <c r="BA88" s="107">
        <f t="shared" si="79"/>
        <v>1</v>
      </c>
      <c r="BB88" s="100">
        <f t="shared" si="79"/>
        <v>1</v>
      </c>
      <c r="BC88" s="100">
        <f t="shared" si="80"/>
        <v>1</v>
      </c>
      <c r="BD88" s="100">
        <f t="shared" si="80"/>
        <v>1</v>
      </c>
      <c r="BE88" s="100">
        <f t="shared" si="82"/>
        <v>1</v>
      </c>
      <c r="BF88" s="100">
        <f t="shared" si="83"/>
        <v>1</v>
      </c>
      <c r="BG88" s="100">
        <f t="shared" si="84"/>
        <v>1</v>
      </c>
      <c r="BH88" s="100">
        <f t="shared" si="81"/>
        <v>1</v>
      </c>
      <c r="BI88" s="100">
        <f t="shared" si="81"/>
        <v>1</v>
      </c>
      <c r="BJ88" s="100">
        <f t="shared" si="81"/>
        <v>1</v>
      </c>
      <c r="BK88" s="100">
        <f t="shared" si="81"/>
        <v>1</v>
      </c>
      <c r="BL88" s="100">
        <f t="shared" si="81"/>
        <v>1</v>
      </c>
      <c r="BM88" s="100">
        <f t="shared" si="81"/>
        <v>1</v>
      </c>
      <c r="BU88" s="108" t="e">
        <f>HLOOKUP(AE88,$BA$10:BT88,COUNTIF($AE$7:AE88,"&lt;&gt;"&amp;""),FALSE)</f>
        <v>#N/A</v>
      </c>
      <c r="BV88" s="100">
        <f t="shared" si="85"/>
        <v>1</v>
      </c>
      <c r="BW88" s="108" t="str">
        <f t="shared" si="62"/>
        <v/>
      </c>
      <c r="BX88" s="227" t="str">
        <f ca="1">IF(OR(AE88=$BB$10,AE88=$BD$10,AE88=$BK$10,AE88=$BL$10,AE88=$BM$10),VLOOKUP(BW88,INDIRECT(CONCATENATE(CR88,"!",HLOOKUP(AE88,$CU$10:CY88,CZ88,FALSE))),1,TRUE),"")</f>
        <v/>
      </c>
      <c r="BY88" s="193" t="e">
        <f t="shared" ca="1" si="63"/>
        <v>#N/A</v>
      </c>
      <c r="BZ88" s="193" t="e">
        <f t="shared" ca="1" si="64"/>
        <v>#N/A</v>
      </c>
      <c r="CA88" s="193" t="e">
        <f t="shared" ca="1" si="65"/>
        <v>#N/A</v>
      </c>
      <c r="CB88" s="193" t="e">
        <f t="shared" ca="1" si="66"/>
        <v>#N/A</v>
      </c>
      <c r="CC88" s="193" t="e">
        <f t="shared" ca="1" si="67"/>
        <v>#VALUE!</v>
      </c>
      <c r="CD88" s="109">
        <f>Worksheet!K83</f>
        <v>0</v>
      </c>
      <c r="CE88" s="109">
        <f>Worksheet!L83</f>
        <v>0</v>
      </c>
      <c r="CF88" s="109">
        <f>Worksheet!M83</f>
        <v>0</v>
      </c>
      <c r="CG88" s="109">
        <f>Worksheet!N83</f>
        <v>0</v>
      </c>
      <c r="CH88" s="109">
        <f>Worksheet!O83</f>
        <v>0</v>
      </c>
      <c r="CI88" s="246" t="e">
        <f t="shared" ca="1" si="68"/>
        <v>#VALUE!</v>
      </c>
      <c r="CJ88" s="246" t="e">
        <f t="shared" ca="1" si="69"/>
        <v>#VALUE!</v>
      </c>
      <c r="CK88" s="246" t="e">
        <f t="shared" ca="1" si="70"/>
        <v>#VALUE!</v>
      </c>
      <c r="CL88" s="246" t="e">
        <f t="shared" ca="1" si="71"/>
        <v>#VALUE!</v>
      </c>
      <c r="CM88" s="246" t="e">
        <f t="shared" ca="1" si="72"/>
        <v>#VALUE!</v>
      </c>
      <c r="CN88" s="222" t="e">
        <f t="shared" ca="1" si="73"/>
        <v>#N/A</v>
      </c>
      <c r="CO88" s="194">
        <f>Worksheet!Q83</f>
        <v>0</v>
      </c>
      <c r="CP88" s="99" t="str">
        <f t="shared" si="74"/>
        <v>1</v>
      </c>
      <c r="CQ88" s="224" t="e">
        <f t="shared" si="75"/>
        <v>#N/A</v>
      </c>
      <c r="CR88" s="99" t="str">
        <f t="shared" si="86"/>
        <v>Standard1</v>
      </c>
      <c r="CT88" s="203" t="str">
        <f t="shared" ca="1" si="76"/>
        <v>$B$4:$P$807</v>
      </c>
      <c r="CU88" s="193" t="str">
        <f>VLOOKUP($CR88,$CT$3:CU$8,2,FALSE)</f>
        <v>$I$189:$I$348</v>
      </c>
      <c r="CV88" s="193" t="str">
        <f>VLOOKUP($CR88,$CT$3:CV$8,3,FALSE)</f>
        <v>$I$349:$I$538</v>
      </c>
      <c r="CW88" s="193" t="e">
        <f>VLOOKUP($CR88,$CT$3:CW$8,4,FALSE)</f>
        <v>#N/A</v>
      </c>
      <c r="CX88" s="193" t="e">
        <f>VLOOKUP($CR88,$CT$3:CX$8,5,FALSE)</f>
        <v>#N/A</v>
      </c>
      <c r="CY88" s="193" t="e">
        <f>VLOOKUP($CR88,$CT$3:CY$8,6,FALSE)</f>
        <v>#N/A</v>
      </c>
      <c r="CZ88" s="99">
        <f>COUNTIF($CU$10:CU88,"&lt;&gt;"&amp;"")</f>
        <v>79</v>
      </c>
      <c r="DB88" s="99" t="str">
        <f t="shared" si="77"/>
        <v/>
      </c>
      <c r="DC88" s="99" t="e">
        <f t="shared" ca="1" si="78"/>
        <v>#N/A</v>
      </c>
    </row>
    <row r="89" spans="17:107" x14ac:dyDescent="0.25">
      <c r="Q89" s="100" t="e">
        <f t="shared" ca="1" si="52"/>
        <v>#N/A</v>
      </c>
      <c r="R89" s="99" t="str">
        <f>IF(Worksheet!I84=$S$2,$S$2,IF(Worksheet!I84=$S$3,$S$3,$S$1))</f>
        <v>5502A</v>
      </c>
      <c r="S89" s="101" t="str">
        <f t="shared" ca="1" si="53"/>
        <v/>
      </c>
      <c r="T89" s="96" t="e">
        <f t="shared" si="54"/>
        <v>#N/A</v>
      </c>
      <c r="U89" s="103">
        <f>IF(Worksheet!S84="%",ABS(Worksheet!Z84),ABS(Worksheet!U84))</f>
        <v>0</v>
      </c>
      <c r="V89" s="249">
        <f>IF(Worksheet!S84="%",Worksheet!AA84,Worksheet!S84)</f>
        <v>0</v>
      </c>
      <c r="W89" s="102" t="str">
        <f>IF(Worksheet!S84="%","",IF(Worksheet!Z84&lt;&gt;"",Worksheet!Z84,""))</f>
        <v/>
      </c>
      <c r="X89" s="102" t="str">
        <f>IF(Worksheet!S84="%","",IF(Worksheet!AA84&lt;&gt;"",Worksheet!AA84,""))</f>
        <v/>
      </c>
      <c r="Y89" s="104" t="str">
        <f t="shared" si="55"/>
        <v/>
      </c>
      <c r="Z89" s="104" t="str">
        <f t="shared" si="56"/>
        <v>0</v>
      </c>
      <c r="AA89" s="104" t="str">
        <f t="shared" si="57"/>
        <v>DC</v>
      </c>
      <c r="AB89" s="104" t="str">
        <f t="shared" si="58"/>
        <v>DC0</v>
      </c>
      <c r="AC89" s="104" t="str">
        <f>IF(Worksheet!H84&lt;&gt;"",Worksheet!H84,"")</f>
        <v/>
      </c>
      <c r="AD89" s="104" t="str">
        <f t="shared" si="59"/>
        <v/>
      </c>
      <c r="AE89" s="225" t="str">
        <f t="shared" si="60"/>
        <v>DC0</v>
      </c>
      <c r="AF89" s="226" t="e">
        <f>HLOOKUP(AE89,$AH$10:AZ89,COUNTIF($AE$7:AE89,"&lt;&gt;"&amp;""),FALSE)</f>
        <v>#N/A</v>
      </c>
      <c r="AG89" s="112" t="e">
        <f t="shared" si="61"/>
        <v>#N/A</v>
      </c>
      <c r="AH89" s="193" t="e">
        <f ca="1">VLOOKUP($AG89,INDIRECT(CONCATENATE($CR89,"!",VLOOKUP($CR89,$AG$3:AH$8,AH$2,FALSE))),1,TRUE)</f>
        <v>#N/A</v>
      </c>
      <c r="AI89" s="193" t="e">
        <f ca="1">VLOOKUP($AG89,INDIRECT(CONCATENATE($CR89,"!",VLOOKUP($CR89,$AG$3:AI$8,AI$2,FALSE))),1,TRUE)</f>
        <v>#N/A</v>
      </c>
      <c r="AJ89" s="193" t="e">
        <f ca="1">VLOOKUP($AG89,INDIRECT(CONCATENATE($CR89,"!",VLOOKUP($CR89,$AG$3:AJ$8,AJ$2,FALSE))),1,TRUE)</f>
        <v>#N/A</v>
      </c>
      <c r="AK89" s="193" t="e">
        <f ca="1">VLOOKUP($AG89,INDIRECT(CONCATENATE($CR89,"!",VLOOKUP($CR89,$AG$3:AK$8,AK$2,FALSE))),1,TRUE)</f>
        <v>#N/A</v>
      </c>
      <c r="AL89" s="193" t="e">
        <f ca="1">VLOOKUP($AG89,INDIRECT(CONCATENATE($CR89,"!",VLOOKUP($CR89,$AG$3:AL$8,AL$2,FALSE))),1,TRUE)</f>
        <v>#N/A</v>
      </c>
      <c r="AM89" s="193" t="e">
        <f ca="1">VLOOKUP($AG89,INDIRECT(CONCATENATE($CR89,"!",VLOOKUP($CR89,$AG$3:AM$8,AM$2,FALSE))),1,TRUE)</f>
        <v>#N/A</v>
      </c>
      <c r="AN89" s="193" t="e">
        <f ca="1">VLOOKUP($AG89,INDIRECT(CONCATENATE($CR89,"!",VLOOKUP($CR89,$AG$3:AN$8,AN$2,FALSE))),1,TRUE)</f>
        <v>#N/A</v>
      </c>
      <c r="AO89" s="193" t="e">
        <f ca="1">VLOOKUP($AG89,INDIRECT(CONCATENATE($CR89,"!",VLOOKUP($CR89,$AG$3:AO$8,AO$2,FALSE))),1,TRUE)</f>
        <v>#N/A</v>
      </c>
      <c r="AP89" s="193" t="e">
        <f ca="1">VLOOKUP($AG89,INDIRECT(CONCATENATE($CR89,"!",VLOOKUP($CR89,$AG$3:AP$8,AP$2,FALSE))),1,TRUE)</f>
        <v>#N/A</v>
      </c>
      <c r="AQ89" s="193" t="e">
        <f ca="1">VLOOKUP($AG89,INDIRECT(CONCATENATE($CR89,"!",VLOOKUP($CR89,$AG$3:AQ$8,AQ$2,FALSE))),1,TRUE)</f>
        <v>#N/A</v>
      </c>
      <c r="AR89" s="193" t="e">
        <f ca="1">VLOOKUP($AG89,INDIRECT(CONCATENATE($CR89,"!",VLOOKUP($CR89,$AG$3:AR$8,AR$2,FALSE))),1,TRUE)</f>
        <v>#N/A</v>
      </c>
      <c r="AS89" s="193" t="e">
        <f ca="1">VLOOKUP($AG89,INDIRECT(CONCATENATE($CR89,"!",VLOOKUP($CR89,$AG$3:AS$8,AS$2,FALSE))),1,TRUE)</f>
        <v>#N/A</v>
      </c>
      <c r="AT89" s="193" t="e">
        <f ca="1">VLOOKUP($AG89,INDIRECT(CONCATENATE($CR89,"!",VLOOKUP($CR89,$AG$3:AT$8,AT$2,FALSE))),1,TRUE)</f>
        <v>#N/A</v>
      </c>
      <c r="AU89" s="193"/>
      <c r="AV89" s="193"/>
      <c r="AW89" s="193"/>
      <c r="AX89" s="193"/>
      <c r="AY89" s="193"/>
      <c r="AZ89" s="193"/>
      <c r="BA89" s="107">
        <f t="shared" si="79"/>
        <v>1</v>
      </c>
      <c r="BB89" s="100">
        <f t="shared" si="79"/>
        <v>1</v>
      </c>
      <c r="BC89" s="100">
        <f t="shared" si="80"/>
        <v>1</v>
      </c>
      <c r="BD89" s="100">
        <f t="shared" si="80"/>
        <v>1</v>
      </c>
      <c r="BE89" s="100">
        <f t="shared" si="82"/>
        <v>1</v>
      </c>
      <c r="BF89" s="100">
        <f t="shared" si="83"/>
        <v>1</v>
      </c>
      <c r="BG89" s="100">
        <f t="shared" si="84"/>
        <v>1</v>
      </c>
      <c r="BH89" s="100">
        <f t="shared" si="81"/>
        <v>1</v>
      </c>
      <c r="BI89" s="100">
        <f t="shared" si="81"/>
        <v>1</v>
      </c>
      <c r="BJ89" s="100">
        <f t="shared" si="81"/>
        <v>1</v>
      </c>
      <c r="BK89" s="100">
        <f t="shared" si="81"/>
        <v>1</v>
      </c>
      <c r="BL89" s="100">
        <f t="shared" si="81"/>
        <v>1</v>
      </c>
      <c r="BM89" s="100">
        <f t="shared" si="81"/>
        <v>1</v>
      </c>
      <c r="BU89" s="108" t="e">
        <f>HLOOKUP(AE89,$BA$10:BT89,COUNTIF($AE$7:AE89,"&lt;&gt;"&amp;""),FALSE)</f>
        <v>#N/A</v>
      </c>
      <c r="BV89" s="100">
        <f t="shared" si="85"/>
        <v>1</v>
      </c>
      <c r="BW89" s="108" t="str">
        <f t="shared" si="62"/>
        <v/>
      </c>
      <c r="BX89" s="227" t="str">
        <f ca="1">IF(OR(AE89=$BB$10,AE89=$BD$10,AE89=$BK$10,AE89=$BL$10,AE89=$BM$10),VLOOKUP(BW89,INDIRECT(CONCATENATE(CR89,"!",HLOOKUP(AE89,$CU$10:CY89,CZ89,FALSE))),1,TRUE),"")</f>
        <v/>
      </c>
      <c r="BY89" s="193" t="e">
        <f t="shared" ca="1" si="63"/>
        <v>#N/A</v>
      </c>
      <c r="BZ89" s="193" t="e">
        <f t="shared" ca="1" si="64"/>
        <v>#N/A</v>
      </c>
      <c r="CA89" s="193" t="e">
        <f t="shared" ca="1" si="65"/>
        <v>#N/A</v>
      </c>
      <c r="CB89" s="193" t="e">
        <f t="shared" ca="1" si="66"/>
        <v>#N/A</v>
      </c>
      <c r="CC89" s="193" t="e">
        <f t="shared" ca="1" si="67"/>
        <v>#VALUE!</v>
      </c>
      <c r="CD89" s="109">
        <f>Worksheet!K84</f>
        <v>0</v>
      </c>
      <c r="CE89" s="109">
        <f>Worksheet!L84</f>
        <v>0</v>
      </c>
      <c r="CF89" s="109">
        <f>Worksheet!M84</f>
        <v>0</v>
      </c>
      <c r="CG89" s="109">
        <f>Worksheet!N84</f>
        <v>0</v>
      </c>
      <c r="CH89" s="109">
        <f>Worksheet!O84</f>
        <v>0</v>
      </c>
      <c r="CI89" s="246" t="e">
        <f t="shared" ca="1" si="68"/>
        <v>#VALUE!</v>
      </c>
      <c r="CJ89" s="246" t="e">
        <f t="shared" ca="1" si="69"/>
        <v>#VALUE!</v>
      </c>
      <c r="CK89" s="246" t="e">
        <f t="shared" ca="1" si="70"/>
        <v>#VALUE!</v>
      </c>
      <c r="CL89" s="246" t="e">
        <f t="shared" ca="1" si="71"/>
        <v>#VALUE!</v>
      </c>
      <c r="CM89" s="246" t="e">
        <f t="shared" ca="1" si="72"/>
        <v>#VALUE!</v>
      </c>
      <c r="CN89" s="222" t="e">
        <f t="shared" ca="1" si="73"/>
        <v>#N/A</v>
      </c>
      <c r="CO89" s="194">
        <f>Worksheet!Q84</f>
        <v>0</v>
      </c>
      <c r="CP89" s="99" t="str">
        <f t="shared" si="74"/>
        <v>1</v>
      </c>
      <c r="CQ89" s="224" t="e">
        <f t="shared" si="75"/>
        <v>#N/A</v>
      </c>
      <c r="CR89" s="99" t="str">
        <f t="shared" si="86"/>
        <v>Standard1</v>
      </c>
      <c r="CT89" s="203" t="str">
        <f t="shared" ca="1" si="76"/>
        <v>$B$4:$P$807</v>
      </c>
      <c r="CU89" s="193" t="str">
        <f>VLOOKUP($CR89,$CT$3:CU$8,2,FALSE)</f>
        <v>$I$189:$I$348</v>
      </c>
      <c r="CV89" s="193" t="str">
        <f>VLOOKUP($CR89,$CT$3:CV$8,3,FALSE)</f>
        <v>$I$349:$I$538</v>
      </c>
      <c r="CW89" s="193" t="e">
        <f>VLOOKUP($CR89,$CT$3:CW$8,4,FALSE)</f>
        <v>#N/A</v>
      </c>
      <c r="CX89" s="193" t="e">
        <f>VLOOKUP($CR89,$CT$3:CX$8,5,FALSE)</f>
        <v>#N/A</v>
      </c>
      <c r="CY89" s="193" t="e">
        <f>VLOOKUP($CR89,$CT$3:CY$8,6,FALSE)</f>
        <v>#N/A</v>
      </c>
      <c r="CZ89" s="99">
        <f>COUNTIF($CU$10:CU89,"&lt;&gt;"&amp;"")</f>
        <v>80</v>
      </c>
      <c r="DB89" s="99" t="str">
        <f t="shared" si="77"/>
        <v/>
      </c>
      <c r="DC89" s="99" t="e">
        <f t="shared" ca="1" si="78"/>
        <v>#N/A</v>
      </c>
    </row>
    <row r="90" spans="17:107" x14ac:dyDescent="0.25">
      <c r="Q90" s="100" t="e">
        <f t="shared" ca="1" si="52"/>
        <v>#N/A</v>
      </c>
      <c r="R90" s="99" t="str">
        <f>IF(Worksheet!I85=$S$2,$S$2,IF(Worksheet!I85=$S$3,$S$3,$S$1))</f>
        <v>5502A</v>
      </c>
      <c r="S90" s="101" t="str">
        <f t="shared" ca="1" si="53"/>
        <v/>
      </c>
      <c r="T90" s="96" t="e">
        <f t="shared" si="54"/>
        <v>#N/A</v>
      </c>
      <c r="U90" s="103">
        <f>IF(Worksheet!S85="%",ABS(Worksheet!Z85),ABS(Worksheet!U85))</f>
        <v>0</v>
      </c>
      <c r="V90" s="249">
        <f>IF(Worksheet!S85="%",Worksheet!AA85,Worksheet!S85)</f>
        <v>0</v>
      </c>
      <c r="W90" s="102" t="str">
        <f>IF(Worksheet!S85="%","",IF(Worksheet!Z85&lt;&gt;"",Worksheet!Z85,""))</f>
        <v/>
      </c>
      <c r="X90" s="102" t="str">
        <f>IF(Worksheet!S85="%","",IF(Worksheet!AA85&lt;&gt;"",Worksheet!AA85,""))</f>
        <v/>
      </c>
      <c r="Y90" s="104" t="str">
        <f t="shared" si="55"/>
        <v/>
      </c>
      <c r="Z90" s="104" t="str">
        <f t="shared" si="56"/>
        <v>0</v>
      </c>
      <c r="AA90" s="104" t="str">
        <f t="shared" si="57"/>
        <v>DC</v>
      </c>
      <c r="AB90" s="104" t="str">
        <f t="shared" si="58"/>
        <v>DC0</v>
      </c>
      <c r="AC90" s="104" t="str">
        <f>IF(Worksheet!H85&lt;&gt;"",Worksheet!H85,"")</f>
        <v/>
      </c>
      <c r="AD90" s="104" t="str">
        <f t="shared" si="59"/>
        <v/>
      </c>
      <c r="AE90" s="225" t="str">
        <f t="shared" si="60"/>
        <v>DC0</v>
      </c>
      <c r="AF90" s="226" t="e">
        <f>HLOOKUP(AE90,$AH$10:AZ90,COUNTIF($AE$7:AE90,"&lt;&gt;"&amp;""),FALSE)</f>
        <v>#N/A</v>
      </c>
      <c r="AG90" s="112" t="e">
        <f t="shared" si="61"/>
        <v>#N/A</v>
      </c>
      <c r="AH90" s="193" t="e">
        <f ca="1">VLOOKUP($AG90,INDIRECT(CONCATENATE($CR90,"!",VLOOKUP($CR90,$AG$3:AH$8,AH$2,FALSE))),1,TRUE)</f>
        <v>#N/A</v>
      </c>
      <c r="AI90" s="193" t="e">
        <f ca="1">VLOOKUP($AG90,INDIRECT(CONCATENATE($CR90,"!",VLOOKUP($CR90,$AG$3:AI$8,AI$2,FALSE))),1,TRUE)</f>
        <v>#N/A</v>
      </c>
      <c r="AJ90" s="193" t="e">
        <f ca="1">VLOOKUP($AG90,INDIRECT(CONCATENATE($CR90,"!",VLOOKUP($CR90,$AG$3:AJ$8,AJ$2,FALSE))),1,TRUE)</f>
        <v>#N/A</v>
      </c>
      <c r="AK90" s="193" t="e">
        <f ca="1">VLOOKUP($AG90,INDIRECT(CONCATENATE($CR90,"!",VLOOKUP($CR90,$AG$3:AK$8,AK$2,FALSE))),1,TRUE)</f>
        <v>#N/A</v>
      </c>
      <c r="AL90" s="193" t="e">
        <f ca="1">VLOOKUP($AG90,INDIRECT(CONCATENATE($CR90,"!",VLOOKUP($CR90,$AG$3:AL$8,AL$2,FALSE))),1,TRUE)</f>
        <v>#N/A</v>
      </c>
      <c r="AM90" s="193" t="e">
        <f ca="1">VLOOKUP($AG90,INDIRECT(CONCATENATE($CR90,"!",VLOOKUP($CR90,$AG$3:AM$8,AM$2,FALSE))),1,TRUE)</f>
        <v>#N/A</v>
      </c>
      <c r="AN90" s="193" t="e">
        <f ca="1">VLOOKUP($AG90,INDIRECT(CONCATENATE($CR90,"!",VLOOKUP($CR90,$AG$3:AN$8,AN$2,FALSE))),1,TRUE)</f>
        <v>#N/A</v>
      </c>
      <c r="AO90" s="193" t="e">
        <f ca="1">VLOOKUP($AG90,INDIRECT(CONCATENATE($CR90,"!",VLOOKUP($CR90,$AG$3:AO$8,AO$2,FALSE))),1,TRUE)</f>
        <v>#N/A</v>
      </c>
      <c r="AP90" s="193" t="e">
        <f ca="1">VLOOKUP($AG90,INDIRECT(CONCATENATE($CR90,"!",VLOOKUP($CR90,$AG$3:AP$8,AP$2,FALSE))),1,TRUE)</f>
        <v>#N/A</v>
      </c>
      <c r="AQ90" s="193" t="e">
        <f ca="1">VLOOKUP($AG90,INDIRECT(CONCATENATE($CR90,"!",VLOOKUP($CR90,$AG$3:AQ$8,AQ$2,FALSE))),1,TRUE)</f>
        <v>#N/A</v>
      </c>
      <c r="AR90" s="193" t="e">
        <f ca="1">VLOOKUP($AG90,INDIRECT(CONCATENATE($CR90,"!",VLOOKUP($CR90,$AG$3:AR$8,AR$2,FALSE))),1,TRUE)</f>
        <v>#N/A</v>
      </c>
      <c r="AS90" s="193" t="e">
        <f ca="1">VLOOKUP($AG90,INDIRECT(CONCATENATE($CR90,"!",VLOOKUP($CR90,$AG$3:AS$8,AS$2,FALSE))),1,TRUE)</f>
        <v>#N/A</v>
      </c>
      <c r="AT90" s="193" t="e">
        <f ca="1">VLOOKUP($AG90,INDIRECT(CONCATENATE($CR90,"!",VLOOKUP($CR90,$AG$3:AT$8,AT$2,FALSE))),1,TRUE)</f>
        <v>#N/A</v>
      </c>
      <c r="AU90" s="193"/>
      <c r="AV90" s="193"/>
      <c r="AW90" s="193"/>
      <c r="AX90" s="193"/>
      <c r="AY90" s="193"/>
      <c r="AZ90" s="193"/>
      <c r="BA90" s="107">
        <f t="shared" si="79"/>
        <v>1</v>
      </c>
      <c r="BB90" s="100">
        <f t="shared" si="79"/>
        <v>1</v>
      </c>
      <c r="BC90" s="100">
        <f t="shared" si="80"/>
        <v>1</v>
      </c>
      <c r="BD90" s="100">
        <f t="shared" si="80"/>
        <v>1</v>
      </c>
      <c r="BE90" s="100">
        <f t="shared" si="82"/>
        <v>1</v>
      </c>
      <c r="BF90" s="100">
        <f t="shared" si="83"/>
        <v>1</v>
      </c>
      <c r="BG90" s="100">
        <f t="shared" si="84"/>
        <v>1</v>
      </c>
      <c r="BH90" s="100">
        <f t="shared" si="81"/>
        <v>1</v>
      </c>
      <c r="BI90" s="100">
        <f t="shared" si="81"/>
        <v>1</v>
      </c>
      <c r="BJ90" s="100">
        <f t="shared" si="81"/>
        <v>1</v>
      </c>
      <c r="BK90" s="100">
        <f t="shared" si="81"/>
        <v>1</v>
      </c>
      <c r="BL90" s="100">
        <f t="shared" si="81"/>
        <v>1</v>
      </c>
      <c r="BM90" s="100">
        <f t="shared" si="81"/>
        <v>1</v>
      </c>
      <c r="BU90" s="108" t="e">
        <f>HLOOKUP(AE90,$BA$10:BT90,COUNTIF($AE$7:AE90,"&lt;&gt;"&amp;""),FALSE)</f>
        <v>#N/A</v>
      </c>
      <c r="BV90" s="100">
        <f t="shared" si="85"/>
        <v>1</v>
      </c>
      <c r="BW90" s="108" t="str">
        <f t="shared" si="62"/>
        <v/>
      </c>
      <c r="BX90" s="227" t="str">
        <f ca="1">IF(OR(AE90=$BB$10,AE90=$BD$10,AE90=$BK$10,AE90=$BL$10,AE90=$BM$10),VLOOKUP(BW90,INDIRECT(CONCATENATE(CR90,"!",HLOOKUP(AE90,$CU$10:CY90,CZ90,FALSE))),1,TRUE),"")</f>
        <v/>
      </c>
      <c r="BY90" s="193" t="e">
        <f t="shared" ca="1" si="63"/>
        <v>#N/A</v>
      </c>
      <c r="BZ90" s="193" t="e">
        <f t="shared" ca="1" si="64"/>
        <v>#N/A</v>
      </c>
      <c r="CA90" s="193" t="e">
        <f t="shared" ca="1" si="65"/>
        <v>#N/A</v>
      </c>
      <c r="CB90" s="193" t="e">
        <f t="shared" ca="1" si="66"/>
        <v>#N/A</v>
      </c>
      <c r="CC90" s="193" t="e">
        <f t="shared" ca="1" si="67"/>
        <v>#VALUE!</v>
      </c>
      <c r="CD90" s="109">
        <f>Worksheet!K85</f>
        <v>0</v>
      </c>
      <c r="CE90" s="109">
        <f>Worksheet!L85</f>
        <v>0</v>
      </c>
      <c r="CF90" s="109">
        <f>Worksheet!M85</f>
        <v>0</v>
      </c>
      <c r="CG90" s="109">
        <f>Worksheet!N85</f>
        <v>0</v>
      </c>
      <c r="CH90" s="109">
        <f>Worksheet!O85</f>
        <v>0</v>
      </c>
      <c r="CI90" s="246" t="e">
        <f t="shared" ca="1" si="68"/>
        <v>#VALUE!</v>
      </c>
      <c r="CJ90" s="246" t="e">
        <f t="shared" ca="1" si="69"/>
        <v>#VALUE!</v>
      </c>
      <c r="CK90" s="246" t="e">
        <f t="shared" ca="1" si="70"/>
        <v>#VALUE!</v>
      </c>
      <c r="CL90" s="246" t="e">
        <f t="shared" ca="1" si="71"/>
        <v>#VALUE!</v>
      </c>
      <c r="CM90" s="246" t="e">
        <f t="shared" ca="1" si="72"/>
        <v>#VALUE!</v>
      </c>
      <c r="CN90" s="222" t="e">
        <f t="shared" ca="1" si="73"/>
        <v>#N/A</v>
      </c>
      <c r="CO90" s="194">
        <f>Worksheet!Q85</f>
        <v>0</v>
      </c>
      <c r="CP90" s="99" t="str">
        <f t="shared" si="74"/>
        <v>1</v>
      </c>
      <c r="CQ90" s="224" t="e">
        <f t="shared" si="75"/>
        <v>#N/A</v>
      </c>
      <c r="CR90" s="99" t="str">
        <f t="shared" si="86"/>
        <v>Standard1</v>
      </c>
      <c r="CT90" s="203" t="str">
        <f t="shared" ca="1" si="76"/>
        <v>$B$4:$P$807</v>
      </c>
      <c r="CU90" s="193" t="str">
        <f>VLOOKUP($CR90,$CT$3:CU$8,2,FALSE)</f>
        <v>$I$189:$I$348</v>
      </c>
      <c r="CV90" s="193" t="str">
        <f>VLOOKUP($CR90,$CT$3:CV$8,3,FALSE)</f>
        <v>$I$349:$I$538</v>
      </c>
      <c r="CW90" s="193" t="e">
        <f>VLOOKUP($CR90,$CT$3:CW$8,4,FALSE)</f>
        <v>#N/A</v>
      </c>
      <c r="CX90" s="193" t="e">
        <f>VLOOKUP($CR90,$CT$3:CX$8,5,FALSE)</f>
        <v>#N/A</v>
      </c>
      <c r="CY90" s="193" t="e">
        <f>VLOOKUP($CR90,$CT$3:CY$8,6,FALSE)</f>
        <v>#N/A</v>
      </c>
      <c r="CZ90" s="99">
        <f>COUNTIF($CU$10:CU90,"&lt;&gt;"&amp;"")</f>
        <v>81</v>
      </c>
      <c r="DB90" s="99" t="str">
        <f t="shared" si="77"/>
        <v/>
      </c>
      <c r="DC90" s="99" t="e">
        <f t="shared" ca="1" si="78"/>
        <v>#N/A</v>
      </c>
    </row>
    <row r="91" spans="17:107" x14ac:dyDescent="0.25">
      <c r="Q91" s="100" t="e">
        <f t="shared" ca="1" si="52"/>
        <v>#N/A</v>
      </c>
      <c r="R91" s="99" t="str">
        <f>IF(Worksheet!I86=$S$2,$S$2,IF(Worksheet!I86=$S$3,$S$3,$S$1))</f>
        <v>5502A</v>
      </c>
      <c r="S91" s="101" t="str">
        <f t="shared" ca="1" si="53"/>
        <v/>
      </c>
      <c r="T91" s="96" t="e">
        <f t="shared" si="54"/>
        <v>#N/A</v>
      </c>
      <c r="U91" s="103">
        <f>IF(Worksheet!S86="%",ABS(Worksheet!Z86),ABS(Worksheet!U86))</f>
        <v>0</v>
      </c>
      <c r="V91" s="249">
        <f>IF(Worksheet!S86="%",Worksheet!AA86,Worksheet!S86)</f>
        <v>0</v>
      </c>
      <c r="W91" s="102" t="str">
        <f>IF(Worksheet!S86="%","",IF(Worksheet!Z86&lt;&gt;"",Worksheet!Z86,""))</f>
        <v/>
      </c>
      <c r="X91" s="102" t="str">
        <f>IF(Worksheet!S86="%","",IF(Worksheet!AA86&lt;&gt;"",Worksheet!AA86,""))</f>
        <v/>
      </c>
      <c r="Y91" s="104" t="str">
        <f t="shared" si="55"/>
        <v/>
      </c>
      <c r="Z91" s="104" t="str">
        <f t="shared" si="56"/>
        <v>0</v>
      </c>
      <c r="AA91" s="104" t="str">
        <f t="shared" si="57"/>
        <v>DC</v>
      </c>
      <c r="AB91" s="104" t="str">
        <f t="shared" si="58"/>
        <v>DC0</v>
      </c>
      <c r="AC91" s="104" t="str">
        <f>IF(Worksheet!H86&lt;&gt;"",Worksheet!H86,"")</f>
        <v/>
      </c>
      <c r="AD91" s="104" t="str">
        <f t="shared" si="59"/>
        <v/>
      </c>
      <c r="AE91" s="225" t="str">
        <f t="shared" si="60"/>
        <v>DC0</v>
      </c>
      <c r="AF91" s="226" t="e">
        <f>HLOOKUP(AE91,$AH$10:AZ91,COUNTIF($AE$7:AE91,"&lt;&gt;"&amp;""),FALSE)</f>
        <v>#N/A</v>
      </c>
      <c r="AG91" s="112" t="e">
        <f t="shared" si="61"/>
        <v>#N/A</v>
      </c>
      <c r="AH91" s="193" t="e">
        <f ca="1">VLOOKUP($AG91,INDIRECT(CONCATENATE($CR91,"!",VLOOKUP($CR91,$AG$3:AH$8,AH$2,FALSE))),1,TRUE)</f>
        <v>#N/A</v>
      </c>
      <c r="AI91" s="193" t="e">
        <f ca="1">VLOOKUP($AG91,INDIRECT(CONCATENATE($CR91,"!",VLOOKUP($CR91,$AG$3:AI$8,AI$2,FALSE))),1,TRUE)</f>
        <v>#N/A</v>
      </c>
      <c r="AJ91" s="193" t="e">
        <f ca="1">VLOOKUP($AG91,INDIRECT(CONCATENATE($CR91,"!",VLOOKUP($CR91,$AG$3:AJ$8,AJ$2,FALSE))),1,TRUE)</f>
        <v>#N/A</v>
      </c>
      <c r="AK91" s="193" t="e">
        <f ca="1">VLOOKUP($AG91,INDIRECT(CONCATENATE($CR91,"!",VLOOKUP($CR91,$AG$3:AK$8,AK$2,FALSE))),1,TRUE)</f>
        <v>#N/A</v>
      </c>
      <c r="AL91" s="193" t="e">
        <f ca="1">VLOOKUP($AG91,INDIRECT(CONCATENATE($CR91,"!",VLOOKUP($CR91,$AG$3:AL$8,AL$2,FALSE))),1,TRUE)</f>
        <v>#N/A</v>
      </c>
      <c r="AM91" s="193" t="e">
        <f ca="1">VLOOKUP($AG91,INDIRECT(CONCATENATE($CR91,"!",VLOOKUP($CR91,$AG$3:AM$8,AM$2,FALSE))),1,TRUE)</f>
        <v>#N/A</v>
      </c>
      <c r="AN91" s="193" t="e">
        <f ca="1">VLOOKUP($AG91,INDIRECT(CONCATENATE($CR91,"!",VLOOKUP($CR91,$AG$3:AN$8,AN$2,FALSE))),1,TRUE)</f>
        <v>#N/A</v>
      </c>
      <c r="AO91" s="193" t="e">
        <f ca="1">VLOOKUP($AG91,INDIRECT(CONCATENATE($CR91,"!",VLOOKUP($CR91,$AG$3:AO$8,AO$2,FALSE))),1,TRUE)</f>
        <v>#N/A</v>
      </c>
      <c r="AP91" s="193" t="e">
        <f ca="1">VLOOKUP($AG91,INDIRECT(CONCATENATE($CR91,"!",VLOOKUP($CR91,$AG$3:AP$8,AP$2,FALSE))),1,TRUE)</f>
        <v>#N/A</v>
      </c>
      <c r="AQ91" s="193" t="e">
        <f ca="1">VLOOKUP($AG91,INDIRECT(CONCATENATE($CR91,"!",VLOOKUP($CR91,$AG$3:AQ$8,AQ$2,FALSE))),1,TRUE)</f>
        <v>#N/A</v>
      </c>
      <c r="AR91" s="193" t="e">
        <f ca="1">VLOOKUP($AG91,INDIRECT(CONCATENATE($CR91,"!",VLOOKUP($CR91,$AG$3:AR$8,AR$2,FALSE))),1,TRUE)</f>
        <v>#N/A</v>
      </c>
      <c r="AS91" s="193" t="e">
        <f ca="1">VLOOKUP($AG91,INDIRECT(CONCATENATE($CR91,"!",VLOOKUP($CR91,$AG$3:AS$8,AS$2,FALSE))),1,TRUE)</f>
        <v>#N/A</v>
      </c>
      <c r="AT91" s="193" t="e">
        <f ca="1">VLOOKUP($AG91,INDIRECT(CONCATENATE($CR91,"!",VLOOKUP($CR91,$AG$3:AT$8,AT$2,FALSE))),1,TRUE)</f>
        <v>#N/A</v>
      </c>
      <c r="AU91" s="193"/>
      <c r="AV91" s="193"/>
      <c r="AW91" s="193"/>
      <c r="AX91" s="193"/>
      <c r="AY91" s="193"/>
      <c r="AZ91" s="193"/>
      <c r="BA91" s="107">
        <f t="shared" si="79"/>
        <v>1</v>
      </c>
      <c r="BB91" s="100">
        <f t="shared" si="79"/>
        <v>1</v>
      </c>
      <c r="BC91" s="100">
        <f t="shared" si="80"/>
        <v>1</v>
      </c>
      <c r="BD91" s="100">
        <f t="shared" si="80"/>
        <v>1</v>
      </c>
      <c r="BE91" s="100">
        <f t="shared" si="82"/>
        <v>1</v>
      </c>
      <c r="BF91" s="100">
        <f t="shared" si="83"/>
        <v>1</v>
      </c>
      <c r="BG91" s="100">
        <f t="shared" si="84"/>
        <v>1</v>
      </c>
      <c r="BH91" s="100">
        <f t="shared" si="81"/>
        <v>1</v>
      </c>
      <c r="BI91" s="100">
        <f t="shared" si="81"/>
        <v>1</v>
      </c>
      <c r="BJ91" s="100">
        <f t="shared" si="81"/>
        <v>1</v>
      </c>
      <c r="BK91" s="100">
        <f t="shared" si="81"/>
        <v>1</v>
      </c>
      <c r="BL91" s="100">
        <f t="shared" si="81"/>
        <v>1</v>
      </c>
      <c r="BM91" s="100">
        <f t="shared" si="81"/>
        <v>1</v>
      </c>
      <c r="BU91" s="108" t="e">
        <f>HLOOKUP(AE91,$BA$10:BT91,COUNTIF($AE$7:AE91,"&lt;&gt;"&amp;""),FALSE)</f>
        <v>#N/A</v>
      </c>
      <c r="BV91" s="100">
        <f t="shared" si="85"/>
        <v>1</v>
      </c>
      <c r="BW91" s="108" t="str">
        <f t="shared" si="62"/>
        <v/>
      </c>
      <c r="BX91" s="227" t="str">
        <f ca="1">IF(OR(AE91=$BB$10,AE91=$BD$10,AE91=$BK$10,AE91=$BL$10,AE91=$BM$10),VLOOKUP(BW91,INDIRECT(CONCATENATE(CR91,"!",HLOOKUP(AE91,$CU$10:CY91,CZ91,FALSE))),1,TRUE),"")</f>
        <v/>
      </c>
      <c r="BY91" s="193" t="e">
        <f t="shared" ca="1" si="63"/>
        <v>#N/A</v>
      </c>
      <c r="BZ91" s="193" t="e">
        <f t="shared" ca="1" si="64"/>
        <v>#N/A</v>
      </c>
      <c r="CA91" s="193" t="e">
        <f t="shared" ca="1" si="65"/>
        <v>#N/A</v>
      </c>
      <c r="CB91" s="193" t="e">
        <f t="shared" ca="1" si="66"/>
        <v>#N/A</v>
      </c>
      <c r="CC91" s="193" t="e">
        <f t="shared" ca="1" si="67"/>
        <v>#VALUE!</v>
      </c>
      <c r="CD91" s="109">
        <f>Worksheet!K86</f>
        <v>0</v>
      </c>
      <c r="CE91" s="109">
        <f>Worksheet!L86</f>
        <v>0</v>
      </c>
      <c r="CF91" s="109">
        <f>Worksheet!M86</f>
        <v>0</v>
      </c>
      <c r="CG91" s="109">
        <f>Worksheet!N86</f>
        <v>0</v>
      </c>
      <c r="CH91" s="109">
        <f>Worksheet!O86</f>
        <v>0</v>
      </c>
      <c r="CI91" s="246" t="e">
        <f t="shared" ca="1" si="68"/>
        <v>#VALUE!</v>
      </c>
      <c r="CJ91" s="246" t="e">
        <f t="shared" ca="1" si="69"/>
        <v>#VALUE!</v>
      </c>
      <c r="CK91" s="246" t="e">
        <f t="shared" ca="1" si="70"/>
        <v>#VALUE!</v>
      </c>
      <c r="CL91" s="246" t="e">
        <f t="shared" ca="1" si="71"/>
        <v>#VALUE!</v>
      </c>
      <c r="CM91" s="246" t="e">
        <f t="shared" ca="1" si="72"/>
        <v>#VALUE!</v>
      </c>
      <c r="CN91" s="222" t="e">
        <f t="shared" ca="1" si="73"/>
        <v>#N/A</v>
      </c>
      <c r="CO91" s="194">
        <f>Worksheet!Q86</f>
        <v>0</v>
      </c>
      <c r="CP91" s="99" t="str">
        <f t="shared" si="74"/>
        <v>1</v>
      </c>
      <c r="CQ91" s="224" t="e">
        <f t="shared" si="75"/>
        <v>#N/A</v>
      </c>
      <c r="CR91" s="99" t="str">
        <f t="shared" si="86"/>
        <v>Standard1</v>
      </c>
      <c r="CT91" s="203" t="str">
        <f t="shared" ca="1" si="76"/>
        <v>$B$4:$P$807</v>
      </c>
      <c r="CU91" s="193" t="str">
        <f>VLOOKUP($CR91,$CT$3:CU$8,2,FALSE)</f>
        <v>$I$189:$I$348</v>
      </c>
      <c r="CV91" s="193" t="str">
        <f>VLOOKUP($CR91,$CT$3:CV$8,3,FALSE)</f>
        <v>$I$349:$I$538</v>
      </c>
      <c r="CW91" s="193" t="e">
        <f>VLOOKUP($CR91,$CT$3:CW$8,4,FALSE)</f>
        <v>#N/A</v>
      </c>
      <c r="CX91" s="193" t="e">
        <f>VLOOKUP($CR91,$CT$3:CX$8,5,FALSE)</f>
        <v>#N/A</v>
      </c>
      <c r="CY91" s="193" t="e">
        <f>VLOOKUP($CR91,$CT$3:CY$8,6,FALSE)</f>
        <v>#N/A</v>
      </c>
      <c r="CZ91" s="99">
        <f>COUNTIF($CU$10:CU91,"&lt;&gt;"&amp;"")</f>
        <v>82</v>
      </c>
      <c r="DB91" s="99" t="str">
        <f t="shared" si="77"/>
        <v/>
      </c>
      <c r="DC91" s="99" t="e">
        <f t="shared" ca="1" si="78"/>
        <v>#N/A</v>
      </c>
    </row>
    <row r="92" spans="17:107" x14ac:dyDescent="0.25">
      <c r="Q92" s="100" t="e">
        <f t="shared" ca="1" si="52"/>
        <v>#N/A</v>
      </c>
      <c r="R92" s="99" t="str">
        <f>IF(Worksheet!I87=$S$2,$S$2,IF(Worksheet!I87=$S$3,$S$3,$S$1))</f>
        <v>5502A</v>
      </c>
      <c r="S92" s="101" t="str">
        <f t="shared" ca="1" si="53"/>
        <v/>
      </c>
      <c r="T92" s="96" t="e">
        <f t="shared" si="54"/>
        <v>#N/A</v>
      </c>
      <c r="U92" s="103">
        <f>IF(Worksheet!S87="%",ABS(Worksheet!Z87),ABS(Worksheet!U87))</f>
        <v>0</v>
      </c>
      <c r="V92" s="249">
        <f>IF(Worksheet!S87="%",Worksheet!AA87,Worksheet!S87)</f>
        <v>0</v>
      </c>
      <c r="W92" s="102" t="str">
        <f>IF(Worksheet!S87="%","",IF(Worksheet!Z87&lt;&gt;"",Worksheet!Z87,""))</f>
        <v/>
      </c>
      <c r="X92" s="102" t="str">
        <f>IF(Worksheet!S87="%","",IF(Worksheet!AA87&lt;&gt;"",Worksheet!AA87,""))</f>
        <v/>
      </c>
      <c r="Y92" s="104" t="str">
        <f t="shared" si="55"/>
        <v/>
      </c>
      <c r="Z92" s="104" t="str">
        <f t="shared" si="56"/>
        <v>0</v>
      </c>
      <c r="AA92" s="104" t="str">
        <f t="shared" si="57"/>
        <v>DC</v>
      </c>
      <c r="AB92" s="104" t="str">
        <f t="shared" si="58"/>
        <v>DC0</v>
      </c>
      <c r="AC92" s="104" t="str">
        <f>IF(Worksheet!H87&lt;&gt;"",Worksheet!H87,"")</f>
        <v/>
      </c>
      <c r="AD92" s="104" t="str">
        <f t="shared" si="59"/>
        <v/>
      </c>
      <c r="AE92" s="225" t="str">
        <f t="shared" si="60"/>
        <v>DC0</v>
      </c>
      <c r="AF92" s="226" t="e">
        <f>HLOOKUP(AE92,$AH$10:AZ92,COUNTIF($AE$7:AE92,"&lt;&gt;"&amp;""),FALSE)</f>
        <v>#N/A</v>
      </c>
      <c r="AG92" s="112" t="e">
        <f t="shared" si="61"/>
        <v>#N/A</v>
      </c>
      <c r="AH92" s="193" t="e">
        <f ca="1">VLOOKUP($AG92,INDIRECT(CONCATENATE($CR92,"!",VLOOKUP($CR92,$AG$3:AH$8,AH$2,FALSE))),1,TRUE)</f>
        <v>#N/A</v>
      </c>
      <c r="AI92" s="193" t="e">
        <f ca="1">VLOOKUP($AG92,INDIRECT(CONCATENATE($CR92,"!",VLOOKUP($CR92,$AG$3:AI$8,AI$2,FALSE))),1,TRUE)</f>
        <v>#N/A</v>
      </c>
      <c r="AJ92" s="193" t="e">
        <f ca="1">VLOOKUP($AG92,INDIRECT(CONCATENATE($CR92,"!",VLOOKUP($CR92,$AG$3:AJ$8,AJ$2,FALSE))),1,TRUE)</f>
        <v>#N/A</v>
      </c>
      <c r="AK92" s="193" t="e">
        <f ca="1">VLOOKUP($AG92,INDIRECT(CONCATENATE($CR92,"!",VLOOKUP($CR92,$AG$3:AK$8,AK$2,FALSE))),1,TRUE)</f>
        <v>#N/A</v>
      </c>
      <c r="AL92" s="193" t="e">
        <f ca="1">VLOOKUP($AG92,INDIRECT(CONCATENATE($CR92,"!",VLOOKUP($CR92,$AG$3:AL$8,AL$2,FALSE))),1,TRUE)</f>
        <v>#N/A</v>
      </c>
      <c r="AM92" s="193" t="e">
        <f ca="1">VLOOKUP($AG92,INDIRECT(CONCATENATE($CR92,"!",VLOOKUP($CR92,$AG$3:AM$8,AM$2,FALSE))),1,TRUE)</f>
        <v>#N/A</v>
      </c>
      <c r="AN92" s="193" t="e">
        <f ca="1">VLOOKUP($AG92,INDIRECT(CONCATENATE($CR92,"!",VLOOKUP($CR92,$AG$3:AN$8,AN$2,FALSE))),1,TRUE)</f>
        <v>#N/A</v>
      </c>
      <c r="AO92" s="193" t="e">
        <f ca="1">VLOOKUP($AG92,INDIRECT(CONCATENATE($CR92,"!",VLOOKUP($CR92,$AG$3:AO$8,AO$2,FALSE))),1,TRUE)</f>
        <v>#N/A</v>
      </c>
      <c r="AP92" s="193" t="e">
        <f ca="1">VLOOKUP($AG92,INDIRECT(CONCATENATE($CR92,"!",VLOOKUP($CR92,$AG$3:AP$8,AP$2,FALSE))),1,TRUE)</f>
        <v>#N/A</v>
      </c>
      <c r="AQ92" s="193" t="e">
        <f ca="1">VLOOKUP($AG92,INDIRECT(CONCATENATE($CR92,"!",VLOOKUP($CR92,$AG$3:AQ$8,AQ$2,FALSE))),1,TRUE)</f>
        <v>#N/A</v>
      </c>
      <c r="AR92" s="193" t="e">
        <f ca="1">VLOOKUP($AG92,INDIRECT(CONCATENATE($CR92,"!",VLOOKUP($CR92,$AG$3:AR$8,AR$2,FALSE))),1,TRUE)</f>
        <v>#N/A</v>
      </c>
      <c r="AS92" s="193" t="e">
        <f ca="1">VLOOKUP($AG92,INDIRECT(CONCATENATE($CR92,"!",VLOOKUP($CR92,$AG$3:AS$8,AS$2,FALSE))),1,TRUE)</f>
        <v>#N/A</v>
      </c>
      <c r="AT92" s="193" t="e">
        <f ca="1">VLOOKUP($AG92,INDIRECT(CONCATENATE($CR92,"!",VLOOKUP($CR92,$AG$3:AT$8,AT$2,FALSE))),1,TRUE)</f>
        <v>#N/A</v>
      </c>
      <c r="AU92" s="193"/>
      <c r="AV92" s="193"/>
      <c r="AW92" s="193"/>
      <c r="AX92" s="193"/>
      <c r="AY92" s="193"/>
      <c r="AZ92" s="193"/>
      <c r="BA92" s="107">
        <f t="shared" si="79"/>
        <v>1</v>
      </c>
      <c r="BB92" s="100">
        <f t="shared" si="79"/>
        <v>1</v>
      </c>
      <c r="BC92" s="100">
        <f t="shared" si="80"/>
        <v>1</v>
      </c>
      <c r="BD92" s="100">
        <f t="shared" si="80"/>
        <v>1</v>
      </c>
      <c r="BE92" s="100">
        <f t="shared" si="82"/>
        <v>1</v>
      </c>
      <c r="BF92" s="100">
        <f t="shared" si="83"/>
        <v>1</v>
      </c>
      <c r="BG92" s="100">
        <f t="shared" si="84"/>
        <v>1</v>
      </c>
      <c r="BH92" s="100">
        <f t="shared" si="81"/>
        <v>1</v>
      </c>
      <c r="BI92" s="100">
        <f t="shared" si="81"/>
        <v>1</v>
      </c>
      <c r="BJ92" s="100">
        <f t="shared" si="81"/>
        <v>1</v>
      </c>
      <c r="BK92" s="100">
        <f t="shared" si="81"/>
        <v>1</v>
      </c>
      <c r="BL92" s="100">
        <f t="shared" si="81"/>
        <v>1</v>
      </c>
      <c r="BM92" s="100">
        <f t="shared" si="81"/>
        <v>1</v>
      </c>
      <c r="BU92" s="108" t="e">
        <f>HLOOKUP(AE92,$BA$10:BT92,COUNTIF($AE$7:AE92,"&lt;&gt;"&amp;""),FALSE)</f>
        <v>#N/A</v>
      </c>
      <c r="BV92" s="100">
        <f t="shared" si="85"/>
        <v>1</v>
      </c>
      <c r="BW92" s="108" t="str">
        <f t="shared" si="62"/>
        <v/>
      </c>
      <c r="BX92" s="227" t="str">
        <f ca="1">IF(OR(AE92=$BB$10,AE92=$BD$10,AE92=$BK$10,AE92=$BL$10,AE92=$BM$10),VLOOKUP(BW92,INDIRECT(CONCATENATE(CR92,"!",HLOOKUP(AE92,$CU$10:CY92,CZ92,FALSE))),1,TRUE),"")</f>
        <v/>
      </c>
      <c r="BY92" s="193" t="e">
        <f t="shared" ca="1" si="63"/>
        <v>#N/A</v>
      </c>
      <c r="BZ92" s="193" t="e">
        <f t="shared" ca="1" si="64"/>
        <v>#N/A</v>
      </c>
      <c r="CA92" s="193" t="e">
        <f t="shared" ca="1" si="65"/>
        <v>#N/A</v>
      </c>
      <c r="CB92" s="193" t="e">
        <f t="shared" ca="1" si="66"/>
        <v>#N/A</v>
      </c>
      <c r="CC92" s="193" t="e">
        <f t="shared" ca="1" si="67"/>
        <v>#VALUE!</v>
      </c>
      <c r="CD92" s="109">
        <f>Worksheet!K87</f>
        <v>0</v>
      </c>
      <c r="CE92" s="109">
        <f>Worksheet!L87</f>
        <v>0</v>
      </c>
      <c r="CF92" s="109">
        <f>Worksheet!M87</f>
        <v>0</v>
      </c>
      <c r="CG92" s="109">
        <f>Worksheet!N87</f>
        <v>0</v>
      </c>
      <c r="CH92" s="109">
        <f>Worksheet!O87</f>
        <v>0</v>
      </c>
      <c r="CI92" s="246" t="e">
        <f t="shared" ca="1" si="68"/>
        <v>#VALUE!</v>
      </c>
      <c r="CJ92" s="246" t="e">
        <f t="shared" ca="1" si="69"/>
        <v>#VALUE!</v>
      </c>
      <c r="CK92" s="246" t="e">
        <f t="shared" ca="1" si="70"/>
        <v>#VALUE!</v>
      </c>
      <c r="CL92" s="246" t="e">
        <f t="shared" ca="1" si="71"/>
        <v>#VALUE!</v>
      </c>
      <c r="CM92" s="246" t="e">
        <f t="shared" ca="1" si="72"/>
        <v>#VALUE!</v>
      </c>
      <c r="CN92" s="222" t="e">
        <f t="shared" ca="1" si="73"/>
        <v>#N/A</v>
      </c>
      <c r="CO92" s="194">
        <f>Worksheet!Q87</f>
        <v>0</v>
      </c>
      <c r="CP92" s="99" t="str">
        <f t="shared" si="74"/>
        <v>1</v>
      </c>
      <c r="CQ92" s="224" t="e">
        <f t="shared" si="75"/>
        <v>#N/A</v>
      </c>
      <c r="CR92" s="99" t="str">
        <f t="shared" si="86"/>
        <v>Standard1</v>
      </c>
      <c r="CT92" s="203" t="str">
        <f t="shared" ca="1" si="76"/>
        <v>$B$4:$P$807</v>
      </c>
      <c r="CU92" s="193" t="str">
        <f>VLOOKUP($CR92,$CT$3:CU$8,2,FALSE)</f>
        <v>$I$189:$I$348</v>
      </c>
      <c r="CV92" s="193" t="str">
        <f>VLOOKUP($CR92,$CT$3:CV$8,3,FALSE)</f>
        <v>$I$349:$I$538</v>
      </c>
      <c r="CW92" s="193" t="e">
        <f>VLOOKUP($CR92,$CT$3:CW$8,4,FALSE)</f>
        <v>#N/A</v>
      </c>
      <c r="CX92" s="193" t="e">
        <f>VLOOKUP($CR92,$CT$3:CX$8,5,FALSE)</f>
        <v>#N/A</v>
      </c>
      <c r="CY92" s="193" t="e">
        <f>VLOOKUP($CR92,$CT$3:CY$8,6,FALSE)</f>
        <v>#N/A</v>
      </c>
      <c r="CZ92" s="99">
        <f>COUNTIF($CU$10:CU92,"&lt;&gt;"&amp;"")</f>
        <v>83</v>
      </c>
      <c r="DB92" s="99" t="str">
        <f t="shared" si="77"/>
        <v/>
      </c>
      <c r="DC92" s="99" t="e">
        <f t="shared" ca="1" si="78"/>
        <v>#N/A</v>
      </c>
    </row>
    <row r="93" spans="17:107" x14ac:dyDescent="0.25">
      <c r="Q93" s="100" t="e">
        <f t="shared" ca="1" si="52"/>
        <v>#N/A</v>
      </c>
      <c r="R93" s="99" t="str">
        <f>IF(Worksheet!I88=$S$2,$S$2,IF(Worksheet!I88=$S$3,$S$3,$S$1))</f>
        <v>5502A</v>
      </c>
      <c r="S93" s="101" t="str">
        <f t="shared" ca="1" si="53"/>
        <v/>
      </c>
      <c r="T93" s="96" t="e">
        <f t="shared" si="54"/>
        <v>#N/A</v>
      </c>
      <c r="U93" s="103">
        <f>IF(Worksheet!S88="%",ABS(Worksheet!Z88),ABS(Worksheet!U88))</f>
        <v>0</v>
      </c>
      <c r="V93" s="249">
        <f>IF(Worksheet!S88="%",Worksheet!AA88,Worksheet!S88)</f>
        <v>0</v>
      </c>
      <c r="W93" s="102" t="str">
        <f>IF(Worksheet!S88="%","",IF(Worksheet!Z88&lt;&gt;"",Worksheet!Z88,""))</f>
        <v/>
      </c>
      <c r="X93" s="102" t="str">
        <f>IF(Worksheet!S88="%","",IF(Worksheet!AA88&lt;&gt;"",Worksheet!AA88,""))</f>
        <v/>
      </c>
      <c r="Y93" s="104" t="str">
        <f t="shared" si="55"/>
        <v/>
      </c>
      <c r="Z93" s="104" t="str">
        <f t="shared" si="56"/>
        <v>0</v>
      </c>
      <c r="AA93" s="104" t="str">
        <f t="shared" si="57"/>
        <v>DC</v>
      </c>
      <c r="AB93" s="104" t="str">
        <f t="shared" si="58"/>
        <v>DC0</v>
      </c>
      <c r="AC93" s="104" t="str">
        <f>IF(Worksheet!H88&lt;&gt;"",Worksheet!H88,"")</f>
        <v/>
      </c>
      <c r="AD93" s="104" t="str">
        <f t="shared" si="59"/>
        <v/>
      </c>
      <c r="AE93" s="225" t="str">
        <f t="shared" si="60"/>
        <v>DC0</v>
      </c>
      <c r="AF93" s="226" t="e">
        <f>HLOOKUP(AE93,$AH$10:AZ93,COUNTIF($AE$7:AE93,"&lt;&gt;"&amp;""),FALSE)</f>
        <v>#N/A</v>
      </c>
      <c r="AG93" s="112" t="e">
        <f t="shared" si="61"/>
        <v>#N/A</v>
      </c>
      <c r="AH93" s="193" t="e">
        <f ca="1">VLOOKUP($AG93,INDIRECT(CONCATENATE($CR93,"!",VLOOKUP($CR93,$AG$3:AH$8,AH$2,FALSE))),1,TRUE)</f>
        <v>#N/A</v>
      </c>
      <c r="AI93" s="193" t="e">
        <f ca="1">VLOOKUP($AG93,INDIRECT(CONCATENATE($CR93,"!",VLOOKUP($CR93,$AG$3:AI$8,AI$2,FALSE))),1,TRUE)</f>
        <v>#N/A</v>
      </c>
      <c r="AJ93" s="193" t="e">
        <f ca="1">VLOOKUP($AG93,INDIRECT(CONCATENATE($CR93,"!",VLOOKUP($CR93,$AG$3:AJ$8,AJ$2,FALSE))),1,TRUE)</f>
        <v>#N/A</v>
      </c>
      <c r="AK93" s="193" t="e">
        <f ca="1">VLOOKUP($AG93,INDIRECT(CONCATENATE($CR93,"!",VLOOKUP($CR93,$AG$3:AK$8,AK$2,FALSE))),1,TRUE)</f>
        <v>#N/A</v>
      </c>
      <c r="AL93" s="193" t="e">
        <f ca="1">VLOOKUP($AG93,INDIRECT(CONCATENATE($CR93,"!",VLOOKUP($CR93,$AG$3:AL$8,AL$2,FALSE))),1,TRUE)</f>
        <v>#N/A</v>
      </c>
      <c r="AM93" s="193" t="e">
        <f ca="1">VLOOKUP($AG93,INDIRECT(CONCATENATE($CR93,"!",VLOOKUP($CR93,$AG$3:AM$8,AM$2,FALSE))),1,TRUE)</f>
        <v>#N/A</v>
      </c>
      <c r="AN93" s="193" t="e">
        <f ca="1">VLOOKUP($AG93,INDIRECT(CONCATENATE($CR93,"!",VLOOKUP($CR93,$AG$3:AN$8,AN$2,FALSE))),1,TRUE)</f>
        <v>#N/A</v>
      </c>
      <c r="AO93" s="193" t="e">
        <f ca="1">VLOOKUP($AG93,INDIRECT(CONCATENATE($CR93,"!",VLOOKUP($CR93,$AG$3:AO$8,AO$2,FALSE))),1,TRUE)</f>
        <v>#N/A</v>
      </c>
      <c r="AP93" s="193" t="e">
        <f ca="1">VLOOKUP($AG93,INDIRECT(CONCATENATE($CR93,"!",VLOOKUP($CR93,$AG$3:AP$8,AP$2,FALSE))),1,TRUE)</f>
        <v>#N/A</v>
      </c>
      <c r="AQ93" s="193" t="e">
        <f ca="1">VLOOKUP($AG93,INDIRECT(CONCATENATE($CR93,"!",VLOOKUP($CR93,$AG$3:AQ$8,AQ$2,FALSE))),1,TRUE)</f>
        <v>#N/A</v>
      </c>
      <c r="AR93" s="193" t="e">
        <f ca="1">VLOOKUP($AG93,INDIRECT(CONCATENATE($CR93,"!",VLOOKUP($CR93,$AG$3:AR$8,AR$2,FALSE))),1,TRUE)</f>
        <v>#N/A</v>
      </c>
      <c r="AS93" s="193" t="e">
        <f ca="1">VLOOKUP($AG93,INDIRECT(CONCATENATE($CR93,"!",VLOOKUP($CR93,$AG$3:AS$8,AS$2,FALSE))),1,TRUE)</f>
        <v>#N/A</v>
      </c>
      <c r="AT93" s="193" t="e">
        <f ca="1">VLOOKUP($AG93,INDIRECT(CONCATENATE($CR93,"!",VLOOKUP($CR93,$AG$3:AT$8,AT$2,FALSE))),1,TRUE)</f>
        <v>#N/A</v>
      </c>
      <c r="AU93" s="193"/>
      <c r="AV93" s="193"/>
      <c r="AW93" s="193"/>
      <c r="AX93" s="193"/>
      <c r="AY93" s="193"/>
      <c r="AZ93" s="193"/>
      <c r="BA93" s="107">
        <f t="shared" si="79"/>
        <v>1</v>
      </c>
      <c r="BB93" s="100">
        <f t="shared" si="79"/>
        <v>1</v>
      </c>
      <c r="BC93" s="100">
        <f t="shared" si="80"/>
        <v>1</v>
      </c>
      <c r="BD93" s="100">
        <f t="shared" si="80"/>
        <v>1</v>
      </c>
      <c r="BE93" s="100">
        <f t="shared" si="82"/>
        <v>1</v>
      </c>
      <c r="BF93" s="100">
        <f t="shared" si="83"/>
        <v>1</v>
      </c>
      <c r="BG93" s="100">
        <f t="shared" si="84"/>
        <v>1</v>
      </c>
      <c r="BH93" s="100">
        <f t="shared" si="81"/>
        <v>1</v>
      </c>
      <c r="BI93" s="100">
        <f t="shared" si="81"/>
        <v>1</v>
      </c>
      <c r="BJ93" s="100">
        <f t="shared" si="81"/>
        <v>1</v>
      </c>
      <c r="BK93" s="100">
        <f t="shared" ref="BH93:BM100" si="87">IF($V93="mA",0.001,IF($V93="µA",0.000001,IF($V93="kA",1000,1)))</f>
        <v>1</v>
      </c>
      <c r="BL93" s="100">
        <f t="shared" si="87"/>
        <v>1</v>
      </c>
      <c r="BM93" s="100">
        <f t="shared" si="87"/>
        <v>1</v>
      </c>
      <c r="BU93" s="108" t="e">
        <f>HLOOKUP(AE93,$BA$10:BT93,COUNTIF($AE$7:AE93,"&lt;&gt;"&amp;""),FALSE)</f>
        <v>#N/A</v>
      </c>
      <c r="BV93" s="100">
        <f t="shared" si="85"/>
        <v>1</v>
      </c>
      <c r="BW93" s="108" t="str">
        <f t="shared" si="62"/>
        <v/>
      </c>
      <c r="BX93" s="227" t="str">
        <f ca="1">IF(OR(AE93=$BB$10,AE93=$BD$10,AE93=$BK$10,AE93=$BL$10,AE93=$BM$10),VLOOKUP(BW93,INDIRECT(CONCATENATE(CR93,"!",HLOOKUP(AE93,$CU$10:CY93,CZ93,FALSE))),1,TRUE),"")</f>
        <v/>
      </c>
      <c r="BY93" s="193" t="e">
        <f t="shared" ca="1" si="63"/>
        <v>#N/A</v>
      </c>
      <c r="BZ93" s="193" t="e">
        <f t="shared" ca="1" si="64"/>
        <v>#N/A</v>
      </c>
      <c r="CA93" s="193" t="e">
        <f t="shared" ca="1" si="65"/>
        <v>#N/A</v>
      </c>
      <c r="CB93" s="193" t="e">
        <f t="shared" ca="1" si="66"/>
        <v>#N/A</v>
      </c>
      <c r="CC93" s="193" t="e">
        <f t="shared" ca="1" si="67"/>
        <v>#VALUE!</v>
      </c>
      <c r="CD93" s="109">
        <f>Worksheet!K88</f>
        <v>0</v>
      </c>
      <c r="CE93" s="109">
        <f>Worksheet!L88</f>
        <v>0</v>
      </c>
      <c r="CF93" s="109">
        <f>Worksheet!M88</f>
        <v>0</v>
      </c>
      <c r="CG93" s="109">
        <f>Worksheet!N88</f>
        <v>0</v>
      </c>
      <c r="CH93" s="109">
        <f>Worksheet!O88</f>
        <v>0</v>
      </c>
      <c r="CI93" s="246" t="e">
        <f t="shared" ca="1" si="68"/>
        <v>#VALUE!</v>
      </c>
      <c r="CJ93" s="246" t="e">
        <f t="shared" ca="1" si="69"/>
        <v>#VALUE!</v>
      </c>
      <c r="CK93" s="246" t="e">
        <f t="shared" ca="1" si="70"/>
        <v>#VALUE!</v>
      </c>
      <c r="CL93" s="246" t="e">
        <f t="shared" ca="1" si="71"/>
        <v>#VALUE!</v>
      </c>
      <c r="CM93" s="246" t="e">
        <f t="shared" ca="1" si="72"/>
        <v>#VALUE!</v>
      </c>
      <c r="CN93" s="222" t="e">
        <f t="shared" ca="1" si="73"/>
        <v>#N/A</v>
      </c>
      <c r="CO93" s="194">
        <f>Worksheet!Q88</f>
        <v>0</v>
      </c>
      <c r="CP93" s="99" t="str">
        <f t="shared" si="74"/>
        <v>1</v>
      </c>
      <c r="CQ93" s="224" t="e">
        <f t="shared" si="75"/>
        <v>#N/A</v>
      </c>
      <c r="CR93" s="99" t="str">
        <f t="shared" si="86"/>
        <v>Standard1</v>
      </c>
      <c r="CT93" s="203" t="str">
        <f t="shared" ca="1" si="76"/>
        <v>$B$4:$P$807</v>
      </c>
      <c r="CU93" s="193" t="str">
        <f>VLOOKUP($CR93,$CT$3:CU$8,2,FALSE)</f>
        <v>$I$189:$I$348</v>
      </c>
      <c r="CV93" s="193" t="str">
        <f>VLOOKUP($CR93,$CT$3:CV$8,3,FALSE)</f>
        <v>$I$349:$I$538</v>
      </c>
      <c r="CW93" s="193" t="e">
        <f>VLOOKUP($CR93,$CT$3:CW$8,4,FALSE)</f>
        <v>#N/A</v>
      </c>
      <c r="CX93" s="193" t="e">
        <f>VLOOKUP($CR93,$CT$3:CX$8,5,FALSE)</f>
        <v>#N/A</v>
      </c>
      <c r="CY93" s="193" t="e">
        <f>VLOOKUP($CR93,$CT$3:CY$8,6,FALSE)</f>
        <v>#N/A</v>
      </c>
      <c r="CZ93" s="99">
        <f>COUNTIF($CU$10:CU93,"&lt;&gt;"&amp;"")</f>
        <v>84</v>
      </c>
      <c r="DB93" s="99" t="str">
        <f t="shared" si="77"/>
        <v/>
      </c>
      <c r="DC93" s="99" t="e">
        <f t="shared" ca="1" si="78"/>
        <v>#N/A</v>
      </c>
    </row>
    <row r="94" spans="17:107" x14ac:dyDescent="0.25">
      <c r="Q94" s="100" t="e">
        <f t="shared" ca="1" si="52"/>
        <v>#N/A</v>
      </c>
      <c r="R94" s="99" t="str">
        <f>IF(Worksheet!I89=$S$2,$S$2,IF(Worksheet!I89=$S$3,$S$3,$S$1))</f>
        <v>5502A</v>
      </c>
      <c r="S94" s="101" t="str">
        <f t="shared" ca="1" si="53"/>
        <v/>
      </c>
      <c r="T94" s="96" t="e">
        <f t="shared" si="54"/>
        <v>#N/A</v>
      </c>
      <c r="U94" s="103">
        <f>IF(Worksheet!S89="%",ABS(Worksheet!Z89),ABS(Worksheet!U89))</f>
        <v>0</v>
      </c>
      <c r="V94" s="249">
        <f>IF(Worksheet!S89="%",Worksheet!AA89,Worksheet!S89)</f>
        <v>0</v>
      </c>
      <c r="W94" s="102" t="str">
        <f>IF(Worksheet!S89="%","",IF(Worksheet!Z89&lt;&gt;"",Worksheet!Z89,""))</f>
        <v/>
      </c>
      <c r="X94" s="102" t="str">
        <f>IF(Worksheet!S89="%","",IF(Worksheet!AA89&lt;&gt;"",Worksheet!AA89,""))</f>
        <v/>
      </c>
      <c r="Y94" s="104" t="str">
        <f t="shared" si="55"/>
        <v/>
      </c>
      <c r="Z94" s="104" t="str">
        <f t="shared" si="56"/>
        <v>0</v>
      </c>
      <c r="AA94" s="104" t="str">
        <f t="shared" si="57"/>
        <v>DC</v>
      </c>
      <c r="AB94" s="104" t="str">
        <f t="shared" si="58"/>
        <v>DC0</v>
      </c>
      <c r="AC94" s="104" t="str">
        <f>IF(Worksheet!H89&lt;&gt;"",Worksheet!H89,"")</f>
        <v/>
      </c>
      <c r="AD94" s="104" t="str">
        <f t="shared" si="59"/>
        <v/>
      </c>
      <c r="AE94" s="225" t="str">
        <f t="shared" si="60"/>
        <v>DC0</v>
      </c>
      <c r="AF94" s="226" t="e">
        <f>HLOOKUP(AE94,$AH$10:AZ94,COUNTIF($AE$7:AE94,"&lt;&gt;"&amp;""),FALSE)</f>
        <v>#N/A</v>
      </c>
      <c r="AG94" s="112" t="e">
        <f t="shared" si="61"/>
        <v>#N/A</v>
      </c>
      <c r="AH94" s="193" t="e">
        <f ca="1">VLOOKUP($AG94,INDIRECT(CONCATENATE($CR94,"!",VLOOKUP($CR94,$AG$3:AH$8,AH$2,FALSE))),1,TRUE)</f>
        <v>#N/A</v>
      </c>
      <c r="AI94" s="193" t="e">
        <f ca="1">VLOOKUP($AG94,INDIRECT(CONCATENATE($CR94,"!",VLOOKUP($CR94,$AG$3:AI$8,AI$2,FALSE))),1,TRUE)</f>
        <v>#N/A</v>
      </c>
      <c r="AJ94" s="193" t="e">
        <f ca="1">VLOOKUP($AG94,INDIRECT(CONCATENATE($CR94,"!",VLOOKUP($CR94,$AG$3:AJ$8,AJ$2,FALSE))),1,TRUE)</f>
        <v>#N/A</v>
      </c>
      <c r="AK94" s="193" t="e">
        <f ca="1">VLOOKUP($AG94,INDIRECT(CONCATENATE($CR94,"!",VLOOKUP($CR94,$AG$3:AK$8,AK$2,FALSE))),1,TRUE)</f>
        <v>#N/A</v>
      </c>
      <c r="AL94" s="193" t="e">
        <f ca="1">VLOOKUP($AG94,INDIRECT(CONCATENATE($CR94,"!",VLOOKUP($CR94,$AG$3:AL$8,AL$2,FALSE))),1,TRUE)</f>
        <v>#N/A</v>
      </c>
      <c r="AM94" s="193" t="e">
        <f ca="1">VLOOKUP($AG94,INDIRECT(CONCATENATE($CR94,"!",VLOOKUP($CR94,$AG$3:AM$8,AM$2,FALSE))),1,TRUE)</f>
        <v>#N/A</v>
      </c>
      <c r="AN94" s="193" t="e">
        <f ca="1">VLOOKUP($AG94,INDIRECT(CONCATENATE($CR94,"!",VLOOKUP($CR94,$AG$3:AN$8,AN$2,FALSE))),1,TRUE)</f>
        <v>#N/A</v>
      </c>
      <c r="AO94" s="193" t="e">
        <f ca="1">VLOOKUP($AG94,INDIRECT(CONCATENATE($CR94,"!",VLOOKUP($CR94,$AG$3:AO$8,AO$2,FALSE))),1,TRUE)</f>
        <v>#N/A</v>
      </c>
      <c r="AP94" s="193" t="e">
        <f ca="1">VLOOKUP($AG94,INDIRECT(CONCATENATE($CR94,"!",VLOOKUP($CR94,$AG$3:AP$8,AP$2,FALSE))),1,TRUE)</f>
        <v>#N/A</v>
      </c>
      <c r="AQ94" s="193" t="e">
        <f ca="1">VLOOKUP($AG94,INDIRECT(CONCATENATE($CR94,"!",VLOOKUP($CR94,$AG$3:AQ$8,AQ$2,FALSE))),1,TRUE)</f>
        <v>#N/A</v>
      </c>
      <c r="AR94" s="193" t="e">
        <f ca="1">VLOOKUP($AG94,INDIRECT(CONCATENATE($CR94,"!",VLOOKUP($CR94,$AG$3:AR$8,AR$2,FALSE))),1,TRUE)</f>
        <v>#N/A</v>
      </c>
      <c r="AS94" s="193" t="e">
        <f ca="1">VLOOKUP($AG94,INDIRECT(CONCATENATE($CR94,"!",VLOOKUP($CR94,$AG$3:AS$8,AS$2,FALSE))),1,TRUE)</f>
        <v>#N/A</v>
      </c>
      <c r="AT94" s="193" t="e">
        <f ca="1">VLOOKUP($AG94,INDIRECT(CONCATENATE($CR94,"!",VLOOKUP($CR94,$AG$3:AT$8,AT$2,FALSE))),1,TRUE)</f>
        <v>#N/A</v>
      </c>
      <c r="AU94" s="193"/>
      <c r="AV94" s="193"/>
      <c r="AW94" s="193"/>
      <c r="AX94" s="193"/>
      <c r="AY94" s="193"/>
      <c r="AZ94" s="193"/>
      <c r="BA94" s="107">
        <f t="shared" si="79"/>
        <v>1</v>
      </c>
      <c r="BB94" s="100">
        <f t="shared" si="79"/>
        <v>1</v>
      </c>
      <c r="BC94" s="100">
        <f t="shared" si="80"/>
        <v>1</v>
      </c>
      <c r="BD94" s="100">
        <f t="shared" si="80"/>
        <v>1</v>
      </c>
      <c r="BE94" s="100">
        <f t="shared" si="82"/>
        <v>1</v>
      </c>
      <c r="BF94" s="100">
        <f t="shared" si="83"/>
        <v>1</v>
      </c>
      <c r="BG94" s="100">
        <f t="shared" si="84"/>
        <v>1</v>
      </c>
      <c r="BH94" s="100">
        <f t="shared" si="87"/>
        <v>1</v>
      </c>
      <c r="BI94" s="100">
        <f t="shared" si="87"/>
        <v>1</v>
      </c>
      <c r="BJ94" s="100">
        <f t="shared" si="87"/>
        <v>1</v>
      </c>
      <c r="BK94" s="100">
        <f t="shared" si="87"/>
        <v>1</v>
      </c>
      <c r="BL94" s="100">
        <f t="shared" si="87"/>
        <v>1</v>
      </c>
      <c r="BM94" s="100">
        <f t="shared" si="87"/>
        <v>1</v>
      </c>
      <c r="BU94" s="108" t="e">
        <f>HLOOKUP(AE94,$BA$10:BT94,COUNTIF($AE$7:AE94,"&lt;&gt;"&amp;""),FALSE)</f>
        <v>#N/A</v>
      </c>
      <c r="BV94" s="100">
        <f t="shared" si="85"/>
        <v>1</v>
      </c>
      <c r="BW94" s="108" t="str">
        <f t="shared" si="62"/>
        <v/>
      </c>
      <c r="BX94" s="227" t="str">
        <f ca="1">IF(OR(AE94=$BB$10,AE94=$BD$10,AE94=$BK$10,AE94=$BL$10,AE94=$BM$10),VLOOKUP(BW94,INDIRECT(CONCATENATE(CR94,"!",HLOOKUP(AE94,$CU$10:CY94,CZ94,FALSE))),1,TRUE),"")</f>
        <v/>
      </c>
      <c r="BY94" s="193" t="e">
        <f t="shared" ca="1" si="63"/>
        <v>#N/A</v>
      </c>
      <c r="BZ94" s="193" t="e">
        <f t="shared" ca="1" si="64"/>
        <v>#N/A</v>
      </c>
      <c r="CA94" s="193" t="e">
        <f t="shared" ca="1" si="65"/>
        <v>#N/A</v>
      </c>
      <c r="CB94" s="193" t="e">
        <f t="shared" ca="1" si="66"/>
        <v>#N/A</v>
      </c>
      <c r="CC94" s="193" t="e">
        <f t="shared" ca="1" si="67"/>
        <v>#VALUE!</v>
      </c>
      <c r="CD94" s="109">
        <f>Worksheet!K89</f>
        <v>0</v>
      </c>
      <c r="CE94" s="109">
        <f>Worksheet!L89</f>
        <v>0</v>
      </c>
      <c r="CF94" s="109">
        <f>Worksheet!M89</f>
        <v>0</v>
      </c>
      <c r="CG94" s="109">
        <f>Worksheet!N89</f>
        <v>0</v>
      </c>
      <c r="CH94" s="109">
        <f>Worksheet!O89</f>
        <v>0</v>
      </c>
      <c r="CI94" s="246" t="e">
        <f t="shared" ca="1" si="68"/>
        <v>#VALUE!</v>
      </c>
      <c r="CJ94" s="246" t="e">
        <f t="shared" ca="1" si="69"/>
        <v>#VALUE!</v>
      </c>
      <c r="CK94" s="246" t="e">
        <f t="shared" ca="1" si="70"/>
        <v>#VALUE!</v>
      </c>
      <c r="CL94" s="246" t="e">
        <f t="shared" ca="1" si="71"/>
        <v>#VALUE!</v>
      </c>
      <c r="CM94" s="246" t="e">
        <f t="shared" ca="1" si="72"/>
        <v>#VALUE!</v>
      </c>
      <c r="CN94" s="222" t="e">
        <f t="shared" ca="1" si="73"/>
        <v>#N/A</v>
      </c>
      <c r="CO94" s="194">
        <f>Worksheet!Q89</f>
        <v>0</v>
      </c>
      <c r="CP94" s="99" t="str">
        <f t="shared" si="74"/>
        <v>1</v>
      </c>
      <c r="CQ94" s="224" t="e">
        <f t="shared" si="75"/>
        <v>#N/A</v>
      </c>
      <c r="CR94" s="99" t="str">
        <f t="shared" si="86"/>
        <v>Standard1</v>
      </c>
      <c r="CT94" s="203" t="str">
        <f t="shared" ca="1" si="76"/>
        <v>$B$4:$P$807</v>
      </c>
      <c r="CU94" s="193" t="str">
        <f>VLOOKUP($CR94,$CT$3:CU$8,2,FALSE)</f>
        <v>$I$189:$I$348</v>
      </c>
      <c r="CV94" s="193" t="str">
        <f>VLOOKUP($CR94,$CT$3:CV$8,3,FALSE)</f>
        <v>$I$349:$I$538</v>
      </c>
      <c r="CW94" s="193" t="e">
        <f>VLOOKUP($CR94,$CT$3:CW$8,4,FALSE)</f>
        <v>#N/A</v>
      </c>
      <c r="CX94" s="193" t="e">
        <f>VLOOKUP($CR94,$CT$3:CX$8,5,FALSE)</f>
        <v>#N/A</v>
      </c>
      <c r="CY94" s="193" t="e">
        <f>VLOOKUP($CR94,$CT$3:CY$8,6,FALSE)</f>
        <v>#N/A</v>
      </c>
      <c r="CZ94" s="99">
        <f>COUNTIF($CU$10:CU94,"&lt;&gt;"&amp;"")</f>
        <v>85</v>
      </c>
      <c r="DB94" s="99" t="str">
        <f t="shared" si="77"/>
        <v/>
      </c>
      <c r="DC94" s="99" t="e">
        <f t="shared" ca="1" si="78"/>
        <v>#N/A</v>
      </c>
    </row>
    <row r="95" spans="17:107" x14ac:dyDescent="0.25">
      <c r="Q95" s="100" t="e">
        <f t="shared" ca="1" si="52"/>
        <v>#N/A</v>
      </c>
      <c r="R95" s="99" t="str">
        <f>IF(Worksheet!I90=$S$2,$S$2,IF(Worksheet!I90=$S$3,$S$3,$S$1))</f>
        <v>5502A</v>
      </c>
      <c r="S95" s="101" t="str">
        <f t="shared" ca="1" si="53"/>
        <v/>
      </c>
      <c r="T95" s="96" t="e">
        <f t="shared" si="54"/>
        <v>#N/A</v>
      </c>
      <c r="U95" s="103">
        <f>IF(Worksheet!S90="%",ABS(Worksheet!Z90),ABS(Worksheet!U90))</f>
        <v>0</v>
      </c>
      <c r="V95" s="249">
        <f>IF(Worksheet!S90="%",Worksheet!AA90,Worksheet!S90)</f>
        <v>0</v>
      </c>
      <c r="W95" s="102" t="str">
        <f>IF(Worksheet!S90="%","",IF(Worksheet!Z90&lt;&gt;"",Worksheet!Z90,""))</f>
        <v/>
      </c>
      <c r="X95" s="102" t="str">
        <f>IF(Worksheet!S90="%","",IF(Worksheet!AA90&lt;&gt;"",Worksheet!AA90,""))</f>
        <v/>
      </c>
      <c r="Y95" s="104" t="str">
        <f t="shared" si="55"/>
        <v/>
      </c>
      <c r="Z95" s="104" t="str">
        <f t="shared" si="56"/>
        <v>0</v>
      </c>
      <c r="AA95" s="104" t="str">
        <f t="shared" si="57"/>
        <v>DC</v>
      </c>
      <c r="AB95" s="104" t="str">
        <f t="shared" si="58"/>
        <v>DC0</v>
      </c>
      <c r="AC95" s="104" t="str">
        <f>IF(Worksheet!H90&lt;&gt;"",Worksheet!H90,"")</f>
        <v/>
      </c>
      <c r="AD95" s="104" t="str">
        <f t="shared" si="59"/>
        <v/>
      </c>
      <c r="AE95" s="225" t="str">
        <f t="shared" si="60"/>
        <v>DC0</v>
      </c>
      <c r="AF95" s="226" t="e">
        <f>HLOOKUP(AE95,$AH$10:AZ95,COUNTIF($AE$7:AE95,"&lt;&gt;"&amp;""),FALSE)</f>
        <v>#N/A</v>
      </c>
      <c r="AG95" s="112" t="e">
        <f t="shared" si="61"/>
        <v>#N/A</v>
      </c>
      <c r="AH95" s="193" t="e">
        <f ca="1">VLOOKUP($AG95,INDIRECT(CONCATENATE($CR95,"!",VLOOKUP($CR95,$AG$3:AH$8,AH$2,FALSE))),1,TRUE)</f>
        <v>#N/A</v>
      </c>
      <c r="AI95" s="193" t="e">
        <f ca="1">VLOOKUP($AG95,INDIRECT(CONCATENATE($CR95,"!",VLOOKUP($CR95,$AG$3:AI$8,AI$2,FALSE))),1,TRUE)</f>
        <v>#N/A</v>
      </c>
      <c r="AJ95" s="193" t="e">
        <f ca="1">VLOOKUP($AG95,INDIRECT(CONCATENATE($CR95,"!",VLOOKUP($CR95,$AG$3:AJ$8,AJ$2,FALSE))),1,TRUE)</f>
        <v>#N/A</v>
      </c>
      <c r="AK95" s="193" t="e">
        <f ca="1">VLOOKUP($AG95,INDIRECT(CONCATENATE($CR95,"!",VLOOKUP($CR95,$AG$3:AK$8,AK$2,FALSE))),1,TRUE)</f>
        <v>#N/A</v>
      </c>
      <c r="AL95" s="193" t="e">
        <f ca="1">VLOOKUP($AG95,INDIRECT(CONCATENATE($CR95,"!",VLOOKUP($CR95,$AG$3:AL$8,AL$2,FALSE))),1,TRUE)</f>
        <v>#N/A</v>
      </c>
      <c r="AM95" s="193" t="e">
        <f ca="1">VLOOKUP($AG95,INDIRECT(CONCATENATE($CR95,"!",VLOOKUP($CR95,$AG$3:AM$8,AM$2,FALSE))),1,TRUE)</f>
        <v>#N/A</v>
      </c>
      <c r="AN95" s="193" t="e">
        <f ca="1">VLOOKUP($AG95,INDIRECT(CONCATENATE($CR95,"!",VLOOKUP($CR95,$AG$3:AN$8,AN$2,FALSE))),1,TRUE)</f>
        <v>#N/A</v>
      </c>
      <c r="AO95" s="193" t="e">
        <f ca="1">VLOOKUP($AG95,INDIRECT(CONCATENATE($CR95,"!",VLOOKUP($CR95,$AG$3:AO$8,AO$2,FALSE))),1,TRUE)</f>
        <v>#N/A</v>
      </c>
      <c r="AP95" s="193" t="e">
        <f ca="1">VLOOKUP($AG95,INDIRECT(CONCATENATE($CR95,"!",VLOOKUP($CR95,$AG$3:AP$8,AP$2,FALSE))),1,TRUE)</f>
        <v>#N/A</v>
      </c>
      <c r="AQ95" s="193" t="e">
        <f ca="1">VLOOKUP($AG95,INDIRECT(CONCATENATE($CR95,"!",VLOOKUP($CR95,$AG$3:AQ$8,AQ$2,FALSE))),1,TRUE)</f>
        <v>#N/A</v>
      </c>
      <c r="AR95" s="193" t="e">
        <f ca="1">VLOOKUP($AG95,INDIRECT(CONCATENATE($CR95,"!",VLOOKUP($CR95,$AG$3:AR$8,AR$2,FALSE))),1,TRUE)</f>
        <v>#N/A</v>
      </c>
      <c r="AS95" s="193" t="e">
        <f ca="1">VLOOKUP($AG95,INDIRECT(CONCATENATE($CR95,"!",VLOOKUP($CR95,$AG$3:AS$8,AS$2,FALSE))),1,TRUE)</f>
        <v>#N/A</v>
      </c>
      <c r="AT95" s="193" t="e">
        <f ca="1">VLOOKUP($AG95,INDIRECT(CONCATENATE($CR95,"!",VLOOKUP($CR95,$AG$3:AT$8,AT$2,FALSE))),1,TRUE)</f>
        <v>#N/A</v>
      </c>
      <c r="AU95" s="193"/>
      <c r="AV95" s="193"/>
      <c r="AW95" s="193"/>
      <c r="AX95" s="193"/>
      <c r="AY95" s="193"/>
      <c r="AZ95" s="193"/>
      <c r="BA95" s="107">
        <f t="shared" si="79"/>
        <v>1</v>
      </c>
      <c r="BB95" s="100">
        <f t="shared" si="79"/>
        <v>1</v>
      </c>
      <c r="BC95" s="100">
        <f t="shared" si="80"/>
        <v>1</v>
      </c>
      <c r="BD95" s="100">
        <f t="shared" si="80"/>
        <v>1</v>
      </c>
      <c r="BE95" s="100">
        <f t="shared" si="82"/>
        <v>1</v>
      </c>
      <c r="BF95" s="100">
        <f t="shared" si="83"/>
        <v>1</v>
      </c>
      <c r="BG95" s="100">
        <f t="shared" si="84"/>
        <v>1</v>
      </c>
      <c r="BH95" s="100">
        <f t="shared" si="87"/>
        <v>1</v>
      </c>
      <c r="BI95" s="100">
        <f t="shared" si="87"/>
        <v>1</v>
      </c>
      <c r="BJ95" s="100">
        <f t="shared" si="87"/>
        <v>1</v>
      </c>
      <c r="BK95" s="100">
        <f t="shared" si="87"/>
        <v>1</v>
      </c>
      <c r="BL95" s="100">
        <f t="shared" si="87"/>
        <v>1</v>
      </c>
      <c r="BM95" s="100">
        <f t="shared" si="87"/>
        <v>1</v>
      </c>
      <c r="BU95" s="108" t="e">
        <f>HLOOKUP(AE95,$BA$10:BT95,COUNTIF($AE$7:AE95,"&lt;&gt;"&amp;""),FALSE)</f>
        <v>#N/A</v>
      </c>
      <c r="BV95" s="100">
        <f t="shared" si="85"/>
        <v>1</v>
      </c>
      <c r="BW95" s="108" t="str">
        <f t="shared" si="62"/>
        <v/>
      </c>
      <c r="BX95" s="227" t="str">
        <f ca="1">IF(OR(AE95=$BB$10,AE95=$BD$10,AE95=$BK$10,AE95=$BL$10,AE95=$BM$10),VLOOKUP(BW95,INDIRECT(CONCATENATE(CR95,"!",HLOOKUP(AE95,$CU$10:CY95,CZ95,FALSE))),1,TRUE),"")</f>
        <v/>
      </c>
      <c r="BY95" s="193" t="e">
        <f t="shared" ca="1" si="63"/>
        <v>#N/A</v>
      </c>
      <c r="BZ95" s="193" t="e">
        <f t="shared" ca="1" si="64"/>
        <v>#N/A</v>
      </c>
      <c r="CA95" s="193" t="e">
        <f t="shared" ca="1" si="65"/>
        <v>#N/A</v>
      </c>
      <c r="CB95" s="193" t="e">
        <f t="shared" ca="1" si="66"/>
        <v>#N/A</v>
      </c>
      <c r="CC95" s="193" t="e">
        <f t="shared" ca="1" si="67"/>
        <v>#VALUE!</v>
      </c>
      <c r="CD95" s="109">
        <f>Worksheet!K90</f>
        <v>0</v>
      </c>
      <c r="CE95" s="109">
        <f>Worksheet!L90</f>
        <v>0</v>
      </c>
      <c r="CF95" s="109">
        <f>Worksheet!M90</f>
        <v>0</v>
      </c>
      <c r="CG95" s="109">
        <f>Worksheet!N90</f>
        <v>0</v>
      </c>
      <c r="CH95" s="109">
        <f>Worksheet!O90</f>
        <v>0</v>
      </c>
      <c r="CI95" s="246" t="e">
        <f t="shared" ca="1" si="68"/>
        <v>#VALUE!</v>
      </c>
      <c r="CJ95" s="246" t="e">
        <f t="shared" ca="1" si="69"/>
        <v>#VALUE!</v>
      </c>
      <c r="CK95" s="246" t="e">
        <f t="shared" ca="1" si="70"/>
        <v>#VALUE!</v>
      </c>
      <c r="CL95" s="246" t="e">
        <f t="shared" ca="1" si="71"/>
        <v>#VALUE!</v>
      </c>
      <c r="CM95" s="246" t="e">
        <f t="shared" ca="1" si="72"/>
        <v>#VALUE!</v>
      </c>
      <c r="CN95" s="222" t="e">
        <f t="shared" ca="1" si="73"/>
        <v>#N/A</v>
      </c>
      <c r="CO95" s="194">
        <f>Worksheet!Q90</f>
        <v>0</v>
      </c>
      <c r="CP95" s="99" t="str">
        <f t="shared" si="74"/>
        <v>1</v>
      </c>
      <c r="CQ95" s="224" t="e">
        <f t="shared" si="75"/>
        <v>#N/A</v>
      </c>
      <c r="CR95" s="99" t="str">
        <f t="shared" si="86"/>
        <v>Standard1</v>
      </c>
      <c r="CT95" s="203" t="str">
        <f t="shared" ca="1" si="76"/>
        <v>$B$4:$P$807</v>
      </c>
      <c r="CU95" s="193" t="str">
        <f>VLOOKUP($CR95,$CT$3:CU$8,2,FALSE)</f>
        <v>$I$189:$I$348</v>
      </c>
      <c r="CV95" s="193" t="str">
        <f>VLOOKUP($CR95,$CT$3:CV$8,3,FALSE)</f>
        <v>$I$349:$I$538</v>
      </c>
      <c r="CW95" s="193" t="e">
        <f>VLOOKUP($CR95,$CT$3:CW$8,4,FALSE)</f>
        <v>#N/A</v>
      </c>
      <c r="CX95" s="193" t="e">
        <f>VLOOKUP($CR95,$CT$3:CX$8,5,FALSE)</f>
        <v>#N/A</v>
      </c>
      <c r="CY95" s="193" t="e">
        <f>VLOOKUP($CR95,$CT$3:CY$8,6,FALSE)</f>
        <v>#N/A</v>
      </c>
      <c r="CZ95" s="99">
        <f>COUNTIF($CU$10:CU95,"&lt;&gt;"&amp;"")</f>
        <v>86</v>
      </c>
      <c r="DB95" s="99" t="str">
        <f t="shared" si="77"/>
        <v/>
      </c>
      <c r="DC95" s="99" t="e">
        <f t="shared" ca="1" si="78"/>
        <v>#N/A</v>
      </c>
    </row>
    <row r="96" spans="17:107" x14ac:dyDescent="0.25">
      <c r="Q96" s="100" t="e">
        <f t="shared" ca="1" si="52"/>
        <v>#N/A</v>
      </c>
      <c r="R96" s="99" t="str">
        <f>IF(Worksheet!I91=$S$2,$S$2,IF(Worksheet!I91=$S$3,$S$3,$S$1))</f>
        <v>5502A</v>
      </c>
      <c r="S96" s="101" t="str">
        <f t="shared" ca="1" si="53"/>
        <v/>
      </c>
      <c r="T96" s="96" t="e">
        <f t="shared" si="54"/>
        <v>#N/A</v>
      </c>
      <c r="U96" s="103">
        <f>IF(Worksheet!S91="%",ABS(Worksheet!Z91),ABS(Worksheet!U91))</f>
        <v>0</v>
      </c>
      <c r="V96" s="249">
        <f>IF(Worksheet!S91="%",Worksheet!AA91,Worksheet!S91)</f>
        <v>0</v>
      </c>
      <c r="W96" s="102" t="str">
        <f>IF(Worksheet!S91="%","",IF(Worksheet!Z91&lt;&gt;"",Worksheet!Z91,""))</f>
        <v/>
      </c>
      <c r="X96" s="102" t="str">
        <f>IF(Worksheet!S91="%","",IF(Worksheet!AA91&lt;&gt;"",Worksheet!AA91,""))</f>
        <v/>
      </c>
      <c r="Y96" s="104" t="str">
        <f t="shared" si="55"/>
        <v/>
      </c>
      <c r="Z96" s="104" t="str">
        <f t="shared" si="56"/>
        <v>0</v>
      </c>
      <c r="AA96" s="104" t="str">
        <f t="shared" si="57"/>
        <v>DC</v>
      </c>
      <c r="AB96" s="104" t="str">
        <f t="shared" si="58"/>
        <v>DC0</v>
      </c>
      <c r="AC96" s="104" t="str">
        <f>IF(Worksheet!H91&lt;&gt;"",Worksheet!H91,"")</f>
        <v/>
      </c>
      <c r="AD96" s="104" t="str">
        <f t="shared" si="59"/>
        <v/>
      </c>
      <c r="AE96" s="225" t="str">
        <f t="shared" si="60"/>
        <v>DC0</v>
      </c>
      <c r="AF96" s="226" t="e">
        <f>HLOOKUP(AE96,$AH$10:AZ96,COUNTIF($AE$7:AE96,"&lt;&gt;"&amp;""),FALSE)</f>
        <v>#N/A</v>
      </c>
      <c r="AG96" s="112" t="e">
        <f t="shared" si="61"/>
        <v>#N/A</v>
      </c>
      <c r="AH96" s="193" t="e">
        <f ca="1">VLOOKUP($AG96,INDIRECT(CONCATENATE($CR96,"!",VLOOKUP($CR96,$AG$3:AH$8,AH$2,FALSE))),1,TRUE)</f>
        <v>#N/A</v>
      </c>
      <c r="AI96" s="193" t="e">
        <f ca="1">VLOOKUP($AG96,INDIRECT(CONCATENATE($CR96,"!",VLOOKUP($CR96,$AG$3:AI$8,AI$2,FALSE))),1,TRUE)</f>
        <v>#N/A</v>
      </c>
      <c r="AJ96" s="193" t="e">
        <f ca="1">VLOOKUP($AG96,INDIRECT(CONCATENATE($CR96,"!",VLOOKUP($CR96,$AG$3:AJ$8,AJ$2,FALSE))),1,TRUE)</f>
        <v>#N/A</v>
      </c>
      <c r="AK96" s="193" t="e">
        <f ca="1">VLOOKUP($AG96,INDIRECT(CONCATENATE($CR96,"!",VLOOKUP($CR96,$AG$3:AK$8,AK$2,FALSE))),1,TRUE)</f>
        <v>#N/A</v>
      </c>
      <c r="AL96" s="193" t="e">
        <f ca="1">VLOOKUP($AG96,INDIRECT(CONCATENATE($CR96,"!",VLOOKUP($CR96,$AG$3:AL$8,AL$2,FALSE))),1,TRUE)</f>
        <v>#N/A</v>
      </c>
      <c r="AM96" s="193" t="e">
        <f ca="1">VLOOKUP($AG96,INDIRECT(CONCATENATE($CR96,"!",VLOOKUP($CR96,$AG$3:AM$8,AM$2,FALSE))),1,TRUE)</f>
        <v>#N/A</v>
      </c>
      <c r="AN96" s="193" t="e">
        <f ca="1">VLOOKUP($AG96,INDIRECT(CONCATENATE($CR96,"!",VLOOKUP($CR96,$AG$3:AN$8,AN$2,FALSE))),1,TRUE)</f>
        <v>#N/A</v>
      </c>
      <c r="AO96" s="193" t="e">
        <f ca="1">VLOOKUP($AG96,INDIRECT(CONCATENATE($CR96,"!",VLOOKUP($CR96,$AG$3:AO$8,AO$2,FALSE))),1,TRUE)</f>
        <v>#N/A</v>
      </c>
      <c r="AP96" s="193" t="e">
        <f ca="1">VLOOKUP($AG96,INDIRECT(CONCATENATE($CR96,"!",VLOOKUP($CR96,$AG$3:AP$8,AP$2,FALSE))),1,TRUE)</f>
        <v>#N/A</v>
      </c>
      <c r="AQ96" s="193" t="e">
        <f ca="1">VLOOKUP($AG96,INDIRECT(CONCATENATE($CR96,"!",VLOOKUP($CR96,$AG$3:AQ$8,AQ$2,FALSE))),1,TRUE)</f>
        <v>#N/A</v>
      </c>
      <c r="AR96" s="193" t="e">
        <f ca="1">VLOOKUP($AG96,INDIRECT(CONCATENATE($CR96,"!",VLOOKUP($CR96,$AG$3:AR$8,AR$2,FALSE))),1,TRUE)</f>
        <v>#N/A</v>
      </c>
      <c r="AS96" s="193" t="e">
        <f ca="1">VLOOKUP($AG96,INDIRECT(CONCATENATE($CR96,"!",VLOOKUP($CR96,$AG$3:AS$8,AS$2,FALSE))),1,TRUE)</f>
        <v>#N/A</v>
      </c>
      <c r="AT96" s="193" t="e">
        <f ca="1">VLOOKUP($AG96,INDIRECT(CONCATENATE($CR96,"!",VLOOKUP($CR96,$AG$3:AT$8,AT$2,FALSE))),1,TRUE)</f>
        <v>#N/A</v>
      </c>
      <c r="AU96" s="193"/>
      <c r="AV96" s="193"/>
      <c r="AW96" s="193"/>
      <c r="AX96" s="193"/>
      <c r="AY96" s="193"/>
      <c r="AZ96" s="193"/>
      <c r="BA96" s="107">
        <f t="shared" si="79"/>
        <v>1</v>
      </c>
      <c r="BB96" s="100">
        <f t="shared" si="79"/>
        <v>1</v>
      </c>
      <c r="BC96" s="100">
        <f t="shared" si="80"/>
        <v>1</v>
      </c>
      <c r="BD96" s="100">
        <f t="shared" si="80"/>
        <v>1</v>
      </c>
      <c r="BE96" s="100">
        <f t="shared" si="82"/>
        <v>1</v>
      </c>
      <c r="BF96" s="100">
        <f t="shared" si="83"/>
        <v>1</v>
      </c>
      <c r="BG96" s="100">
        <f t="shared" si="84"/>
        <v>1</v>
      </c>
      <c r="BH96" s="100">
        <f t="shared" si="87"/>
        <v>1</v>
      </c>
      <c r="BI96" s="100">
        <f t="shared" si="87"/>
        <v>1</v>
      </c>
      <c r="BJ96" s="100">
        <f t="shared" si="87"/>
        <v>1</v>
      </c>
      <c r="BK96" s="100">
        <f t="shared" si="87"/>
        <v>1</v>
      </c>
      <c r="BL96" s="100">
        <f t="shared" si="87"/>
        <v>1</v>
      </c>
      <c r="BM96" s="100">
        <f t="shared" si="87"/>
        <v>1</v>
      </c>
      <c r="BU96" s="108" t="e">
        <f>HLOOKUP(AE96,$BA$10:BT96,COUNTIF($AE$7:AE96,"&lt;&gt;"&amp;""),FALSE)</f>
        <v>#N/A</v>
      </c>
      <c r="BV96" s="100">
        <f t="shared" si="85"/>
        <v>1</v>
      </c>
      <c r="BW96" s="108" t="str">
        <f t="shared" si="62"/>
        <v/>
      </c>
      <c r="BX96" s="227" t="str">
        <f ca="1">IF(OR(AE96=$BB$10,AE96=$BD$10,AE96=$BK$10,AE96=$BL$10,AE96=$BM$10),VLOOKUP(BW96,INDIRECT(CONCATENATE(CR96,"!",HLOOKUP(AE96,$CU$10:CY96,CZ96,FALSE))),1,TRUE),"")</f>
        <v/>
      </c>
      <c r="BY96" s="193" t="e">
        <f t="shared" ca="1" si="63"/>
        <v>#N/A</v>
      </c>
      <c r="BZ96" s="193" t="e">
        <f t="shared" ca="1" si="64"/>
        <v>#N/A</v>
      </c>
      <c r="CA96" s="193" t="e">
        <f t="shared" ca="1" si="65"/>
        <v>#N/A</v>
      </c>
      <c r="CB96" s="193" t="e">
        <f t="shared" ca="1" si="66"/>
        <v>#N/A</v>
      </c>
      <c r="CC96" s="193" t="e">
        <f t="shared" ca="1" si="67"/>
        <v>#VALUE!</v>
      </c>
      <c r="CD96" s="109">
        <f>Worksheet!K91</f>
        <v>0</v>
      </c>
      <c r="CE96" s="109">
        <f>Worksheet!L91</f>
        <v>0</v>
      </c>
      <c r="CF96" s="109">
        <f>Worksheet!M91</f>
        <v>0</v>
      </c>
      <c r="CG96" s="109">
        <f>Worksheet!N91</f>
        <v>0</v>
      </c>
      <c r="CH96" s="109">
        <f>Worksheet!O91</f>
        <v>0</v>
      </c>
      <c r="CI96" s="246" t="e">
        <f t="shared" ca="1" si="68"/>
        <v>#VALUE!</v>
      </c>
      <c r="CJ96" s="246" t="e">
        <f t="shared" ca="1" si="69"/>
        <v>#VALUE!</v>
      </c>
      <c r="CK96" s="246" t="e">
        <f t="shared" ca="1" si="70"/>
        <v>#VALUE!</v>
      </c>
      <c r="CL96" s="246" t="e">
        <f t="shared" ca="1" si="71"/>
        <v>#VALUE!</v>
      </c>
      <c r="CM96" s="246" t="e">
        <f t="shared" ca="1" si="72"/>
        <v>#VALUE!</v>
      </c>
      <c r="CN96" s="222" t="e">
        <f t="shared" ca="1" si="73"/>
        <v>#N/A</v>
      </c>
      <c r="CO96" s="194">
        <f>Worksheet!Q91</f>
        <v>0</v>
      </c>
      <c r="CP96" s="99" t="str">
        <f t="shared" si="74"/>
        <v>1</v>
      </c>
      <c r="CQ96" s="224" t="e">
        <f t="shared" si="75"/>
        <v>#N/A</v>
      </c>
      <c r="CR96" s="99" t="str">
        <f t="shared" si="86"/>
        <v>Standard1</v>
      </c>
      <c r="CT96" s="203" t="str">
        <f t="shared" ca="1" si="76"/>
        <v>$B$4:$P$807</v>
      </c>
      <c r="CU96" s="193" t="str">
        <f>VLOOKUP($CR96,$CT$3:CU$8,2,FALSE)</f>
        <v>$I$189:$I$348</v>
      </c>
      <c r="CV96" s="193" t="str">
        <f>VLOOKUP($CR96,$CT$3:CV$8,3,FALSE)</f>
        <v>$I$349:$I$538</v>
      </c>
      <c r="CW96" s="193" t="e">
        <f>VLOOKUP($CR96,$CT$3:CW$8,4,FALSE)</f>
        <v>#N/A</v>
      </c>
      <c r="CX96" s="193" t="e">
        <f>VLOOKUP($CR96,$CT$3:CX$8,5,FALSE)</f>
        <v>#N/A</v>
      </c>
      <c r="CY96" s="193" t="e">
        <f>VLOOKUP($CR96,$CT$3:CY$8,6,FALSE)</f>
        <v>#N/A</v>
      </c>
      <c r="CZ96" s="99">
        <f>COUNTIF($CU$10:CU96,"&lt;&gt;"&amp;"")</f>
        <v>87</v>
      </c>
      <c r="DB96" s="99" t="str">
        <f t="shared" si="77"/>
        <v/>
      </c>
      <c r="DC96" s="99" t="e">
        <f t="shared" ca="1" si="78"/>
        <v>#N/A</v>
      </c>
    </row>
    <row r="97" spans="17:107" x14ac:dyDescent="0.25">
      <c r="Q97" s="100" t="e">
        <f t="shared" ca="1" si="52"/>
        <v>#N/A</v>
      </c>
      <c r="R97" s="99" t="str">
        <f>IF(Worksheet!I92=$S$2,$S$2,IF(Worksheet!I92=$S$3,$S$3,$S$1))</f>
        <v>5502A</v>
      </c>
      <c r="S97" s="101" t="str">
        <f t="shared" ca="1" si="53"/>
        <v/>
      </c>
      <c r="T97" s="96" t="e">
        <f t="shared" si="54"/>
        <v>#N/A</v>
      </c>
      <c r="U97" s="103">
        <f>IF(Worksheet!S92="%",ABS(Worksheet!Z92),ABS(Worksheet!U92))</f>
        <v>0</v>
      </c>
      <c r="V97" s="249">
        <f>IF(Worksheet!S92="%",Worksheet!AA92,Worksheet!S92)</f>
        <v>0</v>
      </c>
      <c r="W97" s="102" t="str">
        <f>IF(Worksheet!S92="%","",IF(Worksheet!Z92&lt;&gt;"",Worksheet!Z92,""))</f>
        <v/>
      </c>
      <c r="X97" s="102" t="str">
        <f>IF(Worksheet!S92="%","",IF(Worksheet!AA92&lt;&gt;"",Worksheet!AA92,""))</f>
        <v/>
      </c>
      <c r="Y97" s="104" t="str">
        <f t="shared" si="55"/>
        <v/>
      </c>
      <c r="Z97" s="104" t="str">
        <f t="shared" si="56"/>
        <v>0</v>
      </c>
      <c r="AA97" s="104" t="str">
        <f t="shared" si="57"/>
        <v>DC</v>
      </c>
      <c r="AB97" s="104" t="str">
        <f t="shared" si="58"/>
        <v>DC0</v>
      </c>
      <c r="AC97" s="104" t="str">
        <f>IF(Worksheet!H92&lt;&gt;"",Worksheet!H92,"")</f>
        <v/>
      </c>
      <c r="AD97" s="104" t="str">
        <f t="shared" si="59"/>
        <v/>
      </c>
      <c r="AE97" s="225" t="str">
        <f t="shared" si="60"/>
        <v>DC0</v>
      </c>
      <c r="AF97" s="226" t="e">
        <f>HLOOKUP(AE97,$AH$10:AZ97,COUNTIF($AE$7:AE97,"&lt;&gt;"&amp;""),FALSE)</f>
        <v>#N/A</v>
      </c>
      <c r="AG97" s="112" t="e">
        <f t="shared" si="61"/>
        <v>#N/A</v>
      </c>
      <c r="AH97" s="193" t="e">
        <f ca="1">VLOOKUP($AG97,INDIRECT(CONCATENATE($CR97,"!",VLOOKUP($CR97,$AG$3:AH$8,AH$2,FALSE))),1,TRUE)</f>
        <v>#N/A</v>
      </c>
      <c r="AI97" s="193" t="e">
        <f ca="1">VLOOKUP($AG97,INDIRECT(CONCATENATE($CR97,"!",VLOOKUP($CR97,$AG$3:AI$8,AI$2,FALSE))),1,TRUE)</f>
        <v>#N/A</v>
      </c>
      <c r="AJ97" s="193" t="e">
        <f ca="1">VLOOKUP($AG97,INDIRECT(CONCATENATE($CR97,"!",VLOOKUP($CR97,$AG$3:AJ$8,AJ$2,FALSE))),1,TRUE)</f>
        <v>#N/A</v>
      </c>
      <c r="AK97" s="193" t="e">
        <f ca="1">VLOOKUP($AG97,INDIRECT(CONCATENATE($CR97,"!",VLOOKUP($CR97,$AG$3:AK$8,AK$2,FALSE))),1,TRUE)</f>
        <v>#N/A</v>
      </c>
      <c r="AL97" s="193" t="e">
        <f ca="1">VLOOKUP($AG97,INDIRECT(CONCATENATE($CR97,"!",VLOOKUP($CR97,$AG$3:AL$8,AL$2,FALSE))),1,TRUE)</f>
        <v>#N/A</v>
      </c>
      <c r="AM97" s="193" t="e">
        <f ca="1">VLOOKUP($AG97,INDIRECT(CONCATENATE($CR97,"!",VLOOKUP($CR97,$AG$3:AM$8,AM$2,FALSE))),1,TRUE)</f>
        <v>#N/A</v>
      </c>
      <c r="AN97" s="193" t="e">
        <f ca="1">VLOOKUP($AG97,INDIRECT(CONCATENATE($CR97,"!",VLOOKUP($CR97,$AG$3:AN$8,AN$2,FALSE))),1,TRUE)</f>
        <v>#N/A</v>
      </c>
      <c r="AO97" s="193" t="e">
        <f ca="1">VLOOKUP($AG97,INDIRECT(CONCATENATE($CR97,"!",VLOOKUP($CR97,$AG$3:AO$8,AO$2,FALSE))),1,TRUE)</f>
        <v>#N/A</v>
      </c>
      <c r="AP97" s="193" t="e">
        <f ca="1">VLOOKUP($AG97,INDIRECT(CONCATENATE($CR97,"!",VLOOKUP($CR97,$AG$3:AP$8,AP$2,FALSE))),1,TRUE)</f>
        <v>#N/A</v>
      </c>
      <c r="AQ97" s="193" t="e">
        <f ca="1">VLOOKUP($AG97,INDIRECT(CONCATENATE($CR97,"!",VLOOKUP($CR97,$AG$3:AQ$8,AQ$2,FALSE))),1,TRUE)</f>
        <v>#N/A</v>
      </c>
      <c r="AR97" s="193" t="e">
        <f ca="1">VLOOKUP($AG97,INDIRECT(CONCATENATE($CR97,"!",VLOOKUP($CR97,$AG$3:AR$8,AR$2,FALSE))),1,TRUE)</f>
        <v>#N/A</v>
      </c>
      <c r="AS97" s="193" t="e">
        <f ca="1">VLOOKUP($AG97,INDIRECT(CONCATENATE($CR97,"!",VLOOKUP($CR97,$AG$3:AS$8,AS$2,FALSE))),1,TRUE)</f>
        <v>#N/A</v>
      </c>
      <c r="AT97" s="193" t="e">
        <f ca="1">VLOOKUP($AG97,INDIRECT(CONCATENATE($CR97,"!",VLOOKUP($CR97,$AG$3:AT$8,AT$2,FALSE))),1,TRUE)</f>
        <v>#N/A</v>
      </c>
      <c r="AU97" s="193"/>
      <c r="AV97" s="193"/>
      <c r="AW97" s="193"/>
      <c r="AX97" s="193"/>
      <c r="AY97" s="193"/>
      <c r="AZ97" s="193"/>
      <c r="BA97" s="107">
        <f t="shared" si="79"/>
        <v>1</v>
      </c>
      <c r="BB97" s="100">
        <f t="shared" si="79"/>
        <v>1</v>
      </c>
      <c r="BC97" s="100">
        <f t="shared" si="80"/>
        <v>1</v>
      </c>
      <c r="BD97" s="100">
        <f t="shared" si="80"/>
        <v>1</v>
      </c>
      <c r="BE97" s="100">
        <f t="shared" si="82"/>
        <v>1</v>
      </c>
      <c r="BF97" s="100">
        <f t="shared" si="83"/>
        <v>1</v>
      </c>
      <c r="BG97" s="100">
        <f t="shared" si="84"/>
        <v>1</v>
      </c>
      <c r="BH97" s="100">
        <f t="shared" si="87"/>
        <v>1</v>
      </c>
      <c r="BI97" s="100">
        <f t="shared" si="87"/>
        <v>1</v>
      </c>
      <c r="BJ97" s="100">
        <f t="shared" si="87"/>
        <v>1</v>
      </c>
      <c r="BK97" s="100">
        <f t="shared" si="87"/>
        <v>1</v>
      </c>
      <c r="BL97" s="100">
        <f t="shared" si="87"/>
        <v>1</v>
      </c>
      <c r="BM97" s="100">
        <f t="shared" si="87"/>
        <v>1</v>
      </c>
      <c r="BU97" s="108" t="e">
        <f>HLOOKUP(AE97,$BA$10:BT97,COUNTIF($AE$7:AE97,"&lt;&gt;"&amp;""),FALSE)</f>
        <v>#N/A</v>
      </c>
      <c r="BV97" s="100">
        <f t="shared" si="85"/>
        <v>1</v>
      </c>
      <c r="BW97" s="108" t="str">
        <f t="shared" si="62"/>
        <v/>
      </c>
      <c r="BX97" s="227" t="str">
        <f ca="1">IF(OR(AE97=$BB$10,AE97=$BD$10,AE97=$BK$10,AE97=$BL$10,AE97=$BM$10),VLOOKUP(BW97,INDIRECT(CONCATENATE(CR97,"!",HLOOKUP(AE97,$CU$10:CY97,CZ97,FALSE))),1,TRUE),"")</f>
        <v/>
      </c>
      <c r="BY97" s="193" t="e">
        <f t="shared" ca="1" si="63"/>
        <v>#N/A</v>
      </c>
      <c r="BZ97" s="193" t="e">
        <f t="shared" ca="1" si="64"/>
        <v>#N/A</v>
      </c>
      <c r="CA97" s="193" t="e">
        <f t="shared" ca="1" si="65"/>
        <v>#N/A</v>
      </c>
      <c r="CB97" s="193" t="e">
        <f t="shared" ca="1" si="66"/>
        <v>#N/A</v>
      </c>
      <c r="CC97" s="193" t="e">
        <f t="shared" ca="1" si="67"/>
        <v>#VALUE!</v>
      </c>
      <c r="CD97" s="109">
        <f>Worksheet!K92</f>
        <v>0</v>
      </c>
      <c r="CE97" s="109">
        <f>Worksheet!L92</f>
        <v>0</v>
      </c>
      <c r="CF97" s="109">
        <f>Worksheet!M92</f>
        <v>0</v>
      </c>
      <c r="CG97" s="109">
        <f>Worksheet!N92</f>
        <v>0</v>
      </c>
      <c r="CH97" s="109">
        <f>Worksheet!O92</f>
        <v>0</v>
      </c>
      <c r="CI97" s="246" t="e">
        <f t="shared" ca="1" si="68"/>
        <v>#VALUE!</v>
      </c>
      <c r="CJ97" s="246" t="e">
        <f t="shared" ca="1" si="69"/>
        <v>#VALUE!</v>
      </c>
      <c r="CK97" s="246" t="e">
        <f t="shared" ca="1" si="70"/>
        <v>#VALUE!</v>
      </c>
      <c r="CL97" s="246" t="e">
        <f t="shared" ca="1" si="71"/>
        <v>#VALUE!</v>
      </c>
      <c r="CM97" s="246" t="e">
        <f t="shared" ca="1" si="72"/>
        <v>#VALUE!</v>
      </c>
      <c r="CN97" s="222" t="e">
        <f t="shared" ca="1" si="73"/>
        <v>#N/A</v>
      </c>
      <c r="CO97" s="194">
        <f>Worksheet!Q92</f>
        <v>0</v>
      </c>
      <c r="CP97" s="99" t="str">
        <f t="shared" si="74"/>
        <v>1</v>
      </c>
      <c r="CQ97" s="224" t="e">
        <f t="shared" si="75"/>
        <v>#N/A</v>
      </c>
      <c r="CR97" s="99" t="str">
        <f t="shared" si="86"/>
        <v>Standard1</v>
      </c>
      <c r="CT97" s="203" t="str">
        <f t="shared" ca="1" si="76"/>
        <v>$B$4:$P$807</v>
      </c>
      <c r="CU97" s="193" t="str">
        <f>VLOOKUP($CR97,$CT$3:CU$8,2,FALSE)</f>
        <v>$I$189:$I$348</v>
      </c>
      <c r="CV97" s="193" t="str">
        <f>VLOOKUP($CR97,$CT$3:CV$8,3,FALSE)</f>
        <v>$I$349:$I$538</v>
      </c>
      <c r="CW97" s="193" t="e">
        <f>VLOOKUP($CR97,$CT$3:CW$8,4,FALSE)</f>
        <v>#N/A</v>
      </c>
      <c r="CX97" s="193" t="e">
        <f>VLOOKUP($CR97,$CT$3:CX$8,5,FALSE)</f>
        <v>#N/A</v>
      </c>
      <c r="CY97" s="193" t="e">
        <f>VLOOKUP($CR97,$CT$3:CY$8,6,FALSE)</f>
        <v>#N/A</v>
      </c>
      <c r="CZ97" s="99">
        <f>COUNTIF($CU$10:CU97,"&lt;&gt;"&amp;"")</f>
        <v>88</v>
      </c>
      <c r="DB97" s="99" t="str">
        <f t="shared" si="77"/>
        <v/>
      </c>
      <c r="DC97" s="99" t="e">
        <f t="shared" ca="1" si="78"/>
        <v>#N/A</v>
      </c>
    </row>
    <row r="98" spans="17:107" x14ac:dyDescent="0.25">
      <c r="Q98" s="100" t="e">
        <f t="shared" ca="1" si="52"/>
        <v>#N/A</v>
      </c>
      <c r="R98" s="99" t="str">
        <f>IF(Worksheet!I93=$S$2,$S$2,IF(Worksheet!I93=$S$3,$S$3,$S$1))</f>
        <v>5502A</v>
      </c>
      <c r="S98" s="101" t="str">
        <f t="shared" ca="1" si="53"/>
        <v/>
      </c>
      <c r="T98" s="96" t="e">
        <f t="shared" si="54"/>
        <v>#N/A</v>
      </c>
      <c r="U98" s="103">
        <f>IF(Worksheet!S93="%",ABS(Worksheet!Z93),ABS(Worksheet!U93))</f>
        <v>0</v>
      </c>
      <c r="V98" s="249">
        <f>IF(Worksheet!S93="%",Worksheet!AA93,Worksheet!S93)</f>
        <v>0</v>
      </c>
      <c r="W98" s="102" t="str">
        <f>IF(Worksheet!S93="%","",IF(Worksheet!Z93&lt;&gt;"",Worksheet!Z93,""))</f>
        <v/>
      </c>
      <c r="X98" s="102" t="str">
        <f>IF(Worksheet!S93="%","",IF(Worksheet!AA93&lt;&gt;"",Worksheet!AA93,""))</f>
        <v/>
      </c>
      <c r="Y98" s="104" t="str">
        <f t="shared" si="55"/>
        <v/>
      </c>
      <c r="Z98" s="104" t="str">
        <f t="shared" si="56"/>
        <v>0</v>
      </c>
      <c r="AA98" s="104" t="str">
        <f t="shared" si="57"/>
        <v>DC</v>
      </c>
      <c r="AB98" s="104" t="str">
        <f t="shared" si="58"/>
        <v>DC0</v>
      </c>
      <c r="AC98" s="104" t="str">
        <f>IF(Worksheet!H93&lt;&gt;"",Worksheet!H93,"")</f>
        <v/>
      </c>
      <c r="AD98" s="104" t="str">
        <f t="shared" si="59"/>
        <v/>
      </c>
      <c r="AE98" s="225" t="str">
        <f t="shared" si="60"/>
        <v>DC0</v>
      </c>
      <c r="AF98" s="226" t="e">
        <f>HLOOKUP(AE98,$AH$10:AZ98,COUNTIF($AE$7:AE98,"&lt;&gt;"&amp;""),FALSE)</f>
        <v>#N/A</v>
      </c>
      <c r="AG98" s="112" t="e">
        <f t="shared" si="61"/>
        <v>#N/A</v>
      </c>
      <c r="AH98" s="193" t="e">
        <f ca="1">VLOOKUP($AG98,INDIRECT(CONCATENATE($CR98,"!",VLOOKUP($CR98,$AG$3:AH$8,AH$2,FALSE))),1,TRUE)</f>
        <v>#N/A</v>
      </c>
      <c r="AI98" s="193" t="e">
        <f ca="1">VLOOKUP($AG98,INDIRECT(CONCATENATE($CR98,"!",VLOOKUP($CR98,$AG$3:AI$8,AI$2,FALSE))),1,TRUE)</f>
        <v>#N/A</v>
      </c>
      <c r="AJ98" s="193" t="e">
        <f ca="1">VLOOKUP($AG98,INDIRECT(CONCATENATE($CR98,"!",VLOOKUP($CR98,$AG$3:AJ$8,AJ$2,FALSE))),1,TRUE)</f>
        <v>#N/A</v>
      </c>
      <c r="AK98" s="193" t="e">
        <f ca="1">VLOOKUP($AG98,INDIRECT(CONCATENATE($CR98,"!",VLOOKUP($CR98,$AG$3:AK$8,AK$2,FALSE))),1,TRUE)</f>
        <v>#N/A</v>
      </c>
      <c r="AL98" s="193" t="e">
        <f ca="1">VLOOKUP($AG98,INDIRECT(CONCATENATE($CR98,"!",VLOOKUP($CR98,$AG$3:AL$8,AL$2,FALSE))),1,TRUE)</f>
        <v>#N/A</v>
      </c>
      <c r="AM98" s="193" t="e">
        <f ca="1">VLOOKUP($AG98,INDIRECT(CONCATENATE($CR98,"!",VLOOKUP($CR98,$AG$3:AM$8,AM$2,FALSE))),1,TRUE)</f>
        <v>#N/A</v>
      </c>
      <c r="AN98" s="193" t="e">
        <f ca="1">VLOOKUP($AG98,INDIRECT(CONCATENATE($CR98,"!",VLOOKUP($CR98,$AG$3:AN$8,AN$2,FALSE))),1,TRUE)</f>
        <v>#N/A</v>
      </c>
      <c r="AO98" s="193" t="e">
        <f ca="1">VLOOKUP($AG98,INDIRECT(CONCATENATE($CR98,"!",VLOOKUP($CR98,$AG$3:AO$8,AO$2,FALSE))),1,TRUE)</f>
        <v>#N/A</v>
      </c>
      <c r="AP98" s="193" t="e">
        <f ca="1">VLOOKUP($AG98,INDIRECT(CONCATENATE($CR98,"!",VLOOKUP($CR98,$AG$3:AP$8,AP$2,FALSE))),1,TRUE)</f>
        <v>#N/A</v>
      </c>
      <c r="AQ98" s="193" t="e">
        <f ca="1">VLOOKUP($AG98,INDIRECT(CONCATENATE($CR98,"!",VLOOKUP($CR98,$AG$3:AQ$8,AQ$2,FALSE))),1,TRUE)</f>
        <v>#N/A</v>
      </c>
      <c r="AR98" s="193" t="e">
        <f ca="1">VLOOKUP($AG98,INDIRECT(CONCATENATE($CR98,"!",VLOOKUP($CR98,$AG$3:AR$8,AR$2,FALSE))),1,TRUE)</f>
        <v>#N/A</v>
      </c>
      <c r="AS98" s="193" t="e">
        <f ca="1">VLOOKUP($AG98,INDIRECT(CONCATENATE($CR98,"!",VLOOKUP($CR98,$AG$3:AS$8,AS$2,FALSE))),1,TRUE)</f>
        <v>#N/A</v>
      </c>
      <c r="AT98" s="193" t="e">
        <f ca="1">VLOOKUP($AG98,INDIRECT(CONCATENATE($CR98,"!",VLOOKUP($CR98,$AG$3:AT$8,AT$2,FALSE))),1,TRUE)</f>
        <v>#N/A</v>
      </c>
      <c r="AU98" s="193"/>
      <c r="AV98" s="193"/>
      <c r="AW98" s="193"/>
      <c r="AX98" s="193"/>
      <c r="AY98" s="193"/>
      <c r="AZ98" s="193"/>
      <c r="BA98" s="107">
        <f t="shared" si="79"/>
        <v>1</v>
      </c>
      <c r="BB98" s="100">
        <f t="shared" si="79"/>
        <v>1</v>
      </c>
      <c r="BC98" s="100">
        <f t="shared" si="80"/>
        <v>1</v>
      </c>
      <c r="BD98" s="100">
        <f t="shared" si="80"/>
        <v>1</v>
      </c>
      <c r="BE98" s="100">
        <f t="shared" si="82"/>
        <v>1</v>
      </c>
      <c r="BF98" s="100">
        <f t="shared" si="83"/>
        <v>1</v>
      </c>
      <c r="BG98" s="100">
        <f t="shared" si="84"/>
        <v>1</v>
      </c>
      <c r="BH98" s="100">
        <f t="shared" si="87"/>
        <v>1</v>
      </c>
      <c r="BI98" s="100">
        <f t="shared" si="87"/>
        <v>1</v>
      </c>
      <c r="BJ98" s="100">
        <f t="shared" si="87"/>
        <v>1</v>
      </c>
      <c r="BK98" s="100">
        <f t="shared" si="87"/>
        <v>1</v>
      </c>
      <c r="BL98" s="100">
        <f t="shared" si="87"/>
        <v>1</v>
      </c>
      <c r="BM98" s="100">
        <f t="shared" si="87"/>
        <v>1</v>
      </c>
      <c r="BU98" s="108" t="e">
        <f>HLOOKUP(AE98,$BA$10:BT98,COUNTIF($AE$7:AE98,"&lt;&gt;"&amp;""),FALSE)</f>
        <v>#N/A</v>
      </c>
      <c r="BV98" s="100">
        <f t="shared" si="85"/>
        <v>1</v>
      </c>
      <c r="BW98" s="108" t="str">
        <f t="shared" si="62"/>
        <v/>
      </c>
      <c r="BX98" s="227" t="str">
        <f ca="1">IF(OR(AE98=$BB$10,AE98=$BD$10,AE98=$BK$10,AE98=$BL$10,AE98=$BM$10),VLOOKUP(BW98,INDIRECT(CONCATENATE(CR98,"!",HLOOKUP(AE98,$CU$10:CY98,CZ98,FALSE))),1,TRUE),"")</f>
        <v/>
      </c>
      <c r="BY98" s="193" t="e">
        <f t="shared" ca="1" si="63"/>
        <v>#N/A</v>
      </c>
      <c r="BZ98" s="193" t="e">
        <f t="shared" ca="1" si="64"/>
        <v>#N/A</v>
      </c>
      <c r="CA98" s="193" t="e">
        <f t="shared" ca="1" si="65"/>
        <v>#N/A</v>
      </c>
      <c r="CB98" s="193" t="e">
        <f t="shared" ca="1" si="66"/>
        <v>#N/A</v>
      </c>
      <c r="CC98" s="193" t="e">
        <f t="shared" ca="1" si="67"/>
        <v>#VALUE!</v>
      </c>
      <c r="CD98" s="109">
        <f>Worksheet!K93</f>
        <v>0</v>
      </c>
      <c r="CE98" s="109">
        <f>Worksheet!L93</f>
        <v>0</v>
      </c>
      <c r="CF98" s="109">
        <f>Worksheet!M93</f>
        <v>0</v>
      </c>
      <c r="CG98" s="109">
        <f>Worksheet!N93</f>
        <v>0</v>
      </c>
      <c r="CH98" s="109">
        <f>Worksheet!O93</f>
        <v>0</v>
      </c>
      <c r="CI98" s="246" t="e">
        <f t="shared" ca="1" si="68"/>
        <v>#VALUE!</v>
      </c>
      <c r="CJ98" s="246" t="e">
        <f t="shared" ca="1" si="69"/>
        <v>#VALUE!</v>
      </c>
      <c r="CK98" s="246" t="e">
        <f t="shared" ca="1" si="70"/>
        <v>#VALUE!</v>
      </c>
      <c r="CL98" s="246" t="e">
        <f t="shared" ca="1" si="71"/>
        <v>#VALUE!</v>
      </c>
      <c r="CM98" s="246" t="e">
        <f t="shared" ca="1" si="72"/>
        <v>#VALUE!</v>
      </c>
      <c r="CN98" s="222" t="e">
        <f t="shared" ca="1" si="73"/>
        <v>#N/A</v>
      </c>
      <c r="CO98" s="194">
        <f>Worksheet!Q93</f>
        <v>0</v>
      </c>
      <c r="CP98" s="99" t="str">
        <f t="shared" si="74"/>
        <v>1</v>
      </c>
      <c r="CQ98" s="224" t="e">
        <f t="shared" si="75"/>
        <v>#N/A</v>
      </c>
      <c r="CR98" s="99" t="str">
        <f t="shared" si="86"/>
        <v>Standard1</v>
      </c>
      <c r="CT98" s="203" t="str">
        <f t="shared" ca="1" si="76"/>
        <v>$B$4:$P$807</v>
      </c>
      <c r="CU98" s="193" t="str">
        <f>VLOOKUP($CR98,$CT$3:CU$8,2,FALSE)</f>
        <v>$I$189:$I$348</v>
      </c>
      <c r="CV98" s="193" t="str">
        <f>VLOOKUP($CR98,$CT$3:CV$8,3,FALSE)</f>
        <v>$I$349:$I$538</v>
      </c>
      <c r="CW98" s="193" t="e">
        <f>VLOOKUP($CR98,$CT$3:CW$8,4,FALSE)</f>
        <v>#N/A</v>
      </c>
      <c r="CX98" s="193" t="e">
        <f>VLOOKUP($CR98,$CT$3:CX$8,5,FALSE)</f>
        <v>#N/A</v>
      </c>
      <c r="CY98" s="193" t="e">
        <f>VLOOKUP($CR98,$CT$3:CY$8,6,FALSE)</f>
        <v>#N/A</v>
      </c>
      <c r="CZ98" s="99">
        <f>COUNTIF($CU$10:CU98,"&lt;&gt;"&amp;"")</f>
        <v>89</v>
      </c>
      <c r="DB98" s="99" t="str">
        <f t="shared" si="77"/>
        <v/>
      </c>
      <c r="DC98" s="99" t="e">
        <f t="shared" ca="1" si="78"/>
        <v>#N/A</v>
      </c>
    </row>
    <row r="99" spans="17:107" x14ac:dyDescent="0.25">
      <c r="Q99" s="100" t="e">
        <f t="shared" ca="1" si="52"/>
        <v>#N/A</v>
      </c>
      <c r="R99" s="99" t="str">
        <f>IF(Worksheet!I94=$S$2,$S$2,IF(Worksheet!I94=$S$3,$S$3,$S$1))</f>
        <v>5502A</v>
      </c>
      <c r="S99" s="101" t="str">
        <f t="shared" ca="1" si="53"/>
        <v/>
      </c>
      <c r="T99" s="96" t="e">
        <f t="shared" si="54"/>
        <v>#N/A</v>
      </c>
      <c r="U99" s="103">
        <f>IF(Worksheet!S94="%",ABS(Worksheet!Z94),ABS(Worksheet!U94))</f>
        <v>0</v>
      </c>
      <c r="V99" s="249">
        <f>IF(Worksheet!S94="%",Worksheet!AA94,Worksheet!S94)</f>
        <v>0</v>
      </c>
      <c r="W99" s="102" t="str">
        <f>IF(Worksheet!S94="%","",IF(Worksheet!Z94&lt;&gt;"",Worksheet!Z94,""))</f>
        <v/>
      </c>
      <c r="X99" s="102" t="str">
        <f>IF(Worksheet!S94="%","",IF(Worksheet!AA94&lt;&gt;"",Worksheet!AA94,""))</f>
        <v/>
      </c>
      <c r="Y99" s="104" t="str">
        <f t="shared" si="55"/>
        <v/>
      </c>
      <c r="Z99" s="104" t="str">
        <f t="shared" si="56"/>
        <v>0</v>
      </c>
      <c r="AA99" s="104" t="str">
        <f t="shared" si="57"/>
        <v>DC</v>
      </c>
      <c r="AB99" s="104" t="str">
        <f t="shared" si="58"/>
        <v>DC0</v>
      </c>
      <c r="AC99" s="104" t="str">
        <f>IF(Worksheet!H94&lt;&gt;"",Worksheet!H94,"")</f>
        <v/>
      </c>
      <c r="AD99" s="104" t="str">
        <f t="shared" si="59"/>
        <v/>
      </c>
      <c r="AE99" s="225" t="str">
        <f t="shared" si="60"/>
        <v>DC0</v>
      </c>
      <c r="AF99" s="226" t="e">
        <f>HLOOKUP(AE99,$AH$10:AZ99,COUNTIF($AE$7:AE99,"&lt;&gt;"&amp;""),FALSE)</f>
        <v>#N/A</v>
      </c>
      <c r="AG99" s="112" t="e">
        <f t="shared" si="61"/>
        <v>#N/A</v>
      </c>
      <c r="AH99" s="193" t="e">
        <f ca="1">VLOOKUP($AG99,INDIRECT(CONCATENATE($CR99,"!",VLOOKUP($CR99,$AG$3:AH$8,AH$2,FALSE))),1,TRUE)</f>
        <v>#N/A</v>
      </c>
      <c r="AI99" s="193" t="e">
        <f ca="1">VLOOKUP($AG99,INDIRECT(CONCATENATE($CR99,"!",VLOOKUP($CR99,$AG$3:AI$8,AI$2,FALSE))),1,TRUE)</f>
        <v>#N/A</v>
      </c>
      <c r="AJ99" s="193" t="e">
        <f ca="1">VLOOKUP($AG99,INDIRECT(CONCATENATE($CR99,"!",VLOOKUP($CR99,$AG$3:AJ$8,AJ$2,FALSE))),1,TRUE)</f>
        <v>#N/A</v>
      </c>
      <c r="AK99" s="193" t="e">
        <f ca="1">VLOOKUP($AG99,INDIRECT(CONCATENATE($CR99,"!",VLOOKUP($CR99,$AG$3:AK$8,AK$2,FALSE))),1,TRUE)</f>
        <v>#N/A</v>
      </c>
      <c r="AL99" s="193" t="e">
        <f ca="1">VLOOKUP($AG99,INDIRECT(CONCATENATE($CR99,"!",VLOOKUP($CR99,$AG$3:AL$8,AL$2,FALSE))),1,TRUE)</f>
        <v>#N/A</v>
      </c>
      <c r="AM99" s="193" t="e">
        <f ca="1">VLOOKUP($AG99,INDIRECT(CONCATENATE($CR99,"!",VLOOKUP($CR99,$AG$3:AM$8,AM$2,FALSE))),1,TRUE)</f>
        <v>#N/A</v>
      </c>
      <c r="AN99" s="193" t="e">
        <f ca="1">VLOOKUP($AG99,INDIRECT(CONCATENATE($CR99,"!",VLOOKUP($CR99,$AG$3:AN$8,AN$2,FALSE))),1,TRUE)</f>
        <v>#N/A</v>
      </c>
      <c r="AO99" s="193" t="e">
        <f ca="1">VLOOKUP($AG99,INDIRECT(CONCATENATE($CR99,"!",VLOOKUP($CR99,$AG$3:AO$8,AO$2,FALSE))),1,TRUE)</f>
        <v>#N/A</v>
      </c>
      <c r="AP99" s="193" t="e">
        <f ca="1">VLOOKUP($AG99,INDIRECT(CONCATENATE($CR99,"!",VLOOKUP($CR99,$AG$3:AP$8,AP$2,FALSE))),1,TRUE)</f>
        <v>#N/A</v>
      </c>
      <c r="AQ99" s="193" t="e">
        <f ca="1">VLOOKUP($AG99,INDIRECT(CONCATENATE($CR99,"!",VLOOKUP($CR99,$AG$3:AQ$8,AQ$2,FALSE))),1,TRUE)</f>
        <v>#N/A</v>
      </c>
      <c r="AR99" s="193" t="e">
        <f ca="1">VLOOKUP($AG99,INDIRECT(CONCATENATE($CR99,"!",VLOOKUP($CR99,$AG$3:AR$8,AR$2,FALSE))),1,TRUE)</f>
        <v>#N/A</v>
      </c>
      <c r="AS99" s="193" t="e">
        <f ca="1">VLOOKUP($AG99,INDIRECT(CONCATENATE($CR99,"!",VLOOKUP($CR99,$AG$3:AS$8,AS$2,FALSE))),1,TRUE)</f>
        <v>#N/A</v>
      </c>
      <c r="AT99" s="193" t="e">
        <f ca="1">VLOOKUP($AG99,INDIRECT(CONCATENATE($CR99,"!",VLOOKUP($CR99,$AG$3:AT$8,AT$2,FALSE))),1,TRUE)</f>
        <v>#N/A</v>
      </c>
      <c r="AU99" s="193"/>
      <c r="AV99" s="193"/>
      <c r="AW99" s="193"/>
      <c r="AX99" s="193"/>
      <c r="AY99" s="193"/>
      <c r="AZ99" s="193"/>
      <c r="BA99" s="107">
        <f t="shared" si="79"/>
        <v>1</v>
      </c>
      <c r="BB99" s="100">
        <f t="shared" si="79"/>
        <v>1</v>
      </c>
      <c r="BC99" s="100">
        <f t="shared" si="80"/>
        <v>1</v>
      </c>
      <c r="BD99" s="100">
        <f t="shared" si="80"/>
        <v>1</v>
      </c>
      <c r="BE99" s="100">
        <f t="shared" si="82"/>
        <v>1</v>
      </c>
      <c r="BF99" s="100">
        <f t="shared" si="83"/>
        <v>1</v>
      </c>
      <c r="BG99" s="100">
        <f t="shared" si="84"/>
        <v>1</v>
      </c>
      <c r="BH99" s="100">
        <f t="shared" si="87"/>
        <v>1</v>
      </c>
      <c r="BI99" s="100">
        <f t="shared" si="87"/>
        <v>1</v>
      </c>
      <c r="BJ99" s="100">
        <f t="shared" si="87"/>
        <v>1</v>
      </c>
      <c r="BK99" s="100">
        <f t="shared" si="87"/>
        <v>1</v>
      </c>
      <c r="BL99" s="100">
        <f t="shared" si="87"/>
        <v>1</v>
      </c>
      <c r="BM99" s="100">
        <f t="shared" si="87"/>
        <v>1</v>
      </c>
      <c r="BU99" s="108" t="e">
        <f>HLOOKUP(AE99,$BA$10:BT99,COUNTIF($AE$7:AE99,"&lt;&gt;"&amp;""),FALSE)</f>
        <v>#N/A</v>
      </c>
      <c r="BV99" s="100">
        <f t="shared" si="85"/>
        <v>1</v>
      </c>
      <c r="BW99" s="108" t="str">
        <f t="shared" si="62"/>
        <v/>
      </c>
      <c r="BX99" s="227" t="str">
        <f ca="1">IF(OR(AE99=$BB$10,AE99=$BD$10,AE99=$BK$10,AE99=$BL$10,AE99=$BM$10),VLOOKUP(BW99,INDIRECT(CONCATENATE(CR99,"!",HLOOKUP(AE99,$CU$10:CY99,CZ99,FALSE))),1,TRUE),"")</f>
        <v/>
      </c>
      <c r="BY99" s="193" t="e">
        <f t="shared" ca="1" si="63"/>
        <v>#N/A</v>
      </c>
      <c r="BZ99" s="193" t="e">
        <f t="shared" ca="1" si="64"/>
        <v>#N/A</v>
      </c>
      <c r="CA99" s="193" t="e">
        <f t="shared" ca="1" si="65"/>
        <v>#N/A</v>
      </c>
      <c r="CB99" s="193" t="e">
        <f t="shared" ca="1" si="66"/>
        <v>#N/A</v>
      </c>
      <c r="CC99" s="193" t="e">
        <f t="shared" ca="1" si="67"/>
        <v>#VALUE!</v>
      </c>
      <c r="CD99" s="109">
        <f>Worksheet!K94</f>
        <v>0</v>
      </c>
      <c r="CE99" s="109">
        <f>Worksheet!L94</f>
        <v>0</v>
      </c>
      <c r="CF99" s="109">
        <f>Worksheet!M94</f>
        <v>0</v>
      </c>
      <c r="CG99" s="109">
        <f>Worksheet!N94</f>
        <v>0</v>
      </c>
      <c r="CH99" s="109">
        <f>Worksheet!O94</f>
        <v>0</v>
      </c>
      <c r="CI99" s="246" t="e">
        <f t="shared" ca="1" si="68"/>
        <v>#VALUE!</v>
      </c>
      <c r="CJ99" s="246" t="e">
        <f t="shared" ca="1" si="69"/>
        <v>#VALUE!</v>
      </c>
      <c r="CK99" s="246" t="e">
        <f t="shared" ca="1" si="70"/>
        <v>#VALUE!</v>
      </c>
      <c r="CL99" s="246" t="e">
        <f t="shared" ca="1" si="71"/>
        <v>#VALUE!</v>
      </c>
      <c r="CM99" s="246" t="e">
        <f t="shared" ca="1" si="72"/>
        <v>#VALUE!</v>
      </c>
      <c r="CN99" s="222" t="e">
        <f t="shared" ca="1" si="73"/>
        <v>#N/A</v>
      </c>
      <c r="CO99" s="194">
        <f>Worksheet!Q94</f>
        <v>0</v>
      </c>
      <c r="CP99" s="99" t="str">
        <f t="shared" si="74"/>
        <v>1</v>
      </c>
      <c r="CQ99" s="224" t="e">
        <f t="shared" si="75"/>
        <v>#N/A</v>
      </c>
      <c r="CR99" s="99" t="str">
        <f t="shared" si="86"/>
        <v>Standard1</v>
      </c>
      <c r="CT99" s="203" t="str">
        <f t="shared" ca="1" si="76"/>
        <v>$B$4:$P$807</v>
      </c>
      <c r="CU99" s="193" t="str">
        <f>VLOOKUP($CR99,$CT$3:CU$8,2,FALSE)</f>
        <v>$I$189:$I$348</v>
      </c>
      <c r="CV99" s="193" t="str">
        <f>VLOOKUP($CR99,$CT$3:CV$8,3,FALSE)</f>
        <v>$I$349:$I$538</v>
      </c>
      <c r="CW99" s="193" t="e">
        <f>VLOOKUP($CR99,$CT$3:CW$8,4,FALSE)</f>
        <v>#N/A</v>
      </c>
      <c r="CX99" s="193" t="e">
        <f>VLOOKUP($CR99,$CT$3:CX$8,5,FALSE)</f>
        <v>#N/A</v>
      </c>
      <c r="CY99" s="193" t="e">
        <f>VLOOKUP($CR99,$CT$3:CY$8,6,FALSE)</f>
        <v>#N/A</v>
      </c>
      <c r="CZ99" s="99">
        <f>COUNTIF($CU$10:CU99,"&lt;&gt;"&amp;"")</f>
        <v>90</v>
      </c>
      <c r="DB99" s="99" t="str">
        <f t="shared" si="77"/>
        <v/>
      </c>
      <c r="DC99" s="99" t="e">
        <f t="shared" ca="1" si="78"/>
        <v>#N/A</v>
      </c>
    </row>
    <row r="100" spans="17:107" x14ac:dyDescent="0.25">
      <c r="Q100" s="100" t="e">
        <f t="shared" ca="1" si="52"/>
        <v>#N/A</v>
      </c>
      <c r="R100" s="99" t="str">
        <f>IF(Worksheet!I95=$S$2,$S$2,IF(Worksheet!I95=$S$3,$S$3,$S$1))</f>
        <v>5502A</v>
      </c>
      <c r="S100" s="101" t="str">
        <f t="shared" ca="1" si="53"/>
        <v/>
      </c>
      <c r="T100" s="96" t="e">
        <f t="shared" si="54"/>
        <v>#N/A</v>
      </c>
      <c r="U100" s="103">
        <f>IF(Worksheet!S95="%",ABS(Worksheet!Z95),ABS(Worksheet!U95))</f>
        <v>0</v>
      </c>
      <c r="V100" s="249">
        <f>IF(Worksheet!S95="%",Worksheet!AA95,Worksheet!S95)</f>
        <v>0</v>
      </c>
      <c r="W100" s="102" t="str">
        <f>IF(Worksheet!S95="%","",IF(Worksheet!Z95&lt;&gt;"",Worksheet!Z95,""))</f>
        <v/>
      </c>
      <c r="X100" s="102" t="str">
        <f>IF(Worksheet!S95="%","",IF(Worksheet!AA95&lt;&gt;"",Worksheet!AA95,""))</f>
        <v/>
      </c>
      <c r="Y100" s="104" t="str">
        <f t="shared" si="55"/>
        <v/>
      </c>
      <c r="Z100" s="104" t="str">
        <f t="shared" si="56"/>
        <v>0</v>
      </c>
      <c r="AA100" s="104" t="str">
        <f t="shared" si="57"/>
        <v>DC</v>
      </c>
      <c r="AB100" s="104" t="str">
        <f t="shared" si="58"/>
        <v>DC0</v>
      </c>
      <c r="AC100" s="104" t="str">
        <f>IF(Worksheet!H95&lt;&gt;"",Worksheet!H95,"")</f>
        <v/>
      </c>
      <c r="AD100" s="104" t="str">
        <f t="shared" si="59"/>
        <v/>
      </c>
      <c r="AE100" s="225" t="str">
        <f t="shared" si="60"/>
        <v>DC0</v>
      </c>
      <c r="AF100" s="226" t="e">
        <f>HLOOKUP(AE100,$AH$10:AZ100,COUNTIF($AE$7:AE100,"&lt;&gt;"&amp;""),FALSE)</f>
        <v>#N/A</v>
      </c>
      <c r="AG100" s="112" t="e">
        <f t="shared" si="61"/>
        <v>#N/A</v>
      </c>
      <c r="AH100" s="193" t="e">
        <f ca="1">VLOOKUP($AG100,INDIRECT(CONCATENATE($CR100,"!",VLOOKUP($CR100,$AG$3:AH$8,AH$2,FALSE))),1,TRUE)</f>
        <v>#N/A</v>
      </c>
      <c r="AI100" s="193" t="e">
        <f ca="1">VLOOKUP($AG100,INDIRECT(CONCATENATE($CR100,"!",VLOOKUP($CR100,$AG$3:AI$8,AI$2,FALSE))),1,TRUE)</f>
        <v>#N/A</v>
      </c>
      <c r="AJ100" s="193" t="e">
        <f ca="1">VLOOKUP($AG100,INDIRECT(CONCATENATE($CR100,"!",VLOOKUP($CR100,$AG$3:AJ$8,AJ$2,FALSE))),1,TRUE)</f>
        <v>#N/A</v>
      </c>
      <c r="AK100" s="193" t="e">
        <f ca="1">VLOOKUP($AG100,INDIRECT(CONCATENATE($CR100,"!",VLOOKUP($CR100,$AG$3:AK$8,AK$2,FALSE))),1,TRUE)</f>
        <v>#N/A</v>
      </c>
      <c r="AL100" s="193" t="e">
        <f ca="1">VLOOKUP($AG100,INDIRECT(CONCATENATE($CR100,"!",VLOOKUP($CR100,$AG$3:AL$8,AL$2,FALSE))),1,TRUE)</f>
        <v>#N/A</v>
      </c>
      <c r="AM100" s="193" t="e">
        <f ca="1">VLOOKUP($AG100,INDIRECT(CONCATENATE($CR100,"!",VLOOKUP($CR100,$AG$3:AM$8,AM$2,FALSE))),1,TRUE)</f>
        <v>#N/A</v>
      </c>
      <c r="AN100" s="193" t="e">
        <f ca="1">VLOOKUP($AG100,INDIRECT(CONCATENATE($CR100,"!",VLOOKUP($CR100,$AG$3:AN$8,AN$2,FALSE))),1,TRUE)</f>
        <v>#N/A</v>
      </c>
      <c r="AO100" s="193" t="e">
        <f ca="1">VLOOKUP($AG100,INDIRECT(CONCATENATE($CR100,"!",VLOOKUP($CR100,$AG$3:AO$8,AO$2,FALSE))),1,TRUE)</f>
        <v>#N/A</v>
      </c>
      <c r="AP100" s="193" t="e">
        <f ca="1">VLOOKUP($AG100,INDIRECT(CONCATENATE($CR100,"!",VLOOKUP($CR100,$AG$3:AP$8,AP$2,FALSE))),1,TRUE)</f>
        <v>#N/A</v>
      </c>
      <c r="AQ100" s="193" t="e">
        <f ca="1">VLOOKUP($AG100,INDIRECT(CONCATENATE($CR100,"!",VLOOKUP($CR100,$AG$3:AQ$8,AQ$2,FALSE))),1,TRUE)</f>
        <v>#N/A</v>
      </c>
      <c r="AR100" s="193" t="e">
        <f ca="1">VLOOKUP($AG100,INDIRECT(CONCATENATE($CR100,"!",VLOOKUP($CR100,$AG$3:AR$8,AR$2,FALSE))),1,TRUE)</f>
        <v>#N/A</v>
      </c>
      <c r="AS100" s="193" t="e">
        <f ca="1">VLOOKUP($AG100,INDIRECT(CONCATENATE($CR100,"!",VLOOKUP($CR100,$AG$3:AS$8,AS$2,FALSE))),1,TRUE)</f>
        <v>#N/A</v>
      </c>
      <c r="AT100" s="193" t="e">
        <f ca="1">VLOOKUP($AG100,INDIRECT(CONCATENATE($CR100,"!",VLOOKUP($CR100,$AG$3:AT$8,AT$2,FALSE))),1,TRUE)</f>
        <v>#N/A</v>
      </c>
      <c r="AU100" s="193"/>
      <c r="AV100" s="193"/>
      <c r="AW100" s="193"/>
      <c r="AX100" s="193"/>
      <c r="AY100" s="193"/>
      <c r="AZ100" s="193"/>
      <c r="BA100" s="107">
        <f t="shared" si="79"/>
        <v>1</v>
      </c>
      <c r="BB100" s="100">
        <f t="shared" si="79"/>
        <v>1</v>
      </c>
      <c r="BC100" s="100">
        <f t="shared" si="80"/>
        <v>1</v>
      </c>
      <c r="BD100" s="100">
        <f t="shared" si="80"/>
        <v>1</v>
      </c>
      <c r="BE100" s="100">
        <f t="shared" si="82"/>
        <v>1</v>
      </c>
      <c r="BF100" s="100">
        <f t="shared" si="83"/>
        <v>1</v>
      </c>
      <c r="BG100" s="100">
        <f t="shared" si="84"/>
        <v>1</v>
      </c>
      <c r="BH100" s="100">
        <f t="shared" si="87"/>
        <v>1</v>
      </c>
      <c r="BI100" s="100">
        <f t="shared" si="87"/>
        <v>1</v>
      </c>
      <c r="BJ100" s="100">
        <f t="shared" si="87"/>
        <v>1</v>
      </c>
      <c r="BK100" s="100">
        <f t="shared" si="87"/>
        <v>1</v>
      </c>
      <c r="BL100" s="100">
        <f t="shared" si="87"/>
        <v>1</v>
      </c>
      <c r="BM100" s="100">
        <f t="shared" si="87"/>
        <v>1</v>
      </c>
      <c r="BU100" s="108" t="e">
        <f>HLOOKUP(AE100,$BA$10:BT100,COUNTIF($AE$7:AE100,"&lt;&gt;"&amp;""),FALSE)</f>
        <v>#N/A</v>
      </c>
      <c r="BV100" s="100">
        <f t="shared" si="85"/>
        <v>1</v>
      </c>
      <c r="BW100" s="108" t="str">
        <f t="shared" si="62"/>
        <v/>
      </c>
      <c r="BX100" s="227" t="str">
        <f ca="1">IF(OR(AE100=$BB$10,AE100=$BD$10,AE100=$BK$10,AE100=$BL$10,AE100=$BM$10),VLOOKUP(BW100,INDIRECT(CONCATENATE(CR100,"!",HLOOKUP(AE100,$CU$10:CY100,CZ100,FALSE))),1,TRUE),"")</f>
        <v/>
      </c>
      <c r="BY100" s="193" t="e">
        <f t="shared" ca="1" si="63"/>
        <v>#N/A</v>
      </c>
      <c r="BZ100" s="193" t="e">
        <f t="shared" ca="1" si="64"/>
        <v>#N/A</v>
      </c>
      <c r="CA100" s="193" t="e">
        <f t="shared" ca="1" si="65"/>
        <v>#N/A</v>
      </c>
      <c r="CB100" s="193" t="e">
        <f t="shared" ca="1" si="66"/>
        <v>#N/A</v>
      </c>
      <c r="CC100" s="193" t="e">
        <f t="shared" ca="1" si="67"/>
        <v>#VALUE!</v>
      </c>
      <c r="CD100" s="109">
        <f>Worksheet!K95</f>
        <v>0</v>
      </c>
      <c r="CE100" s="109">
        <f>Worksheet!L95</f>
        <v>0</v>
      </c>
      <c r="CF100" s="109">
        <f>Worksheet!M95</f>
        <v>0</v>
      </c>
      <c r="CG100" s="109">
        <f>Worksheet!N95</f>
        <v>0</v>
      </c>
      <c r="CH100" s="109">
        <f>Worksheet!O95</f>
        <v>0</v>
      </c>
      <c r="CI100" s="246" t="e">
        <f t="shared" ca="1" si="68"/>
        <v>#VALUE!</v>
      </c>
      <c r="CJ100" s="246" t="e">
        <f t="shared" ca="1" si="69"/>
        <v>#VALUE!</v>
      </c>
      <c r="CK100" s="246" t="e">
        <f t="shared" ca="1" si="70"/>
        <v>#VALUE!</v>
      </c>
      <c r="CL100" s="246" t="e">
        <f t="shared" ca="1" si="71"/>
        <v>#VALUE!</v>
      </c>
      <c r="CM100" s="246" t="e">
        <f t="shared" ca="1" si="72"/>
        <v>#VALUE!</v>
      </c>
      <c r="CN100" s="222" t="e">
        <f t="shared" ca="1" si="73"/>
        <v>#N/A</v>
      </c>
      <c r="CO100" s="194">
        <f>Worksheet!Q95</f>
        <v>0</v>
      </c>
      <c r="CP100" s="99" t="str">
        <f t="shared" si="74"/>
        <v>1</v>
      </c>
      <c r="CQ100" s="224" t="e">
        <f t="shared" si="75"/>
        <v>#N/A</v>
      </c>
      <c r="CR100" s="99" t="str">
        <f t="shared" si="86"/>
        <v>Standard1</v>
      </c>
      <c r="CT100" s="203" t="str">
        <f t="shared" ca="1" si="76"/>
        <v>$B$4:$P$807</v>
      </c>
      <c r="CU100" s="193" t="str">
        <f>VLOOKUP($CR100,$CT$3:CU$8,2,FALSE)</f>
        <v>$I$189:$I$348</v>
      </c>
      <c r="CV100" s="193" t="str">
        <f>VLOOKUP($CR100,$CT$3:CV$8,3,FALSE)</f>
        <v>$I$349:$I$538</v>
      </c>
      <c r="CW100" s="193" t="e">
        <f>VLOOKUP($CR100,$CT$3:CW$8,4,FALSE)</f>
        <v>#N/A</v>
      </c>
      <c r="CX100" s="193" t="e">
        <f>VLOOKUP($CR100,$CT$3:CX$8,5,FALSE)</f>
        <v>#N/A</v>
      </c>
      <c r="CY100" s="193" t="e">
        <f>VLOOKUP($CR100,$CT$3:CY$8,6,FALSE)</f>
        <v>#N/A</v>
      </c>
      <c r="CZ100" s="99">
        <f>COUNTIF($CU$10:CU100,"&lt;&gt;"&amp;"")</f>
        <v>91</v>
      </c>
      <c r="DB100" s="99" t="str">
        <f t="shared" si="77"/>
        <v/>
      </c>
      <c r="DC100" s="99" t="e">
        <f t="shared" ca="1" si="78"/>
        <v>#N/A</v>
      </c>
    </row>
    <row r="101" spans="17:107" x14ac:dyDescent="0.25">
      <c r="Q101" s="100"/>
      <c r="R101" s="99"/>
      <c r="S101" s="101"/>
      <c r="T101" s="96"/>
      <c r="U101" s="103"/>
      <c r="V101" s="102"/>
      <c r="W101" s="102"/>
      <c r="X101" s="102"/>
      <c r="Y101" s="104"/>
      <c r="Z101" s="104"/>
      <c r="AA101" s="104"/>
      <c r="AB101" s="104"/>
      <c r="AC101" s="104"/>
      <c r="AD101" s="104"/>
      <c r="AE101" s="225"/>
      <c r="AF101" s="226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X101" s="227"/>
      <c r="BY101" s="193"/>
      <c r="BZ101" s="193"/>
      <c r="CA101" s="193"/>
      <c r="CB101" s="193"/>
      <c r="CC101" s="193"/>
      <c r="CD101" s="109"/>
      <c r="CE101" s="109"/>
      <c r="CF101" s="109"/>
      <c r="CG101" s="109"/>
      <c r="CH101" s="109"/>
      <c r="CI101" s="244"/>
      <c r="CJ101" s="244"/>
      <c r="CK101" s="244"/>
      <c r="CL101" s="244"/>
      <c r="CM101" s="244"/>
      <c r="CN101" s="222"/>
      <c r="CO101" s="194"/>
      <c r="CQ101" s="224"/>
      <c r="CT101" s="203"/>
      <c r="CU101" s="193"/>
      <c r="CV101" s="193"/>
      <c r="CW101" s="193"/>
      <c r="CX101" s="193"/>
      <c r="CY101" s="193"/>
    </row>
    <row r="102" spans="17:107" x14ac:dyDescent="0.25">
      <c r="Q102" s="100"/>
      <c r="R102" s="99"/>
      <c r="S102" s="101"/>
      <c r="T102" s="96"/>
      <c r="U102" s="103"/>
      <c r="V102" s="102"/>
      <c r="W102" s="102"/>
      <c r="X102" s="102"/>
      <c r="Y102" s="104"/>
      <c r="Z102" s="104"/>
      <c r="AA102" s="104"/>
      <c r="AB102" s="104"/>
      <c r="AC102" s="104"/>
      <c r="AD102" s="104"/>
      <c r="AE102" s="225"/>
      <c r="AF102" s="226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X102" s="227"/>
      <c r="BY102" s="193"/>
      <c r="BZ102" s="193"/>
      <c r="CA102" s="193"/>
      <c r="CB102" s="193"/>
      <c r="CC102" s="193"/>
      <c r="CD102" s="109"/>
      <c r="CE102" s="109"/>
      <c r="CF102" s="109"/>
      <c r="CG102" s="109"/>
      <c r="CH102" s="109"/>
      <c r="CI102" s="244"/>
      <c r="CJ102" s="244"/>
      <c r="CK102" s="244"/>
      <c r="CL102" s="244"/>
      <c r="CM102" s="244"/>
      <c r="CN102" s="222"/>
      <c r="CO102" s="194"/>
      <c r="CQ102" s="224"/>
      <c r="CT102" s="203"/>
      <c r="CU102" s="193"/>
      <c r="CV102" s="193"/>
      <c r="CW102" s="193"/>
      <c r="CX102" s="193"/>
      <c r="CY102" s="193"/>
    </row>
    <row r="103" spans="17:107" x14ac:dyDescent="0.25">
      <c r="Q103" s="100"/>
      <c r="R103" s="99"/>
      <c r="S103" s="101"/>
      <c r="T103" s="96"/>
      <c r="U103" s="103"/>
      <c r="V103" s="102"/>
      <c r="W103" s="102"/>
      <c r="X103" s="102"/>
      <c r="Y103" s="104"/>
      <c r="Z103" s="104"/>
      <c r="AA103" s="104"/>
      <c r="AB103" s="104"/>
      <c r="AC103" s="104"/>
      <c r="AD103" s="104"/>
      <c r="AE103" s="225"/>
      <c r="AF103" s="226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X103" s="227"/>
      <c r="BY103" s="193"/>
      <c r="BZ103" s="193"/>
      <c r="CA103" s="193"/>
      <c r="CB103" s="193"/>
      <c r="CC103" s="193"/>
      <c r="CD103" s="109"/>
      <c r="CE103" s="109"/>
      <c r="CF103" s="109"/>
      <c r="CG103" s="109"/>
      <c r="CH103" s="109"/>
      <c r="CI103" s="244"/>
      <c r="CJ103" s="244"/>
      <c r="CK103" s="244"/>
      <c r="CL103" s="244"/>
      <c r="CM103" s="244"/>
      <c r="CN103" s="222"/>
      <c r="CO103" s="194"/>
      <c r="CQ103" s="224"/>
      <c r="CT103" s="203"/>
      <c r="CU103" s="193"/>
      <c r="CV103" s="193"/>
      <c r="CW103" s="193"/>
      <c r="CX103" s="193"/>
      <c r="CY103" s="193"/>
    </row>
    <row r="104" spans="17:107" x14ac:dyDescent="0.25">
      <c r="Q104" s="100"/>
      <c r="R104" s="99"/>
      <c r="S104" s="101"/>
      <c r="T104" s="96"/>
      <c r="U104" s="103"/>
      <c r="V104" s="102"/>
      <c r="W104" s="102"/>
      <c r="X104" s="102"/>
      <c r="Y104" s="104"/>
      <c r="Z104" s="104"/>
      <c r="AA104" s="104"/>
      <c r="AB104" s="104"/>
      <c r="AC104" s="104"/>
      <c r="AD104" s="104"/>
      <c r="AE104" s="225"/>
      <c r="AF104" s="226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X104" s="227"/>
      <c r="BY104" s="193"/>
      <c r="BZ104" s="193"/>
      <c r="CA104" s="193"/>
      <c r="CB104" s="193"/>
      <c r="CC104" s="193"/>
      <c r="CD104" s="109"/>
      <c r="CE104" s="109"/>
      <c r="CF104" s="109"/>
      <c r="CG104" s="109"/>
      <c r="CH104" s="109"/>
      <c r="CI104" s="244"/>
      <c r="CJ104" s="244"/>
      <c r="CK104" s="244"/>
      <c r="CL104" s="244"/>
      <c r="CM104" s="244"/>
      <c r="CN104" s="222"/>
      <c r="CO104" s="194"/>
      <c r="CQ104" s="224"/>
      <c r="CT104" s="203"/>
      <c r="CU104" s="193"/>
      <c r="CV104" s="193"/>
      <c r="CW104" s="193"/>
      <c r="CX104" s="193"/>
      <c r="CY104" s="193"/>
    </row>
    <row r="105" spans="17:107" x14ac:dyDescent="0.25">
      <c r="Q105" s="100"/>
      <c r="R105" s="99"/>
      <c r="S105" s="101"/>
      <c r="T105" s="96"/>
      <c r="U105" s="103"/>
      <c r="V105" s="102"/>
      <c r="W105" s="102"/>
      <c r="X105" s="102"/>
      <c r="Y105" s="104"/>
      <c r="Z105" s="104"/>
      <c r="AA105" s="104"/>
      <c r="AB105" s="104"/>
      <c r="AC105" s="104"/>
      <c r="AD105" s="104"/>
      <c r="AE105" s="225"/>
      <c r="AF105" s="226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X105" s="227"/>
      <c r="BY105" s="193"/>
      <c r="BZ105" s="193"/>
      <c r="CA105" s="193"/>
      <c r="CB105" s="193"/>
      <c r="CC105" s="193"/>
      <c r="CD105" s="109"/>
      <c r="CE105" s="109"/>
      <c r="CF105" s="109"/>
      <c r="CG105" s="109"/>
      <c r="CH105" s="109"/>
      <c r="CI105" s="244"/>
      <c r="CJ105" s="244"/>
      <c r="CK105" s="244"/>
      <c r="CL105" s="244"/>
      <c r="CM105" s="244"/>
      <c r="CN105" s="222"/>
      <c r="CO105" s="194"/>
      <c r="CQ105" s="224"/>
      <c r="CT105" s="203"/>
      <c r="CU105" s="193"/>
      <c r="CV105" s="193"/>
      <c r="CW105" s="193"/>
      <c r="CX105" s="193"/>
      <c r="CY105" s="193"/>
    </row>
    <row r="106" spans="17:107" x14ac:dyDescent="0.25">
      <c r="Q106" s="100"/>
      <c r="R106" s="99"/>
      <c r="S106" s="101"/>
      <c r="T106" s="96"/>
      <c r="U106" s="103"/>
      <c r="V106" s="102"/>
      <c r="W106" s="102"/>
      <c r="X106" s="102"/>
      <c r="Y106" s="104"/>
      <c r="Z106" s="104"/>
      <c r="AA106" s="104"/>
      <c r="AB106" s="104"/>
      <c r="AC106" s="104"/>
      <c r="AD106" s="104"/>
      <c r="AE106" s="225"/>
      <c r="AF106" s="226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X106" s="227"/>
      <c r="BY106" s="193"/>
      <c r="BZ106" s="193"/>
      <c r="CA106" s="193"/>
      <c r="CB106" s="193"/>
      <c r="CC106" s="193"/>
      <c r="CD106" s="109"/>
      <c r="CE106" s="109"/>
      <c r="CF106" s="109"/>
      <c r="CG106" s="109"/>
      <c r="CH106" s="109"/>
      <c r="CI106" s="244"/>
      <c r="CJ106" s="244"/>
      <c r="CK106" s="244"/>
      <c r="CL106" s="244"/>
      <c r="CM106" s="244"/>
      <c r="CN106" s="222"/>
      <c r="CO106" s="194"/>
      <c r="CQ106" s="224"/>
      <c r="CT106" s="203"/>
      <c r="CU106" s="193"/>
      <c r="CV106" s="193"/>
      <c r="CW106" s="193"/>
      <c r="CX106" s="193"/>
      <c r="CY106" s="193"/>
    </row>
    <row r="107" spans="17:107" x14ac:dyDescent="0.25">
      <c r="Q107" s="100"/>
      <c r="R107" s="99"/>
      <c r="S107" s="101"/>
      <c r="T107" s="96"/>
      <c r="U107" s="103"/>
      <c r="V107" s="102"/>
      <c r="W107" s="102"/>
      <c r="X107" s="102"/>
      <c r="Y107" s="104"/>
      <c r="Z107" s="104"/>
      <c r="AA107" s="104"/>
      <c r="AB107" s="104"/>
      <c r="AC107" s="104"/>
      <c r="AD107" s="104"/>
      <c r="AE107" s="225"/>
      <c r="AF107" s="226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X107" s="227"/>
      <c r="BY107" s="193"/>
      <c r="BZ107" s="193"/>
      <c r="CA107" s="193"/>
      <c r="CB107" s="193"/>
      <c r="CC107" s="193"/>
      <c r="CD107" s="109"/>
      <c r="CE107" s="109"/>
      <c r="CF107" s="109"/>
      <c r="CG107" s="109"/>
      <c r="CH107" s="109"/>
      <c r="CI107" s="244"/>
      <c r="CJ107" s="244"/>
      <c r="CK107" s="244"/>
      <c r="CL107" s="244"/>
      <c r="CM107" s="244"/>
      <c r="CN107" s="222"/>
      <c r="CO107" s="194"/>
      <c r="CQ107" s="224"/>
      <c r="CT107" s="203"/>
      <c r="CU107" s="193"/>
      <c r="CV107" s="193"/>
      <c r="CW107" s="193"/>
      <c r="CX107" s="193"/>
      <c r="CY107" s="193"/>
    </row>
    <row r="108" spans="17:107" x14ac:dyDescent="0.25">
      <c r="Q108" s="100"/>
      <c r="R108" s="99"/>
      <c r="S108" s="101"/>
      <c r="T108" s="96"/>
      <c r="U108" s="103"/>
      <c r="V108" s="102"/>
      <c r="W108" s="102"/>
      <c r="X108" s="102"/>
      <c r="Y108" s="104"/>
      <c r="Z108" s="104"/>
      <c r="AA108" s="104"/>
      <c r="AB108" s="104"/>
      <c r="AC108" s="104"/>
      <c r="AD108" s="104"/>
      <c r="AE108" s="225"/>
      <c r="AF108" s="226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X108" s="227"/>
      <c r="BY108" s="193"/>
      <c r="BZ108" s="193"/>
      <c r="CA108" s="193"/>
      <c r="CB108" s="193"/>
      <c r="CC108" s="193"/>
      <c r="CD108" s="109"/>
      <c r="CE108" s="109"/>
      <c r="CF108" s="109"/>
      <c r="CG108" s="109"/>
      <c r="CH108" s="109"/>
      <c r="CI108" s="244"/>
      <c r="CJ108" s="244"/>
      <c r="CK108" s="244"/>
      <c r="CL108" s="244"/>
      <c r="CM108" s="244"/>
      <c r="CN108" s="222"/>
      <c r="CO108" s="194"/>
      <c r="CQ108" s="224"/>
      <c r="CT108" s="203"/>
      <c r="CU108" s="193"/>
      <c r="CV108" s="193"/>
      <c r="CW108" s="193"/>
      <c r="CX108" s="193"/>
      <c r="CY108" s="193"/>
    </row>
    <row r="109" spans="17:107" x14ac:dyDescent="0.25">
      <c r="Q109" s="100"/>
      <c r="R109" s="99"/>
      <c r="S109" s="101"/>
      <c r="T109" s="96"/>
      <c r="U109" s="103"/>
      <c r="V109" s="102"/>
      <c r="W109" s="102"/>
      <c r="X109" s="102"/>
      <c r="Y109" s="104"/>
      <c r="Z109" s="104"/>
      <c r="AA109" s="104"/>
      <c r="AB109" s="104"/>
      <c r="AC109" s="104"/>
      <c r="AD109" s="104"/>
      <c r="AE109" s="225"/>
      <c r="AF109" s="226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X109" s="227"/>
      <c r="BY109" s="193"/>
      <c r="BZ109" s="193"/>
      <c r="CA109" s="193"/>
      <c r="CB109" s="193"/>
      <c r="CC109" s="193"/>
      <c r="CD109" s="109"/>
      <c r="CE109" s="109"/>
      <c r="CF109" s="109"/>
      <c r="CG109" s="109"/>
      <c r="CH109" s="109"/>
      <c r="CI109" s="244"/>
      <c r="CJ109" s="244"/>
      <c r="CK109" s="244"/>
      <c r="CL109" s="244"/>
      <c r="CM109" s="244"/>
      <c r="CN109" s="222"/>
      <c r="CO109" s="194"/>
      <c r="CQ109" s="224"/>
      <c r="CT109" s="203"/>
      <c r="CU109" s="193"/>
      <c r="CV109" s="193"/>
      <c r="CW109" s="193"/>
      <c r="CX109" s="193"/>
      <c r="CY109" s="193"/>
    </row>
    <row r="110" spans="17:107" x14ac:dyDescent="0.25">
      <c r="Q110" s="100"/>
      <c r="R110" s="99"/>
      <c r="S110" s="101"/>
      <c r="T110" s="96"/>
      <c r="U110" s="103"/>
      <c r="V110" s="102"/>
      <c r="W110" s="102"/>
      <c r="X110" s="102"/>
      <c r="Y110" s="104"/>
      <c r="Z110" s="104"/>
      <c r="AA110" s="104"/>
      <c r="AB110" s="104"/>
      <c r="AC110" s="104"/>
      <c r="AD110" s="104"/>
      <c r="AE110" s="225"/>
      <c r="AF110" s="226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X110" s="227"/>
      <c r="BY110" s="193"/>
      <c r="BZ110" s="193"/>
      <c r="CA110" s="193"/>
      <c r="CB110" s="193"/>
      <c r="CC110" s="193"/>
      <c r="CD110" s="109"/>
      <c r="CE110" s="109"/>
      <c r="CF110" s="109"/>
      <c r="CG110" s="109"/>
      <c r="CH110" s="109"/>
      <c r="CI110" s="244"/>
      <c r="CJ110" s="244"/>
      <c r="CK110" s="244"/>
      <c r="CL110" s="244"/>
      <c r="CM110" s="244"/>
      <c r="CN110" s="222"/>
      <c r="CO110" s="194"/>
      <c r="CQ110" s="224"/>
      <c r="CT110" s="203"/>
      <c r="CU110" s="193"/>
      <c r="CV110" s="193"/>
      <c r="CW110" s="193"/>
      <c r="CX110" s="193"/>
      <c r="CY110" s="193"/>
    </row>
    <row r="111" spans="17:107" x14ac:dyDescent="0.25"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100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99"/>
      <c r="CF111" s="99"/>
      <c r="CG111" s="99"/>
      <c r="CH111" s="99"/>
      <c r="CI111" s="206"/>
      <c r="CJ111" s="206"/>
      <c r="CK111" s="206"/>
      <c r="CL111" s="206"/>
      <c r="CM111" s="206"/>
      <c r="CN111" s="206"/>
    </row>
    <row r="112" spans="17:107" x14ac:dyDescent="0.25"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100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  <c r="CB112" s="99"/>
      <c r="CC112" s="99"/>
      <c r="CD112" s="99"/>
      <c r="CE112" s="99"/>
      <c r="CF112" s="99"/>
      <c r="CG112" s="99"/>
      <c r="CH112" s="99"/>
      <c r="CI112" s="206"/>
      <c r="CJ112" s="206"/>
      <c r="CK112" s="206"/>
      <c r="CL112" s="206"/>
      <c r="CM112" s="206"/>
      <c r="CN112" s="206"/>
    </row>
    <row r="113" spans="18:92" x14ac:dyDescent="0.25"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100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99"/>
      <c r="CH113" s="99"/>
      <c r="CI113" s="206"/>
      <c r="CJ113" s="206"/>
      <c r="CK113" s="206"/>
      <c r="CL113" s="206"/>
      <c r="CM113" s="206"/>
      <c r="CN113" s="206"/>
    </row>
    <row r="114" spans="18:92" x14ac:dyDescent="0.25"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100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9"/>
      <c r="CG114" s="99"/>
      <c r="CH114" s="99"/>
      <c r="CI114" s="206"/>
      <c r="CJ114" s="206"/>
      <c r="CK114" s="206"/>
      <c r="CL114" s="206"/>
      <c r="CM114" s="206"/>
      <c r="CN114" s="206"/>
    </row>
    <row r="115" spans="18:92" x14ac:dyDescent="0.25"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100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  <c r="CB115" s="99"/>
      <c r="CC115" s="99"/>
      <c r="CD115" s="99"/>
      <c r="CE115" s="99"/>
      <c r="CF115" s="99"/>
      <c r="CG115" s="99"/>
      <c r="CH115" s="99"/>
      <c r="CI115" s="206"/>
      <c r="CJ115" s="206"/>
      <c r="CK115" s="206"/>
      <c r="CL115" s="206"/>
      <c r="CM115" s="206"/>
      <c r="CN115" s="206"/>
    </row>
    <row r="116" spans="18:92" x14ac:dyDescent="0.25"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100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  <c r="BX116" s="99"/>
      <c r="BY116" s="99"/>
      <c r="BZ116" s="99"/>
      <c r="CA116" s="99"/>
      <c r="CB116" s="99"/>
      <c r="CC116" s="99"/>
      <c r="CD116" s="99"/>
      <c r="CE116" s="99"/>
      <c r="CF116" s="99"/>
      <c r="CG116" s="99"/>
      <c r="CH116" s="99"/>
      <c r="CI116" s="206"/>
      <c r="CJ116" s="206"/>
      <c r="CK116" s="206"/>
      <c r="CL116" s="206"/>
      <c r="CM116" s="206"/>
      <c r="CN116" s="206"/>
    </row>
    <row r="117" spans="18:92" x14ac:dyDescent="0.25"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100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/>
      <c r="CF117" s="99"/>
      <c r="CG117" s="99"/>
      <c r="CH117" s="99"/>
      <c r="CI117" s="206"/>
      <c r="CJ117" s="206"/>
      <c r="CK117" s="206"/>
      <c r="CL117" s="206"/>
      <c r="CM117" s="206"/>
      <c r="CN117" s="206"/>
    </row>
    <row r="118" spans="18:92" x14ac:dyDescent="0.25"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100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206"/>
      <c r="CJ118" s="206"/>
      <c r="CK118" s="206"/>
      <c r="CL118" s="206"/>
      <c r="CM118" s="206"/>
      <c r="CN118" s="206"/>
    </row>
    <row r="119" spans="18:92" x14ac:dyDescent="0.25"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100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/>
      <c r="CF119" s="99"/>
      <c r="CG119" s="99"/>
      <c r="CH119" s="99"/>
      <c r="CI119" s="206"/>
      <c r="CJ119" s="206"/>
      <c r="CK119" s="206"/>
      <c r="CL119" s="206"/>
      <c r="CM119" s="206"/>
      <c r="CN119" s="206"/>
    </row>
    <row r="120" spans="18:92" x14ac:dyDescent="0.25"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100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  <c r="CC120" s="99"/>
      <c r="CD120" s="99"/>
      <c r="CE120" s="99"/>
      <c r="CF120" s="99"/>
      <c r="CG120" s="99"/>
      <c r="CH120" s="99"/>
      <c r="CI120" s="206"/>
      <c r="CJ120" s="206"/>
      <c r="CK120" s="206"/>
      <c r="CL120" s="206"/>
      <c r="CM120" s="206"/>
      <c r="CN120" s="206"/>
    </row>
    <row r="121" spans="18:92" x14ac:dyDescent="0.25"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100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  <c r="CC121" s="99"/>
      <c r="CD121" s="99"/>
      <c r="CE121" s="99"/>
      <c r="CF121" s="99"/>
      <c r="CG121" s="99"/>
      <c r="CH121" s="99"/>
      <c r="CI121" s="206"/>
      <c r="CJ121" s="206"/>
      <c r="CK121" s="206"/>
      <c r="CL121" s="206"/>
      <c r="CM121" s="206"/>
      <c r="CN121" s="206"/>
    </row>
    <row r="122" spans="18:92" x14ac:dyDescent="0.25"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100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  <c r="CC122" s="99"/>
      <c r="CD122" s="99"/>
      <c r="CE122" s="99"/>
      <c r="CF122" s="99"/>
      <c r="CG122" s="99"/>
      <c r="CH122" s="99"/>
      <c r="CI122" s="206"/>
      <c r="CJ122" s="206"/>
      <c r="CK122" s="206"/>
      <c r="CL122" s="206"/>
      <c r="CM122" s="206"/>
      <c r="CN122" s="206"/>
    </row>
    <row r="123" spans="18:92" x14ac:dyDescent="0.25"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100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/>
      <c r="CF123" s="99"/>
      <c r="CG123" s="99"/>
      <c r="CH123" s="99"/>
      <c r="CI123" s="206"/>
      <c r="CJ123" s="206"/>
      <c r="CK123" s="206"/>
      <c r="CL123" s="206"/>
      <c r="CM123" s="206"/>
      <c r="CN123" s="206"/>
    </row>
    <row r="124" spans="18:92" x14ac:dyDescent="0.25"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100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/>
      <c r="CF124" s="99"/>
      <c r="CG124" s="99"/>
      <c r="CH124" s="99"/>
      <c r="CI124" s="206"/>
      <c r="CJ124" s="206"/>
      <c r="CK124" s="206"/>
      <c r="CL124" s="206"/>
      <c r="CM124" s="206"/>
      <c r="CN124" s="206"/>
    </row>
    <row r="125" spans="18:92" x14ac:dyDescent="0.25"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100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/>
      <c r="CF125" s="99"/>
      <c r="CG125" s="99"/>
      <c r="CH125" s="99"/>
      <c r="CI125" s="206"/>
      <c r="CJ125" s="206"/>
      <c r="CK125" s="206"/>
      <c r="CL125" s="206"/>
      <c r="CM125" s="206"/>
      <c r="CN125" s="206"/>
    </row>
    <row r="126" spans="18:92" x14ac:dyDescent="0.25"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100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/>
      <c r="CF126" s="99"/>
      <c r="CG126" s="99"/>
      <c r="CH126" s="99"/>
      <c r="CI126" s="206"/>
      <c r="CJ126" s="206"/>
      <c r="CK126" s="206"/>
      <c r="CL126" s="206"/>
      <c r="CM126" s="206"/>
      <c r="CN126" s="206"/>
    </row>
    <row r="127" spans="18:92" x14ac:dyDescent="0.25"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100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/>
      <c r="CF127" s="99"/>
      <c r="CG127" s="99"/>
      <c r="CH127" s="99"/>
      <c r="CI127" s="206"/>
      <c r="CJ127" s="206"/>
      <c r="CK127" s="206"/>
      <c r="CL127" s="206"/>
      <c r="CM127" s="206"/>
      <c r="CN127" s="206"/>
    </row>
    <row r="128" spans="18:92" x14ac:dyDescent="0.25"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100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/>
      <c r="CF128" s="99"/>
      <c r="CG128" s="99"/>
      <c r="CH128" s="99"/>
      <c r="CI128" s="206"/>
      <c r="CJ128" s="206"/>
      <c r="CK128" s="206"/>
      <c r="CL128" s="206"/>
      <c r="CM128" s="206"/>
      <c r="CN128" s="206"/>
    </row>
    <row r="129" spans="18:92" x14ac:dyDescent="0.25"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100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206"/>
      <c r="CJ129" s="206"/>
      <c r="CK129" s="206"/>
      <c r="CL129" s="206"/>
      <c r="CM129" s="206"/>
      <c r="CN129" s="206"/>
    </row>
    <row r="130" spans="18:92" x14ac:dyDescent="0.25"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100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99"/>
      <c r="CI130" s="206"/>
      <c r="CJ130" s="206"/>
      <c r="CK130" s="206"/>
      <c r="CL130" s="206"/>
      <c r="CM130" s="206"/>
      <c r="CN130" s="206"/>
    </row>
    <row r="131" spans="18:92" x14ac:dyDescent="0.25"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100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99"/>
      <c r="CF131" s="99"/>
      <c r="CG131" s="99"/>
      <c r="CH131" s="99"/>
      <c r="CI131" s="206"/>
      <c r="CJ131" s="206"/>
      <c r="CK131" s="206"/>
      <c r="CL131" s="206"/>
      <c r="CM131" s="206"/>
      <c r="CN131" s="206"/>
    </row>
    <row r="132" spans="18:92" x14ac:dyDescent="0.25"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100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99"/>
      <c r="CI132" s="206"/>
      <c r="CJ132" s="206"/>
      <c r="CK132" s="206"/>
      <c r="CL132" s="206"/>
      <c r="CM132" s="206"/>
      <c r="CN132" s="206"/>
    </row>
    <row r="133" spans="18:92" x14ac:dyDescent="0.25"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100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  <c r="CB133" s="99"/>
      <c r="CC133" s="99"/>
      <c r="CD133" s="99"/>
      <c r="CE133" s="99"/>
      <c r="CF133" s="99"/>
      <c r="CG133" s="99"/>
      <c r="CH133" s="99"/>
      <c r="CI133" s="206"/>
      <c r="CJ133" s="206"/>
      <c r="CK133" s="206"/>
      <c r="CL133" s="206"/>
      <c r="CM133" s="206"/>
      <c r="CN133" s="206"/>
    </row>
    <row r="134" spans="18:92" x14ac:dyDescent="0.25"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100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99"/>
      <c r="CF134" s="99"/>
      <c r="CG134" s="99"/>
      <c r="CH134" s="99"/>
      <c r="CI134" s="206"/>
      <c r="CJ134" s="206"/>
      <c r="CK134" s="206"/>
      <c r="CL134" s="206"/>
      <c r="CM134" s="206"/>
      <c r="CN134" s="206"/>
    </row>
    <row r="135" spans="18:92" x14ac:dyDescent="0.25"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100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99"/>
      <c r="CD135" s="99"/>
      <c r="CE135" s="99"/>
      <c r="CF135" s="99"/>
      <c r="CG135" s="99"/>
      <c r="CH135" s="99"/>
      <c r="CI135" s="206"/>
      <c r="CJ135" s="206"/>
      <c r="CK135" s="206"/>
      <c r="CL135" s="206"/>
      <c r="CM135" s="206"/>
      <c r="CN135" s="206"/>
    </row>
    <row r="136" spans="18:92" x14ac:dyDescent="0.25"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100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99"/>
      <c r="CF136" s="99"/>
      <c r="CG136" s="99"/>
      <c r="CH136" s="99"/>
      <c r="CI136" s="206"/>
      <c r="CJ136" s="206"/>
      <c r="CK136" s="206"/>
      <c r="CL136" s="206"/>
      <c r="CM136" s="206"/>
      <c r="CN136" s="206"/>
    </row>
    <row r="137" spans="18:92" x14ac:dyDescent="0.25"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100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99"/>
      <c r="CF137" s="99"/>
      <c r="CG137" s="99"/>
      <c r="CH137" s="99"/>
      <c r="CI137" s="206"/>
      <c r="CJ137" s="206"/>
      <c r="CK137" s="206"/>
      <c r="CL137" s="206"/>
      <c r="CM137" s="206"/>
      <c r="CN137" s="206"/>
    </row>
    <row r="138" spans="18:92" x14ac:dyDescent="0.25"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100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99"/>
      <c r="CF138" s="99"/>
      <c r="CG138" s="99"/>
      <c r="CH138" s="99"/>
      <c r="CI138" s="206"/>
      <c r="CJ138" s="206"/>
      <c r="CK138" s="206"/>
      <c r="CL138" s="206"/>
      <c r="CM138" s="206"/>
      <c r="CN138" s="206"/>
    </row>
    <row r="139" spans="18:92" x14ac:dyDescent="0.25"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100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  <c r="BX139" s="99"/>
      <c r="BY139" s="99"/>
      <c r="BZ139" s="99"/>
      <c r="CA139" s="99"/>
      <c r="CB139" s="99"/>
      <c r="CC139" s="99"/>
      <c r="CD139" s="99"/>
      <c r="CE139" s="99"/>
      <c r="CF139" s="99"/>
      <c r="CG139" s="99"/>
      <c r="CH139" s="99"/>
      <c r="CI139" s="206"/>
      <c r="CJ139" s="206"/>
      <c r="CK139" s="206"/>
      <c r="CL139" s="206"/>
      <c r="CM139" s="206"/>
      <c r="CN139" s="206"/>
    </row>
    <row r="140" spans="18:92" x14ac:dyDescent="0.25"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100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206"/>
      <c r="CJ140" s="206"/>
      <c r="CK140" s="206"/>
      <c r="CL140" s="206"/>
      <c r="CM140" s="206"/>
      <c r="CN140" s="206"/>
    </row>
    <row r="141" spans="18:92" x14ac:dyDescent="0.25"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100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  <c r="CB141" s="99"/>
      <c r="CC141" s="99"/>
      <c r="CD141" s="99"/>
      <c r="CE141" s="99"/>
      <c r="CF141" s="99"/>
      <c r="CG141" s="99"/>
      <c r="CH141" s="99"/>
      <c r="CI141" s="206"/>
      <c r="CJ141" s="206"/>
      <c r="CK141" s="206"/>
      <c r="CL141" s="206"/>
      <c r="CM141" s="206"/>
      <c r="CN141" s="206"/>
    </row>
    <row r="142" spans="18:92" x14ac:dyDescent="0.25"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100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99"/>
      <c r="CF142" s="99"/>
      <c r="CG142" s="99"/>
      <c r="CH142" s="99"/>
      <c r="CI142" s="206"/>
      <c r="CJ142" s="206"/>
      <c r="CK142" s="206"/>
      <c r="CL142" s="206"/>
      <c r="CM142" s="206"/>
      <c r="CN142" s="206"/>
    </row>
    <row r="143" spans="18:92" x14ac:dyDescent="0.25"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100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99"/>
      <c r="BZ143" s="99"/>
      <c r="CA143" s="99"/>
      <c r="CB143" s="99"/>
      <c r="CC143" s="99"/>
      <c r="CD143" s="99"/>
      <c r="CE143" s="99"/>
      <c r="CF143" s="99"/>
      <c r="CG143" s="99"/>
      <c r="CH143" s="99"/>
      <c r="CI143" s="206"/>
      <c r="CJ143" s="206"/>
      <c r="CK143" s="206"/>
      <c r="CL143" s="206"/>
      <c r="CM143" s="206"/>
      <c r="CN143" s="206"/>
    </row>
    <row r="144" spans="18:92" x14ac:dyDescent="0.25"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100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  <c r="CB144" s="99"/>
      <c r="CC144" s="99"/>
      <c r="CD144" s="99"/>
      <c r="CE144" s="99"/>
      <c r="CF144" s="99"/>
      <c r="CG144" s="99"/>
      <c r="CH144" s="99"/>
      <c r="CI144" s="206"/>
      <c r="CJ144" s="206"/>
      <c r="CK144" s="206"/>
      <c r="CL144" s="206"/>
      <c r="CM144" s="206"/>
      <c r="CN144" s="206"/>
    </row>
    <row r="145" spans="18:92" x14ac:dyDescent="0.25"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100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  <c r="CB145" s="99"/>
      <c r="CC145" s="99"/>
      <c r="CD145" s="99"/>
      <c r="CE145" s="99"/>
      <c r="CF145" s="99"/>
      <c r="CG145" s="99"/>
      <c r="CH145" s="99"/>
      <c r="CI145" s="206"/>
      <c r="CJ145" s="206"/>
      <c r="CK145" s="206"/>
      <c r="CL145" s="206"/>
      <c r="CM145" s="206"/>
      <c r="CN145" s="206"/>
    </row>
    <row r="146" spans="18:92" x14ac:dyDescent="0.25"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100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99"/>
      <c r="CF146" s="99"/>
      <c r="CG146" s="99"/>
      <c r="CH146" s="99"/>
      <c r="CI146" s="206"/>
      <c r="CJ146" s="206"/>
      <c r="CK146" s="206"/>
      <c r="CL146" s="206"/>
      <c r="CM146" s="206"/>
      <c r="CN146" s="206"/>
    </row>
    <row r="147" spans="18:92" x14ac:dyDescent="0.25"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100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  <c r="BX147" s="99"/>
      <c r="BY147" s="99"/>
      <c r="BZ147" s="99"/>
      <c r="CA147" s="99"/>
      <c r="CB147" s="99"/>
      <c r="CC147" s="99"/>
      <c r="CD147" s="99"/>
      <c r="CE147" s="99"/>
      <c r="CF147" s="99"/>
      <c r="CG147" s="99"/>
      <c r="CH147" s="99"/>
      <c r="CI147" s="206"/>
      <c r="CJ147" s="206"/>
      <c r="CK147" s="206"/>
      <c r="CL147" s="206"/>
      <c r="CM147" s="206"/>
      <c r="CN147" s="206"/>
    </row>
    <row r="148" spans="18:92" x14ac:dyDescent="0.25"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100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99"/>
      <c r="CF148" s="99"/>
      <c r="CG148" s="99"/>
      <c r="CH148" s="99"/>
      <c r="CI148" s="206"/>
      <c r="CJ148" s="206"/>
      <c r="CK148" s="206"/>
      <c r="CL148" s="206"/>
      <c r="CM148" s="206"/>
      <c r="CN148" s="206"/>
    </row>
    <row r="149" spans="18:92" x14ac:dyDescent="0.25"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100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/>
      <c r="CF149" s="99"/>
      <c r="CG149" s="99"/>
      <c r="CH149" s="99"/>
      <c r="CI149" s="206"/>
      <c r="CJ149" s="206"/>
      <c r="CK149" s="206"/>
      <c r="CL149" s="206"/>
      <c r="CM149" s="206"/>
      <c r="CN149" s="206"/>
    </row>
    <row r="150" spans="18:92" x14ac:dyDescent="0.25"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100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99"/>
      <c r="CF150" s="99"/>
      <c r="CG150" s="99"/>
      <c r="CH150" s="99"/>
      <c r="CI150" s="206"/>
      <c r="CJ150" s="206"/>
      <c r="CK150" s="206"/>
      <c r="CL150" s="206"/>
      <c r="CM150" s="206"/>
      <c r="CN150" s="206"/>
    </row>
    <row r="151" spans="18:92" x14ac:dyDescent="0.25"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100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/>
      <c r="CF151" s="99"/>
      <c r="CG151" s="99"/>
      <c r="CH151" s="99"/>
      <c r="CI151" s="206"/>
      <c r="CJ151" s="206"/>
      <c r="CK151" s="206"/>
      <c r="CL151" s="206"/>
      <c r="CM151" s="206"/>
      <c r="CN151" s="206"/>
    </row>
    <row r="152" spans="18:92" x14ac:dyDescent="0.25"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100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99"/>
      <c r="CF152" s="99"/>
      <c r="CG152" s="99"/>
      <c r="CH152" s="99"/>
      <c r="CI152" s="206"/>
      <c r="CJ152" s="206"/>
      <c r="CK152" s="206"/>
      <c r="CL152" s="206"/>
      <c r="CM152" s="206"/>
      <c r="CN152" s="206"/>
    </row>
    <row r="153" spans="18:92" x14ac:dyDescent="0.25"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100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  <c r="CB153" s="99"/>
      <c r="CC153" s="99"/>
      <c r="CD153" s="99"/>
      <c r="CE153" s="99"/>
      <c r="CF153" s="99"/>
      <c r="CG153" s="99"/>
      <c r="CH153" s="99"/>
      <c r="CI153" s="206"/>
      <c r="CJ153" s="206"/>
      <c r="CK153" s="206"/>
      <c r="CL153" s="206"/>
      <c r="CM153" s="206"/>
      <c r="CN153" s="206"/>
    </row>
    <row r="154" spans="18:92" x14ac:dyDescent="0.25"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100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99"/>
      <c r="CF154" s="99"/>
      <c r="CG154" s="99"/>
      <c r="CH154" s="99"/>
      <c r="CI154" s="206"/>
      <c r="CJ154" s="206"/>
      <c r="CK154" s="206"/>
      <c r="CL154" s="206"/>
      <c r="CM154" s="206"/>
      <c r="CN154" s="206"/>
    </row>
    <row r="155" spans="18:92" x14ac:dyDescent="0.25"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100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  <c r="CB155" s="99"/>
      <c r="CC155" s="99"/>
      <c r="CD155" s="99"/>
      <c r="CE155" s="99"/>
      <c r="CF155" s="99"/>
      <c r="CG155" s="99"/>
      <c r="CH155" s="99"/>
      <c r="CI155" s="206"/>
      <c r="CJ155" s="206"/>
      <c r="CK155" s="206"/>
      <c r="CL155" s="206"/>
      <c r="CM155" s="206"/>
      <c r="CN155" s="206"/>
    </row>
    <row r="156" spans="18:92" x14ac:dyDescent="0.25"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100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99"/>
      <c r="CF156" s="99"/>
      <c r="CG156" s="99"/>
      <c r="CH156" s="99"/>
      <c r="CI156" s="206"/>
      <c r="CJ156" s="206"/>
      <c r="CK156" s="206"/>
      <c r="CL156" s="206"/>
      <c r="CM156" s="206"/>
      <c r="CN156" s="206"/>
    </row>
    <row r="157" spans="18:92" x14ac:dyDescent="0.25"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100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/>
      <c r="CF157" s="99"/>
      <c r="CG157" s="99"/>
      <c r="CH157" s="99"/>
      <c r="CI157" s="206"/>
      <c r="CJ157" s="206"/>
      <c r="CK157" s="206"/>
      <c r="CL157" s="206"/>
      <c r="CM157" s="206"/>
      <c r="CN157" s="206"/>
    </row>
    <row r="158" spans="18:92" x14ac:dyDescent="0.25"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100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99"/>
      <c r="CF158" s="99"/>
      <c r="CG158" s="99"/>
      <c r="CH158" s="99"/>
      <c r="CI158" s="206"/>
      <c r="CJ158" s="206"/>
      <c r="CK158" s="206"/>
      <c r="CL158" s="206"/>
      <c r="CM158" s="206"/>
      <c r="CN158" s="206"/>
    </row>
    <row r="159" spans="18:92" x14ac:dyDescent="0.25"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100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  <c r="CC159" s="99"/>
      <c r="CD159" s="99"/>
      <c r="CE159" s="99"/>
      <c r="CF159" s="99"/>
      <c r="CG159" s="99"/>
      <c r="CH159" s="99"/>
      <c r="CI159" s="206"/>
      <c r="CJ159" s="206"/>
      <c r="CK159" s="206"/>
      <c r="CL159" s="206"/>
      <c r="CM159" s="206"/>
      <c r="CN159" s="206"/>
    </row>
    <row r="160" spans="18:92" x14ac:dyDescent="0.25"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100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99"/>
      <c r="BV160" s="99"/>
      <c r="BW160" s="99"/>
      <c r="BX160" s="99"/>
      <c r="BY160" s="99"/>
      <c r="BZ160" s="99"/>
      <c r="CA160" s="99"/>
      <c r="CB160" s="99"/>
      <c r="CC160" s="99"/>
      <c r="CD160" s="99"/>
      <c r="CE160" s="99"/>
      <c r="CF160" s="99"/>
      <c r="CG160" s="99"/>
      <c r="CH160" s="99"/>
      <c r="CI160" s="206"/>
      <c r="CJ160" s="206"/>
      <c r="CK160" s="206"/>
      <c r="CL160" s="206"/>
      <c r="CM160" s="206"/>
      <c r="CN160" s="206"/>
    </row>
    <row r="161" spans="18:92" x14ac:dyDescent="0.25"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100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99"/>
      <c r="CF161" s="99"/>
      <c r="CG161" s="99"/>
      <c r="CH161" s="99"/>
      <c r="CI161" s="206"/>
      <c r="CJ161" s="206"/>
      <c r="CK161" s="206"/>
      <c r="CL161" s="206"/>
      <c r="CM161" s="206"/>
      <c r="CN161" s="206"/>
    </row>
    <row r="162" spans="18:92" x14ac:dyDescent="0.25"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100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99"/>
      <c r="CF162" s="99"/>
      <c r="CG162" s="99"/>
      <c r="CH162" s="99"/>
      <c r="CI162" s="206"/>
      <c r="CJ162" s="206"/>
      <c r="CK162" s="206"/>
      <c r="CL162" s="206"/>
      <c r="CM162" s="206"/>
      <c r="CN162" s="206"/>
    </row>
    <row r="163" spans="18:92" x14ac:dyDescent="0.25"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100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  <c r="BX163" s="99"/>
      <c r="BY163" s="99"/>
      <c r="BZ163" s="99"/>
      <c r="CA163" s="99"/>
      <c r="CB163" s="99"/>
      <c r="CC163" s="99"/>
      <c r="CD163" s="99"/>
      <c r="CE163" s="99"/>
      <c r="CF163" s="99"/>
      <c r="CG163" s="99"/>
      <c r="CH163" s="99"/>
      <c r="CI163" s="206"/>
      <c r="CJ163" s="206"/>
      <c r="CK163" s="206"/>
      <c r="CL163" s="206"/>
      <c r="CM163" s="206"/>
      <c r="CN163" s="206"/>
    </row>
    <row r="164" spans="18:92" x14ac:dyDescent="0.25"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100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  <c r="CB164" s="99"/>
      <c r="CC164" s="99"/>
      <c r="CD164" s="99"/>
      <c r="CE164" s="99"/>
      <c r="CF164" s="99"/>
      <c r="CG164" s="99"/>
      <c r="CH164" s="99"/>
      <c r="CI164" s="206"/>
      <c r="CJ164" s="206"/>
      <c r="CK164" s="206"/>
      <c r="CL164" s="206"/>
      <c r="CM164" s="206"/>
      <c r="CN164" s="206"/>
    </row>
    <row r="165" spans="18:92" x14ac:dyDescent="0.25"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100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  <c r="BX165" s="99"/>
      <c r="BY165" s="99"/>
      <c r="BZ165" s="99"/>
      <c r="CA165" s="99"/>
      <c r="CB165" s="99"/>
      <c r="CC165" s="99"/>
      <c r="CD165" s="99"/>
      <c r="CE165" s="99"/>
      <c r="CF165" s="99"/>
      <c r="CG165" s="99"/>
      <c r="CH165" s="99"/>
      <c r="CI165" s="206"/>
      <c r="CJ165" s="206"/>
      <c r="CK165" s="206"/>
      <c r="CL165" s="206"/>
      <c r="CM165" s="206"/>
      <c r="CN165" s="206"/>
    </row>
    <row r="166" spans="18:92" x14ac:dyDescent="0.25"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100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99"/>
      <c r="CF166" s="99"/>
      <c r="CG166" s="99"/>
      <c r="CH166" s="99"/>
      <c r="CI166" s="206"/>
      <c r="CJ166" s="206"/>
      <c r="CK166" s="206"/>
      <c r="CL166" s="206"/>
      <c r="CM166" s="206"/>
      <c r="CN166" s="206"/>
    </row>
    <row r="167" spans="18:92" x14ac:dyDescent="0.25"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10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  <c r="BS167" s="99"/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99"/>
      <c r="CF167" s="99"/>
      <c r="CG167" s="99"/>
      <c r="CH167" s="99"/>
      <c r="CI167" s="206"/>
      <c r="CJ167" s="206"/>
      <c r="CK167" s="206"/>
      <c r="CL167" s="206"/>
      <c r="CM167" s="206"/>
      <c r="CN167" s="206"/>
    </row>
    <row r="168" spans="18:92" x14ac:dyDescent="0.25"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10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  <c r="BS168" s="99"/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99"/>
      <c r="CF168" s="99"/>
      <c r="CG168" s="99"/>
      <c r="CH168" s="99"/>
      <c r="CI168" s="206"/>
      <c r="CJ168" s="206"/>
      <c r="CK168" s="206"/>
      <c r="CL168" s="206"/>
      <c r="CM168" s="206"/>
      <c r="CN168" s="206"/>
    </row>
    <row r="169" spans="18:92" x14ac:dyDescent="0.25"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10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99"/>
      <c r="BU169" s="99"/>
      <c r="BV169" s="99"/>
      <c r="BW169" s="99"/>
      <c r="BX169" s="99"/>
      <c r="BY169" s="99"/>
      <c r="BZ169" s="99"/>
      <c r="CA169" s="99"/>
      <c r="CB169" s="99"/>
      <c r="CC169" s="99"/>
      <c r="CD169" s="99"/>
      <c r="CE169" s="99"/>
      <c r="CF169" s="99"/>
      <c r="CG169" s="99"/>
      <c r="CH169" s="99"/>
      <c r="CI169" s="206"/>
      <c r="CJ169" s="206"/>
      <c r="CK169" s="206"/>
      <c r="CL169" s="206"/>
      <c r="CM169" s="206"/>
      <c r="CN169" s="206"/>
    </row>
    <row r="170" spans="18:92" x14ac:dyDescent="0.25"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100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  <c r="BS170" s="99"/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99"/>
      <c r="CF170" s="99"/>
      <c r="CG170" s="99"/>
      <c r="CH170" s="99"/>
      <c r="CI170" s="206"/>
      <c r="CJ170" s="206"/>
      <c r="CK170" s="206"/>
      <c r="CL170" s="206"/>
      <c r="CM170" s="206"/>
      <c r="CN170" s="206"/>
    </row>
    <row r="171" spans="18:92" x14ac:dyDescent="0.25"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100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99"/>
      <c r="BR171" s="99"/>
      <c r="BS171" s="99"/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99"/>
      <c r="CF171" s="99"/>
      <c r="CG171" s="99"/>
      <c r="CH171" s="99"/>
      <c r="CI171" s="206"/>
      <c r="CJ171" s="206"/>
      <c r="CK171" s="206"/>
      <c r="CL171" s="206"/>
      <c r="CM171" s="206"/>
      <c r="CN171" s="206"/>
    </row>
    <row r="172" spans="18:92" x14ac:dyDescent="0.25"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100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  <c r="BS172" s="99"/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99"/>
      <c r="CF172" s="99"/>
      <c r="CG172" s="99"/>
      <c r="CH172" s="99"/>
      <c r="CI172" s="206"/>
      <c r="CJ172" s="206"/>
      <c r="CK172" s="206"/>
      <c r="CL172" s="206"/>
      <c r="CM172" s="206"/>
      <c r="CN172" s="206"/>
    </row>
    <row r="173" spans="18:92" x14ac:dyDescent="0.25"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100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99"/>
      <c r="BX173" s="99"/>
      <c r="BY173" s="99"/>
      <c r="BZ173" s="99"/>
      <c r="CA173" s="99"/>
      <c r="CB173" s="99"/>
      <c r="CC173" s="99"/>
      <c r="CD173" s="99"/>
      <c r="CE173" s="99"/>
      <c r="CF173" s="99"/>
      <c r="CG173" s="99"/>
      <c r="CH173" s="99"/>
      <c r="CI173" s="206"/>
      <c r="CJ173" s="206"/>
      <c r="CK173" s="206"/>
      <c r="CL173" s="206"/>
      <c r="CM173" s="206"/>
      <c r="CN173" s="206"/>
    </row>
    <row r="174" spans="18:92" x14ac:dyDescent="0.25"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100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  <c r="BS174" s="99"/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99"/>
      <c r="CF174" s="99"/>
      <c r="CG174" s="99"/>
      <c r="CH174" s="99"/>
      <c r="CI174" s="206"/>
      <c r="CJ174" s="206"/>
      <c r="CK174" s="206"/>
      <c r="CL174" s="206"/>
      <c r="CM174" s="206"/>
      <c r="CN174" s="206"/>
    </row>
    <row r="175" spans="18:92" x14ac:dyDescent="0.25"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100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  <c r="BS175" s="99"/>
      <c r="BT175" s="99"/>
      <c r="BU175" s="99"/>
      <c r="BV175" s="99"/>
      <c r="BW175" s="99"/>
      <c r="BX175" s="99"/>
      <c r="BY175" s="99"/>
      <c r="BZ175" s="99"/>
      <c r="CA175" s="99"/>
      <c r="CB175" s="99"/>
      <c r="CC175" s="99"/>
      <c r="CD175" s="99"/>
      <c r="CE175" s="99"/>
      <c r="CF175" s="99"/>
      <c r="CG175" s="99"/>
      <c r="CH175" s="99"/>
      <c r="CI175" s="206"/>
      <c r="CJ175" s="206"/>
      <c r="CK175" s="206"/>
      <c r="CL175" s="206"/>
      <c r="CM175" s="206"/>
      <c r="CN175" s="206"/>
    </row>
    <row r="176" spans="18:92" x14ac:dyDescent="0.25"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100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99"/>
      <c r="CF176" s="99"/>
      <c r="CG176" s="99"/>
      <c r="CH176" s="99"/>
      <c r="CI176" s="206"/>
      <c r="CJ176" s="206"/>
      <c r="CK176" s="206"/>
      <c r="CL176" s="206"/>
      <c r="CM176" s="206"/>
      <c r="CN176" s="206"/>
    </row>
    <row r="177" spans="18:92" x14ac:dyDescent="0.25"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100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99"/>
      <c r="BR177" s="99"/>
      <c r="BS177" s="99"/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99"/>
      <c r="CF177" s="99"/>
      <c r="CG177" s="99"/>
      <c r="CH177" s="99"/>
      <c r="CI177" s="206"/>
      <c r="CJ177" s="206"/>
      <c r="CK177" s="206"/>
      <c r="CL177" s="206"/>
      <c r="CM177" s="206"/>
      <c r="CN177" s="206"/>
    </row>
    <row r="178" spans="18:92" x14ac:dyDescent="0.25"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100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  <c r="BS178" s="99"/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99"/>
      <c r="CF178" s="99"/>
      <c r="CG178" s="99"/>
      <c r="CH178" s="99"/>
      <c r="CI178" s="206"/>
      <c r="CJ178" s="206"/>
      <c r="CK178" s="206"/>
      <c r="CL178" s="206"/>
      <c r="CM178" s="206"/>
      <c r="CN178" s="206"/>
    </row>
    <row r="179" spans="18:92" x14ac:dyDescent="0.25"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100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  <c r="BS179" s="99"/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99"/>
      <c r="CF179" s="99"/>
      <c r="CG179" s="99"/>
      <c r="CH179" s="99"/>
      <c r="CI179" s="206"/>
      <c r="CJ179" s="206"/>
      <c r="CK179" s="206"/>
      <c r="CL179" s="206"/>
      <c r="CM179" s="206"/>
      <c r="CN179" s="206"/>
    </row>
    <row r="180" spans="18:92" x14ac:dyDescent="0.25"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100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  <c r="BS180" s="99"/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99"/>
      <c r="CF180" s="99"/>
      <c r="CG180" s="99"/>
      <c r="CH180" s="99"/>
      <c r="CI180" s="206"/>
      <c r="CJ180" s="206"/>
      <c r="CK180" s="206"/>
      <c r="CL180" s="206"/>
      <c r="CM180" s="206"/>
      <c r="CN180" s="206"/>
    </row>
    <row r="181" spans="18:92" x14ac:dyDescent="0.25"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100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  <c r="BS181" s="99"/>
      <c r="BT181" s="99"/>
      <c r="BU181" s="99"/>
      <c r="BV181" s="99"/>
      <c r="BW181" s="99"/>
      <c r="BX181" s="99"/>
      <c r="BY181" s="99"/>
      <c r="BZ181" s="99"/>
      <c r="CA181" s="99"/>
      <c r="CB181" s="99"/>
      <c r="CC181" s="99"/>
      <c r="CD181" s="99"/>
      <c r="CE181" s="99"/>
      <c r="CF181" s="99"/>
      <c r="CG181" s="99"/>
      <c r="CH181" s="99"/>
      <c r="CI181" s="206"/>
      <c r="CJ181" s="206"/>
      <c r="CK181" s="206"/>
      <c r="CL181" s="206"/>
      <c r="CM181" s="206"/>
      <c r="CN181" s="206"/>
    </row>
    <row r="182" spans="18:92" x14ac:dyDescent="0.25"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100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  <c r="BS182" s="99"/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99"/>
      <c r="CF182" s="99"/>
      <c r="CG182" s="99"/>
      <c r="CH182" s="99"/>
      <c r="CI182" s="206"/>
      <c r="CJ182" s="206"/>
      <c r="CK182" s="206"/>
      <c r="CL182" s="206"/>
      <c r="CM182" s="206"/>
      <c r="CN182" s="206"/>
    </row>
    <row r="183" spans="18:92" x14ac:dyDescent="0.25"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100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  <c r="BS183" s="99"/>
      <c r="BT183" s="99"/>
      <c r="BU183" s="99"/>
      <c r="BV183" s="99"/>
      <c r="BW183" s="99"/>
      <c r="BX183" s="99"/>
      <c r="BY183" s="99"/>
      <c r="BZ183" s="99"/>
      <c r="CA183" s="99"/>
      <c r="CB183" s="99"/>
      <c r="CC183" s="99"/>
      <c r="CD183" s="99"/>
      <c r="CE183" s="99"/>
      <c r="CF183" s="99"/>
      <c r="CG183" s="99"/>
      <c r="CH183" s="99"/>
      <c r="CI183" s="206"/>
      <c r="CJ183" s="206"/>
      <c r="CK183" s="206"/>
      <c r="CL183" s="206"/>
      <c r="CM183" s="206"/>
      <c r="CN183" s="206"/>
    </row>
    <row r="184" spans="18:92" x14ac:dyDescent="0.25"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100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99"/>
      <c r="CI184" s="206"/>
      <c r="CJ184" s="206"/>
      <c r="CK184" s="206"/>
      <c r="CL184" s="206"/>
      <c r="CM184" s="206"/>
      <c r="CN184" s="206"/>
    </row>
    <row r="185" spans="18:92" x14ac:dyDescent="0.25"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100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9"/>
      <c r="BD185" s="99"/>
      <c r="BE185" s="99"/>
      <c r="BF185" s="99"/>
      <c r="BG185" s="99"/>
      <c r="BH185" s="99"/>
      <c r="BI185" s="99"/>
      <c r="BJ185" s="99"/>
      <c r="BK185" s="99"/>
      <c r="BL185" s="99"/>
      <c r="BM185" s="99"/>
      <c r="BN185" s="99"/>
      <c r="BO185" s="99"/>
      <c r="BP185" s="99"/>
      <c r="BQ185" s="99"/>
      <c r="BR185" s="99"/>
      <c r="BS185" s="99"/>
      <c r="BT185" s="99"/>
      <c r="BU185" s="99"/>
      <c r="BV185" s="99"/>
      <c r="BW185" s="99"/>
      <c r="BX185" s="99"/>
      <c r="BY185" s="99"/>
      <c r="BZ185" s="99"/>
      <c r="CA185" s="99"/>
      <c r="CB185" s="99"/>
      <c r="CC185" s="99"/>
      <c r="CD185" s="99"/>
      <c r="CE185" s="99"/>
      <c r="CF185" s="99"/>
      <c r="CG185" s="99"/>
      <c r="CH185" s="99"/>
      <c r="CI185" s="206"/>
      <c r="CJ185" s="206"/>
      <c r="CK185" s="206"/>
      <c r="CL185" s="206"/>
      <c r="CM185" s="206"/>
      <c r="CN185" s="206"/>
    </row>
    <row r="186" spans="18:92" x14ac:dyDescent="0.25"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100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99"/>
      <c r="CF186" s="99"/>
      <c r="CG186" s="99"/>
      <c r="CH186" s="99"/>
      <c r="CI186" s="206"/>
      <c r="CJ186" s="206"/>
      <c r="CK186" s="206"/>
      <c r="CL186" s="206"/>
      <c r="CM186" s="206"/>
      <c r="CN186" s="206"/>
    </row>
    <row r="187" spans="18:92" x14ac:dyDescent="0.25"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100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  <c r="BS187" s="99"/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99"/>
      <c r="CF187" s="99"/>
      <c r="CG187" s="99"/>
      <c r="CH187" s="99"/>
      <c r="CI187" s="206"/>
      <c r="CJ187" s="206"/>
      <c r="CK187" s="206"/>
      <c r="CL187" s="206"/>
      <c r="CM187" s="206"/>
      <c r="CN187" s="206"/>
    </row>
    <row r="188" spans="18:92" x14ac:dyDescent="0.25"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100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99"/>
      <c r="CF188" s="99"/>
      <c r="CG188" s="99"/>
      <c r="CH188" s="99"/>
      <c r="CI188" s="206"/>
      <c r="CJ188" s="206"/>
      <c r="CK188" s="206"/>
      <c r="CL188" s="206"/>
      <c r="CM188" s="206"/>
      <c r="CN188" s="206"/>
    </row>
    <row r="189" spans="18:92" x14ac:dyDescent="0.25"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100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99"/>
      <c r="BO189" s="99"/>
      <c r="BP189" s="99"/>
      <c r="BQ189" s="99"/>
      <c r="BR189" s="99"/>
      <c r="BS189" s="99"/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99"/>
      <c r="CF189" s="99"/>
      <c r="CG189" s="99"/>
      <c r="CH189" s="99"/>
      <c r="CI189" s="206"/>
      <c r="CJ189" s="206"/>
      <c r="CK189" s="206"/>
      <c r="CL189" s="206"/>
      <c r="CM189" s="206"/>
      <c r="CN189" s="206"/>
    </row>
    <row r="190" spans="18:92" x14ac:dyDescent="0.25"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100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  <c r="CB190" s="99"/>
      <c r="CC190" s="99"/>
      <c r="CD190" s="99"/>
      <c r="CE190" s="99"/>
      <c r="CF190" s="99"/>
      <c r="CG190" s="99"/>
      <c r="CH190" s="99"/>
      <c r="CI190" s="206"/>
      <c r="CJ190" s="206"/>
      <c r="CK190" s="206"/>
      <c r="CL190" s="206"/>
      <c r="CM190" s="206"/>
      <c r="CN190" s="206"/>
    </row>
    <row r="191" spans="18:92" x14ac:dyDescent="0.25"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100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  <c r="CB191" s="99"/>
      <c r="CC191" s="99"/>
      <c r="CD191" s="99"/>
      <c r="CE191" s="99"/>
      <c r="CF191" s="99"/>
      <c r="CG191" s="99"/>
      <c r="CH191" s="99"/>
      <c r="CI191" s="206"/>
      <c r="CJ191" s="206"/>
      <c r="CK191" s="206"/>
      <c r="CL191" s="206"/>
      <c r="CM191" s="206"/>
      <c r="CN191" s="206"/>
    </row>
    <row r="192" spans="18:92" x14ac:dyDescent="0.25"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100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  <c r="CB192" s="99"/>
      <c r="CC192" s="99"/>
      <c r="CD192" s="99"/>
      <c r="CE192" s="99"/>
      <c r="CF192" s="99"/>
      <c r="CG192" s="99"/>
      <c r="CH192" s="99"/>
      <c r="CI192" s="206"/>
      <c r="CJ192" s="206"/>
      <c r="CK192" s="206"/>
      <c r="CL192" s="206"/>
      <c r="CM192" s="206"/>
      <c r="CN192" s="206"/>
    </row>
    <row r="193" spans="18:92" x14ac:dyDescent="0.25"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100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  <c r="BS193" s="99"/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99"/>
      <c r="CF193" s="99"/>
      <c r="CG193" s="99"/>
      <c r="CH193" s="99"/>
      <c r="CI193" s="206"/>
      <c r="CJ193" s="206"/>
      <c r="CK193" s="206"/>
      <c r="CL193" s="206"/>
      <c r="CM193" s="206"/>
      <c r="CN193" s="206"/>
    </row>
    <row r="194" spans="18:92" x14ac:dyDescent="0.25"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100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/>
      <c r="CF194" s="99"/>
      <c r="CG194" s="99"/>
      <c r="CH194" s="99"/>
      <c r="CI194" s="206"/>
      <c r="CJ194" s="206"/>
      <c r="CK194" s="206"/>
      <c r="CL194" s="206"/>
      <c r="CM194" s="206"/>
      <c r="CN194" s="206"/>
    </row>
    <row r="195" spans="18:92" x14ac:dyDescent="0.25"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100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  <c r="CB195" s="99"/>
      <c r="CC195" s="99"/>
      <c r="CD195" s="99"/>
      <c r="CE195" s="99"/>
      <c r="CF195" s="99"/>
      <c r="CG195" s="99"/>
      <c r="CH195" s="99"/>
      <c r="CI195" s="206"/>
      <c r="CJ195" s="206"/>
      <c r="CK195" s="206"/>
      <c r="CL195" s="206"/>
      <c r="CM195" s="206"/>
      <c r="CN195" s="206"/>
    </row>
    <row r="196" spans="18:92" x14ac:dyDescent="0.25"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100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99"/>
      <c r="CF196" s="99"/>
      <c r="CG196" s="99"/>
      <c r="CH196" s="99"/>
      <c r="CI196" s="206"/>
      <c r="CJ196" s="206"/>
      <c r="CK196" s="206"/>
      <c r="CL196" s="206"/>
      <c r="CM196" s="206"/>
      <c r="CN196" s="206"/>
    </row>
    <row r="197" spans="18:92" x14ac:dyDescent="0.25"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100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  <c r="CB197" s="99"/>
      <c r="CC197" s="99"/>
      <c r="CD197" s="99"/>
      <c r="CE197" s="99"/>
      <c r="CF197" s="99"/>
      <c r="CG197" s="99"/>
      <c r="CH197" s="99"/>
      <c r="CI197" s="206"/>
      <c r="CJ197" s="206"/>
      <c r="CK197" s="206"/>
      <c r="CL197" s="206"/>
      <c r="CM197" s="206"/>
      <c r="CN197" s="206"/>
    </row>
    <row r="198" spans="18:92" x14ac:dyDescent="0.25"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100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  <c r="BS198" s="99"/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99"/>
      <c r="CF198" s="99"/>
      <c r="CG198" s="99"/>
      <c r="CH198" s="99"/>
      <c r="CI198" s="206"/>
      <c r="CJ198" s="206"/>
      <c r="CK198" s="206"/>
      <c r="CL198" s="206"/>
      <c r="CM198" s="206"/>
      <c r="CN198" s="206"/>
    </row>
    <row r="199" spans="18:92" x14ac:dyDescent="0.25"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100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9"/>
      <c r="CD199" s="99"/>
      <c r="CE199" s="99"/>
      <c r="CF199" s="99"/>
      <c r="CG199" s="99"/>
      <c r="CH199" s="99"/>
      <c r="CI199" s="206"/>
      <c r="CJ199" s="206"/>
      <c r="CK199" s="206"/>
      <c r="CL199" s="206"/>
      <c r="CM199" s="206"/>
      <c r="CN199" s="206"/>
    </row>
    <row r="200" spans="18:92" x14ac:dyDescent="0.25"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100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99"/>
      <c r="CI200" s="206"/>
      <c r="CJ200" s="206"/>
      <c r="CK200" s="206"/>
      <c r="CL200" s="206"/>
      <c r="CM200" s="206"/>
      <c r="CN200" s="206"/>
    </row>
    <row r="201" spans="18:92" x14ac:dyDescent="0.25"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100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/>
      <c r="CF201" s="99"/>
      <c r="CG201" s="99"/>
      <c r="CH201" s="99"/>
      <c r="CI201" s="206"/>
      <c r="CJ201" s="206"/>
      <c r="CK201" s="206"/>
      <c r="CL201" s="206"/>
      <c r="CM201" s="206"/>
      <c r="CN201" s="206"/>
    </row>
    <row r="202" spans="18:92" x14ac:dyDescent="0.25"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100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/>
      <c r="CF202" s="99"/>
      <c r="CG202" s="99"/>
      <c r="CH202" s="99"/>
      <c r="CI202" s="206"/>
      <c r="CJ202" s="206"/>
      <c r="CK202" s="206"/>
      <c r="CL202" s="206"/>
      <c r="CM202" s="206"/>
      <c r="CN202" s="206"/>
    </row>
    <row r="203" spans="18:92" x14ac:dyDescent="0.25"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100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9"/>
      <c r="BX203" s="99"/>
      <c r="BY203" s="99"/>
      <c r="BZ203" s="99"/>
      <c r="CA203" s="99"/>
      <c r="CB203" s="99"/>
      <c r="CC203" s="99"/>
      <c r="CD203" s="99"/>
      <c r="CE203" s="99"/>
      <c r="CF203" s="99"/>
      <c r="CG203" s="99"/>
      <c r="CH203" s="99"/>
      <c r="CI203" s="206"/>
      <c r="CJ203" s="206"/>
      <c r="CK203" s="206"/>
      <c r="CL203" s="206"/>
      <c r="CM203" s="206"/>
      <c r="CN203" s="206"/>
    </row>
    <row r="204" spans="18:92" x14ac:dyDescent="0.25"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100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99"/>
      <c r="CI204" s="206"/>
      <c r="CJ204" s="206"/>
      <c r="CK204" s="206"/>
      <c r="CL204" s="206"/>
      <c r="CM204" s="206"/>
      <c r="CN204" s="206"/>
    </row>
    <row r="205" spans="18:92" x14ac:dyDescent="0.25"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100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99"/>
      <c r="CI205" s="206"/>
      <c r="CJ205" s="206"/>
      <c r="CK205" s="206"/>
      <c r="CL205" s="206"/>
      <c r="CM205" s="206"/>
      <c r="CN205" s="206"/>
    </row>
    <row r="206" spans="18:92" x14ac:dyDescent="0.25"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100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99"/>
      <c r="CI206" s="206"/>
      <c r="CJ206" s="206"/>
      <c r="CK206" s="206"/>
      <c r="CL206" s="206"/>
      <c r="CM206" s="206"/>
      <c r="CN206" s="206"/>
    </row>
    <row r="207" spans="18:92" x14ac:dyDescent="0.25"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100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99"/>
      <c r="CG207" s="99"/>
      <c r="CH207" s="99"/>
      <c r="CI207" s="206"/>
      <c r="CJ207" s="206"/>
      <c r="CK207" s="206"/>
      <c r="CL207" s="206"/>
      <c r="CM207" s="206"/>
      <c r="CN207" s="206"/>
    </row>
    <row r="208" spans="18:92" x14ac:dyDescent="0.25"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100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99"/>
      <c r="CF208" s="99"/>
      <c r="CG208" s="99"/>
      <c r="CH208" s="99"/>
      <c r="CI208" s="206"/>
      <c r="CJ208" s="206"/>
      <c r="CK208" s="206"/>
      <c r="CL208" s="206"/>
      <c r="CM208" s="206"/>
      <c r="CN208" s="206"/>
    </row>
    <row r="209" spans="18:92" x14ac:dyDescent="0.25"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100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99"/>
      <c r="CF209" s="99"/>
      <c r="CG209" s="99"/>
      <c r="CH209" s="99"/>
      <c r="CI209" s="206"/>
      <c r="CJ209" s="206"/>
      <c r="CK209" s="206"/>
      <c r="CL209" s="206"/>
      <c r="CM209" s="206"/>
      <c r="CN209" s="206"/>
    </row>
    <row r="210" spans="18:92" x14ac:dyDescent="0.25"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100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/>
      <c r="CF210" s="99"/>
      <c r="CG210" s="99"/>
      <c r="CH210" s="99"/>
      <c r="CI210" s="206"/>
      <c r="CJ210" s="206"/>
      <c r="CK210" s="206"/>
      <c r="CL210" s="206"/>
      <c r="CM210" s="206"/>
      <c r="CN210" s="206"/>
    </row>
    <row r="211" spans="18:92" x14ac:dyDescent="0.25"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100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/>
      <c r="CF211" s="99"/>
      <c r="CG211" s="99"/>
      <c r="CH211" s="99"/>
      <c r="CI211" s="206"/>
      <c r="CJ211" s="206"/>
      <c r="CK211" s="206"/>
      <c r="CL211" s="206"/>
      <c r="CM211" s="206"/>
      <c r="CN211" s="206"/>
    </row>
    <row r="212" spans="18:92" x14ac:dyDescent="0.25"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100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  <c r="BS212" s="99"/>
      <c r="BT212" s="99"/>
      <c r="BU212" s="99"/>
      <c r="BV212" s="99"/>
      <c r="BW212" s="99"/>
      <c r="BX212" s="99"/>
      <c r="BY212" s="99"/>
      <c r="BZ212" s="99"/>
      <c r="CA212" s="99"/>
      <c r="CB212" s="99"/>
      <c r="CC212" s="99"/>
      <c r="CD212" s="99"/>
      <c r="CE212" s="99"/>
      <c r="CF212" s="99"/>
      <c r="CG212" s="99"/>
      <c r="CH212" s="99"/>
      <c r="CI212" s="206"/>
      <c r="CJ212" s="206"/>
      <c r="CK212" s="206"/>
      <c r="CL212" s="206"/>
      <c r="CM212" s="206"/>
      <c r="CN212" s="206"/>
    </row>
    <row r="213" spans="18:92" x14ac:dyDescent="0.25"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100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  <c r="BS213" s="99"/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99"/>
      <c r="CF213" s="99"/>
      <c r="CG213" s="99"/>
      <c r="CH213" s="99"/>
      <c r="CI213" s="206"/>
      <c r="CJ213" s="206"/>
      <c r="CK213" s="206"/>
      <c r="CL213" s="206"/>
      <c r="CM213" s="206"/>
      <c r="CN213" s="206"/>
    </row>
    <row r="214" spans="18:92" x14ac:dyDescent="0.25"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100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  <c r="BS214" s="99"/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99"/>
      <c r="CF214" s="99"/>
      <c r="CG214" s="99"/>
      <c r="CH214" s="99"/>
      <c r="CI214" s="206"/>
      <c r="CJ214" s="206"/>
      <c r="CK214" s="206"/>
      <c r="CL214" s="206"/>
      <c r="CM214" s="206"/>
      <c r="CN214" s="206"/>
    </row>
    <row r="215" spans="18:92" x14ac:dyDescent="0.25"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100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9"/>
      <c r="BJ215" s="99"/>
      <c r="BK215" s="99"/>
      <c r="BL215" s="99"/>
      <c r="BM215" s="99"/>
      <c r="BN215" s="99"/>
      <c r="BO215" s="99"/>
      <c r="BP215" s="99"/>
      <c r="BQ215" s="99"/>
      <c r="BR215" s="99"/>
      <c r="BS215" s="99"/>
      <c r="BT215" s="99"/>
      <c r="BU215" s="99"/>
      <c r="BV215" s="99"/>
      <c r="BW215" s="99"/>
      <c r="BX215" s="99"/>
      <c r="BY215" s="99"/>
      <c r="BZ215" s="99"/>
      <c r="CA215" s="99"/>
      <c r="CB215" s="99"/>
      <c r="CC215" s="99"/>
      <c r="CD215" s="99"/>
      <c r="CE215" s="99"/>
      <c r="CF215" s="99"/>
      <c r="CG215" s="99"/>
      <c r="CH215" s="99"/>
      <c r="CI215" s="206"/>
      <c r="CJ215" s="206"/>
      <c r="CK215" s="206"/>
      <c r="CL215" s="206"/>
      <c r="CM215" s="206"/>
      <c r="CN215" s="206"/>
    </row>
    <row r="216" spans="18:92" x14ac:dyDescent="0.25"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100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  <c r="BA216" s="99"/>
      <c r="BB216" s="99"/>
      <c r="BC216" s="99"/>
      <c r="BD216" s="99"/>
      <c r="BE216" s="99"/>
      <c r="BF216" s="99"/>
      <c r="BG216" s="99"/>
      <c r="BH216" s="99"/>
      <c r="BI216" s="99"/>
      <c r="BJ216" s="99"/>
      <c r="BK216" s="99"/>
      <c r="BL216" s="99"/>
      <c r="BM216" s="99"/>
      <c r="BN216" s="99"/>
      <c r="BO216" s="99"/>
      <c r="BP216" s="99"/>
      <c r="BQ216" s="99"/>
      <c r="BR216" s="99"/>
      <c r="BS216" s="99"/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99"/>
      <c r="CF216" s="99"/>
      <c r="CG216" s="99"/>
      <c r="CH216" s="99"/>
      <c r="CI216" s="206"/>
      <c r="CJ216" s="206"/>
      <c r="CK216" s="206"/>
      <c r="CL216" s="206"/>
      <c r="CM216" s="206"/>
      <c r="CN216" s="206"/>
    </row>
    <row r="217" spans="18:92" x14ac:dyDescent="0.25"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100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  <c r="BA217" s="99"/>
      <c r="BB217" s="99"/>
      <c r="BC217" s="99"/>
      <c r="BD217" s="99"/>
      <c r="BE217" s="99"/>
      <c r="BF217" s="99"/>
      <c r="BG217" s="99"/>
      <c r="BH217" s="99"/>
      <c r="BI217" s="99"/>
      <c r="BJ217" s="99"/>
      <c r="BK217" s="99"/>
      <c r="BL217" s="99"/>
      <c r="BM217" s="99"/>
      <c r="BN217" s="99"/>
      <c r="BO217" s="99"/>
      <c r="BP217" s="99"/>
      <c r="BQ217" s="99"/>
      <c r="BR217" s="99"/>
      <c r="BS217" s="99"/>
      <c r="BT217" s="99"/>
      <c r="BU217" s="99"/>
      <c r="BV217" s="99"/>
      <c r="BW217" s="99"/>
      <c r="BX217" s="99"/>
      <c r="BY217" s="99"/>
      <c r="BZ217" s="99"/>
      <c r="CA217" s="99"/>
      <c r="CB217" s="99"/>
      <c r="CC217" s="99"/>
      <c r="CD217" s="99"/>
      <c r="CE217" s="99"/>
      <c r="CF217" s="99"/>
      <c r="CG217" s="99"/>
      <c r="CH217" s="99"/>
      <c r="CI217" s="206"/>
      <c r="CJ217" s="206"/>
      <c r="CK217" s="206"/>
      <c r="CL217" s="206"/>
      <c r="CM217" s="206"/>
      <c r="CN217" s="206"/>
    </row>
    <row r="218" spans="18:92" x14ac:dyDescent="0.25"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100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9"/>
      <c r="BL218" s="99"/>
      <c r="BM218" s="99"/>
      <c r="BN218" s="99"/>
      <c r="BO218" s="99"/>
      <c r="BP218" s="99"/>
      <c r="BQ218" s="99"/>
      <c r="BR218" s="99"/>
      <c r="BS218" s="99"/>
      <c r="BT218" s="99"/>
      <c r="BU218" s="99"/>
      <c r="BV218" s="99"/>
      <c r="BW218" s="99"/>
      <c r="BX218" s="99"/>
      <c r="BY218" s="99"/>
      <c r="BZ218" s="99"/>
      <c r="CA218" s="99"/>
      <c r="CB218" s="99"/>
      <c r="CC218" s="99"/>
      <c r="CD218" s="99"/>
      <c r="CE218" s="99"/>
      <c r="CF218" s="99"/>
      <c r="CG218" s="99"/>
      <c r="CH218" s="99"/>
      <c r="CI218" s="206"/>
      <c r="CJ218" s="206"/>
      <c r="CK218" s="206"/>
      <c r="CL218" s="206"/>
      <c r="CM218" s="206"/>
      <c r="CN218" s="206"/>
    </row>
    <row r="219" spans="18:92" x14ac:dyDescent="0.25"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100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9"/>
      <c r="BL219" s="99"/>
      <c r="BM219" s="99"/>
      <c r="BN219" s="99"/>
      <c r="BO219" s="99"/>
      <c r="BP219" s="99"/>
      <c r="BQ219" s="99"/>
      <c r="BR219" s="99"/>
      <c r="BS219" s="99"/>
      <c r="BT219" s="99"/>
      <c r="BU219" s="99"/>
      <c r="BV219" s="99"/>
      <c r="BW219" s="99"/>
      <c r="BX219" s="99"/>
      <c r="BY219" s="99"/>
      <c r="BZ219" s="99"/>
      <c r="CA219" s="99"/>
      <c r="CB219" s="99"/>
      <c r="CC219" s="99"/>
      <c r="CD219" s="99"/>
      <c r="CE219" s="99"/>
      <c r="CF219" s="99"/>
      <c r="CG219" s="99"/>
      <c r="CH219" s="99"/>
      <c r="CI219" s="206"/>
      <c r="CJ219" s="206"/>
      <c r="CK219" s="206"/>
      <c r="CL219" s="206"/>
      <c r="CM219" s="206"/>
      <c r="CN219" s="206"/>
    </row>
    <row r="220" spans="18:92" x14ac:dyDescent="0.25"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100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9"/>
      <c r="BD220" s="99"/>
      <c r="BE220" s="99"/>
      <c r="BF220" s="99"/>
      <c r="BG220" s="99"/>
      <c r="BH220" s="99"/>
      <c r="BI220" s="99"/>
      <c r="BJ220" s="99"/>
      <c r="BK220" s="99"/>
      <c r="BL220" s="99"/>
      <c r="BM220" s="99"/>
      <c r="BN220" s="99"/>
      <c r="BO220" s="99"/>
      <c r="BP220" s="99"/>
      <c r="BQ220" s="99"/>
      <c r="BR220" s="99"/>
      <c r="BS220" s="99"/>
      <c r="BT220" s="99"/>
      <c r="BU220" s="99"/>
      <c r="BV220" s="99"/>
      <c r="BW220" s="99"/>
      <c r="BX220" s="99"/>
      <c r="BY220" s="99"/>
      <c r="BZ220" s="99"/>
      <c r="CA220" s="99"/>
      <c r="CB220" s="99"/>
      <c r="CC220" s="99"/>
      <c r="CD220" s="99"/>
      <c r="CE220" s="99"/>
      <c r="CF220" s="99"/>
      <c r="CG220" s="99"/>
      <c r="CH220" s="99"/>
      <c r="CI220" s="206"/>
      <c r="CJ220" s="206"/>
      <c r="CK220" s="206"/>
      <c r="CL220" s="206"/>
      <c r="CM220" s="206"/>
      <c r="CN220" s="206"/>
    </row>
    <row r="221" spans="18:92" x14ac:dyDescent="0.25"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100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9"/>
      <c r="BD221" s="99"/>
      <c r="BE221" s="99"/>
      <c r="BF221" s="99"/>
      <c r="BG221" s="99"/>
      <c r="BH221" s="99"/>
      <c r="BI221" s="99"/>
      <c r="BJ221" s="99"/>
      <c r="BK221" s="99"/>
      <c r="BL221" s="99"/>
      <c r="BM221" s="99"/>
      <c r="BN221" s="99"/>
      <c r="BO221" s="99"/>
      <c r="BP221" s="99"/>
      <c r="BQ221" s="99"/>
      <c r="BR221" s="99"/>
      <c r="BS221" s="99"/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99"/>
      <c r="CF221" s="99"/>
      <c r="CG221" s="99"/>
      <c r="CH221" s="99"/>
      <c r="CI221" s="206"/>
      <c r="CJ221" s="206"/>
      <c r="CK221" s="206"/>
      <c r="CL221" s="206"/>
      <c r="CM221" s="206"/>
      <c r="CN221" s="206"/>
    </row>
    <row r="222" spans="18:92" x14ac:dyDescent="0.25"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100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  <c r="BR222" s="99"/>
      <c r="BS222" s="99"/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99"/>
      <c r="CF222" s="99"/>
      <c r="CG222" s="99"/>
      <c r="CH222" s="99"/>
      <c r="CI222" s="206"/>
      <c r="CJ222" s="206"/>
      <c r="CK222" s="206"/>
      <c r="CL222" s="206"/>
      <c r="CM222" s="206"/>
      <c r="CN222" s="206"/>
    </row>
    <row r="223" spans="18:92" x14ac:dyDescent="0.25"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100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9"/>
      <c r="BD223" s="99"/>
      <c r="BE223" s="99"/>
      <c r="BF223" s="99"/>
      <c r="BG223" s="99"/>
      <c r="BH223" s="99"/>
      <c r="BI223" s="99"/>
      <c r="BJ223" s="99"/>
      <c r="BK223" s="99"/>
      <c r="BL223" s="99"/>
      <c r="BM223" s="99"/>
      <c r="BN223" s="99"/>
      <c r="BO223" s="99"/>
      <c r="BP223" s="99"/>
      <c r="BQ223" s="99"/>
      <c r="BR223" s="99"/>
      <c r="BS223" s="99"/>
      <c r="BT223" s="99"/>
      <c r="BU223" s="99"/>
      <c r="BV223" s="99"/>
      <c r="BW223" s="99"/>
      <c r="BX223" s="99"/>
      <c r="BY223" s="99"/>
      <c r="BZ223" s="99"/>
      <c r="CA223" s="99"/>
      <c r="CB223" s="99"/>
      <c r="CC223" s="99"/>
      <c r="CD223" s="99"/>
      <c r="CE223" s="99"/>
      <c r="CF223" s="99"/>
      <c r="CG223" s="99"/>
      <c r="CH223" s="99"/>
      <c r="CI223" s="206"/>
      <c r="CJ223" s="206"/>
      <c r="CK223" s="206"/>
      <c r="CL223" s="206"/>
      <c r="CM223" s="206"/>
      <c r="CN223" s="206"/>
    </row>
    <row r="224" spans="18:92" x14ac:dyDescent="0.25"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100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  <c r="BR224" s="99"/>
      <c r="BS224" s="99"/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99"/>
      <c r="CF224" s="99"/>
      <c r="CG224" s="99"/>
      <c r="CH224" s="99"/>
      <c r="CI224" s="206"/>
      <c r="CJ224" s="206"/>
      <c r="CK224" s="206"/>
      <c r="CL224" s="206"/>
      <c r="CM224" s="206"/>
      <c r="CN224" s="206"/>
    </row>
    <row r="225" spans="18:92" x14ac:dyDescent="0.25"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100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  <c r="BR225" s="99"/>
      <c r="BS225" s="99"/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99"/>
      <c r="CF225" s="99"/>
      <c r="CG225" s="99"/>
      <c r="CH225" s="99"/>
      <c r="CI225" s="206"/>
      <c r="CJ225" s="206"/>
      <c r="CK225" s="206"/>
      <c r="CL225" s="206"/>
      <c r="CM225" s="206"/>
      <c r="CN225" s="206"/>
    </row>
    <row r="226" spans="18:92" x14ac:dyDescent="0.25"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100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  <c r="BR226" s="99"/>
      <c r="BS226" s="99"/>
      <c r="BT226" s="99"/>
      <c r="BU226" s="99"/>
      <c r="BV226" s="99"/>
      <c r="BW226" s="99"/>
      <c r="BX226" s="99"/>
      <c r="BY226" s="99"/>
      <c r="BZ226" s="99"/>
      <c r="CA226" s="99"/>
      <c r="CB226" s="99"/>
      <c r="CC226" s="99"/>
      <c r="CD226" s="99"/>
      <c r="CE226" s="99"/>
      <c r="CF226" s="99"/>
      <c r="CG226" s="99"/>
      <c r="CH226" s="99"/>
      <c r="CI226" s="206"/>
      <c r="CJ226" s="206"/>
      <c r="CK226" s="206"/>
      <c r="CL226" s="206"/>
      <c r="CM226" s="206"/>
      <c r="CN226" s="206"/>
    </row>
    <row r="227" spans="18:92" x14ac:dyDescent="0.25"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100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  <c r="BS227" s="99"/>
      <c r="BT227" s="99"/>
      <c r="BU227" s="99"/>
      <c r="BV227" s="99"/>
      <c r="BW227" s="99"/>
      <c r="BX227" s="99"/>
      <c r="BY227" s="99"/>
      <c r="BZ227" s="99"/>
      <c r="CA227" s="99"/>
      <c r="CB227" s="99"/>
      <c r="CC227" s="99"/>
      <c r="CD227" s="99"/>
      <c r="CE227" s="99"/>
      <c r="CF227" s="99"/>
      <c r="CG227" s="99"/>
      <c r="CH227" s="99"/>
      <c r="CI227" s="206"/>
      <c r="CJ227" s="206"/>
      <c r="CK227" s="206"/>
      <c r="CL227" s="206"/>
      <c r="CM227" s="206"/>
      <c r="CN227" s="206"/>
    </row>
    <row r="228" spans="18:92" x14ac:dyDescent="0.25"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100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  <c r="BR228" s="99"/>
      <c r="BS228" s="99"/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99"/>
      <c r="CF228" s="99"/>
      <c r="CG228" s="99"/>
      <c r="CH228" s="99"/>
      <c r="CI228" s="206"/>
      <c r="CJ228" s="206"/>
      <c r="CK228" s="206"/>
      <c r="CL228" s="206"/>
      <c r="CM228" s="206"/>
      <c r="CN228" s="206"/>
    </row>
    <row r="229" spans="18:92" x14ac:dyDescent="0.25"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100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  <c r="BR229" s="99"/>
      <c r="BS229" s="99"/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99"/>
      <c r="CF229" s="99"/>
      <c r="CG229" s="99"/>
      <c r="CH229" s="99"/>
      <c r="CI229" s="206"/>
      <c r="CJ229" s="206"/>
      <c r="CK229" s="206"/>
      <c r="CL229" s="206"/>
      <c r="CM229" s="206"/>
      <c r="CN229" s="206"/>
    </row>
    <row r="230" spans="18:92" x14ac:dyDescent="0.25"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100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  <c r="BR230" s="99"/>
      <c r="BS230" s="99"/>
      <c r="BT230" s="99"/>
      <c r="BU230" s="99"/>
      <c r="BV230" s="99"/>
      <c r="BW230" s="99"/>
      <c r="BX230" s="99"/>
      <c r="BY230" s="99"/>
      <c r="BZ230" s="99"/>
      <c r="CA230" s="99"/>
      <c r="CB230" s="99"/>
      <c r="CC230" s="99"/>
      <c r="CD230" s="99"/>
      <c r="CE230" s="99"/>
      <c r="CF230" s="99"/>
      <c r="CG230" s="99"/>
      <c r="CH230" s="99"/>
      <c r="CI230" s="206"/>
      <c r="CJ230" s="206"/>
      <c r="CK230" s="206"/>
      <c r="CL230" s="206"/>
      <c r="CM230" s="206"/>
      <c r="CN230" s="206"/>
    </row>
    <row r="231" spans="18:92" x14ac:dyDescent="0.25"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100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99"/>
      <c r="BS231" s="99"/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99"/>
      <c r="CF231" s="99"/>
      <c r="CG231" s="99"/>
      <c r="CH231" s="99"/>
      <c r="CI231" s="206"/>
      <c r="CJ231" s="206"/>
      <c r="CK231" s="206"/>
      <c r="CL231" s="206"/>
      <c r="CM231" s="206"/>
      <c r="CN231" s="206"/>
    </row>
    <row r="232" spans="18:92" x14ac:dyDescent="0.25"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100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99"/>
      <c r="BS232" s="99"/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99"/>
      <c r="CF232" s="99"/>
      <c r="CG232" s="99"/>
      <c r="CH232" s="99"/>
      <c r="CI232" s="206"/>
      <c r="CJ232" s="206"/>
      <c r="CK232" s="206"/>
      <c r="CL232" s="206"/>
      <c r="CM232" s="206"/>
      <c r="CN232" s="206"/>
    </row>
    <row r="233" spans="18:92" x14ac:dyDescent="0.25"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100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  <c r="BS233" s="99"/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99"/>
      <c r="CF233" s="99"/>
      <c r="CG233" s="99"/>
      <c r="CH233" s="99"/>
      <c r="CI233" s="206"/>
      <c r="CJ233" s="206"/>
      <c r="CK233" s="206"/>
      <c r="CL233" s="206"/>
      <c r="CM233" s="206"/>
      <c r="CN233" s="206"/>
    </row>
    <row r="234" spans="18:92" x14ac:dyDescent="0.25"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100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  <c r="BS234" s="99"/>
      <c r="BT234" s="99"/>
      <c r="BU234" s="99"/>
      <c r="BV234" s="99"/>
      <c r="BW234" s="99"/>
      <c r="BX234" s="99"/>
      <c r="BY234" s="99"/>
      <c r="BZ234" s="99"/>
      <c r="CA234" s="99"/>
      <c r="CB234" s="99"/>
      <c r="CC234" s="99"/>
      <c r="CD234" s="99"/>
      <c r="CE234" s="99"/>
      <c r="CF234" s="99"/>
      <c r="CG234" s="99"/>
      <c r="CH234" s="99"/>
      <c r="CI234" s="206"/>
      <c r="CJ234" s="206"/>
      <c r="CK234" s="206"/>
      <c r="CL234" s="206"/>
      <c r="CM234" s="206"/>
      <c r="CN234" s="206"/>
    </row>
    <row r="235" spans="18:92" x14ac:dyDescent="0.25"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100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  <c r="BR235" s="99"/>
      <c r="BS235" s="99"/>
      <c r="BT235" s="99"/>
      <c r="BU235" s="99"/>
      <c r="BV235" s="99"/>
      <c r="BW235" s="99"/>
      <c r="BX235" s="99"/>
      <c r="BY235" s="99"/>
      <c r="BZ235" s="99"/>
      <c r="CA235" s="99"/>
      <c r="CB235" s="99"/>
      <c r="CC235" s="99"/>
      <c r="CD235" s="99"/>
      <c r="CE235" s="99"/>
      <c r="CF235" s="99"/>
      <c r="CG235" s="99"/>
      <c r="CH235" s="99"/>
      <c r="CI235" s="206"/>
      <c r="CJ235" s="206"/>
      <c r="CK235" s="206"/>
      <c r="CL235" s="206"/>
      <c r="CM235" s="206"/>
      <c r="CN235" s="206"/>
    </row>
    <row r="236" spans="18:92" x14ac:dyDescent="0.25"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100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9"/>
      <c r="BD236" s="99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  <c r="BR236" s="99"/>
      <c r="BS236" s="99"/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99"/>
      <c r="CF236" s="99"/>
      <c r="CG236" s="99"/>
      <c r="CH236" s="99"/>
      <c r="CI236" s="206"/>
      <c r="CJ236" s="206"/>
      <c r="CK236" s="206"/>
      <c r="CL236" s="206"/>
      <c r="CM236" s="206"/>
      <c r="CN236" s="206"/>
    </row>
    <row r="237" spans="18:92" x14ac:dyDescent="0.25"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100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  <c r="BR237" s="99"/>
      <c r="BS237" s="99"/>
      <c r="BT237" s="99"/>
      <c r="BU237" s="99"/>
      <c r="BV237" s="99"/>
      <c r="BW237" s="99"/>
      <c r="BX237" s="99"/>
      <c r="BY237" s="99"/>
      <c r="BZ237" s="99"/>
      <c r="CA237" s="99"/>
      <c r="CB237" s="99"/>
      <c r="CC237" s="99"/>
      <c r="CD237" s="99"/>
      <c r="CE237" s="99"/>
      <c r="CF237" s="99"/>
      <c r="CG237" s="99"/>
      <c r="CH237" s="99"/>
      <c r="CI237" s="206"/>
      <c r="CJ237" s="206"/>
      <c r="CK237" s="206"/>
      <c r="CL237" s="206"/>
      <c r="CM237" s="206"/>
      <c r="CN237" s="206"/>
    </row>
    <row r="238" spans="18:92" x14ac:dyDescent="0.25"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100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  <c r="BR238" s="99"/>
      <c r="BS238" s="99"/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99"/>
      <c r="CF238" s="99"/>
      <c r="CG238" s="99"/>
      <c r="CH238" s="99"/>
      <c r="CI238" s="206"/>
      <c r="CJ238" s="206"/>
      <c r="CK238" s="206"/>
      <c r="CL238" s="206"/>
      <c r="CM238" s="206"/>
      <c r="CN238" s="206"/>
    </row>
    <row r="239" spans="18:92" x14ac:dyDescent="0.25"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100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  <c r="BS239" s="99"/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99"/>
      <c r="CF239" s="99"/>
      <c r="CG239" s="99"/>
      <c r="CH239" s="99"/>
      <c r="CI239" s="206"/>
      <c r="CJ239" s="206"/>
      <c r="CK239" s="206"/>
      <c r="CL239" s="206"/>
      <c r="CM239" s="206"/>
      <c r="CN239" s="206"/>
    </row>
    <row r="240" spans="18:92" x14ac:dyDescent="0.25"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100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  <c r="BR240" s="99"/>
      <c r="BS240" s="99"/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99"/>
      <c r="CF240" s="99"/>
      <c r="CG240" s="99"/>
      <c r="CH240" s="99"/>
      <c r="CI240" s="206"/>
      <c r="CJ240" s="206"/>
      <c r="CK240" s="206"/>
      <c r="CL240" s="206"/>
      <c r="CM240" s="206"/>
      <c r="CN240" s="206"/>
    </row>
    <row r="241" spans="18:92" x14ac:dyDescent="0.25"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100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  <c r="BR241" s="99"/>
      <c r="BS241" s="99"/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99"/>
      <c r="CF241" s="99"/>
      <c r="CG241" s="99"/>
      <c r="CH241" s="99"/>
      <c r="CI241" s="206"/>
      <c r="CJ241" s="206"/>
      <c r="CK241" s="206"/>
      <c r="CL241" s="206"/>
      <c r="CM241" s="206"/>
      <c r="CN241" s="206"/>
    </row>
    <row r="242" spans="18:92" x14ac:dyDescent="0.25"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100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9"/>
      <c r="BD242" s="99"/>
      <c r="BE242" s="99"/>
      <c r="BF242" s="99"/>
      <c r="BG242" s="99"/>
      <c r="BH242" s="99"/>
      <c r="BI242" s="99"/>
      <c r="BJ242" s="99"/>
      <c r="BK242" s="99"/>
      <c r="BL242" s="99"/>
      <c r="BM242" s="99"/>
      <c r="BN242" s="99"/>
      <c r="BO242" s="99"/>
      <c r="BP242" s="99"/>
      <c r="BQ242" s="99"/>
      <c r="BR242" s="99"/>
      <c r="BS242" s="99"/>
      <c r="BT242" s="99"/>
      <c r="BU242" s="99"/>
      <c r="BV242" s="99"/>
      <c r="BW242" s="99"/>
      <c r="BX242" s="99"/>
      <c r="BY242" s="99"/>
      <c r="BZ242" s="99"/>
      <c r="CA242" s="99"/>
      <c r="CB242" s="99"/>
      <c r="CC242" s="99"/>
      <c r="CD242" s="99"/>
      <c r="CE242" s="99"/>
      <c r="CF242" s="99"/>
      <c r="CG242" s="99"/>
      <c r="CH242" s="99"/>
      <c r="CI242" s="206"/>
      <c r="CJ242" s="206"/>
      <c r="CK242" s="206"/>
      <c r="CL242" s="206"/>
      <c r="CM242" s="206"/>
      <c r="CN242" s="206"/>
    </row>
    <row r="243" spans="18:92" x14ac:dyDescent="0.25"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100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  <c r="BR243" s="99"/>
      <c r="BS243" s="99"/>
      <c r="BT243" s="99"/>
      <c r="BU243" s="99"/>
      <c r="BV243" s="99"/>
      <c r="BW243" s="99"/>
      <c r="BX243" s="99"/>
      <c r="BY243" s="99"/>
      <c r="BZ243" s="99"/>
      <c r="CA243" s="99"/>
      <c r="CB243" s="99"/>
      <c r="CC243" s="99"/>
      <c r="CD243" s="99"/>
      <c r="CE243" s="99"/>
      <c r="CF243" s="99"/>
      <c r="CG243" s="99"/>
      <c r="CH243" s="99"/>
      <c r="CI243" s="206"/>
      <c r="CJ243" s="206"/>
      <c r="CK243" s="206"/>
      <c r="CL243" s="206"/>
      <c r="CM243" s="206"/>
      <c r="CN243" s="206"/>
    </row>
    <row r="244" spans="18:92" x14ac:dyDescent="0.25"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100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  <c r="BR244" s="99"/>
      <c r="BS244" s="99"/>
      <c r="BT244" s="99"/>
      <c r="BU244" s="99"/>
      <c r="BV244" s="99"/>
      <c r="BW244" s="99"/>
      <c r="BX244" s="99"/>
      <c r="BY244" s="99"/>
      <c r="BZ244" s="99"/>
      <c r="CA244" s="99"/>
      <c r="CB244" s="99"/>
      <c r="CC244" s="99"/>
      <c r="CD244" s="99"/>
      <c r="CE244" s="99"/>
      <c r="CF244" s="99"/>
      <c r="CG244" s="99"/>
      <c r="CH244" s="99"/>
      <c r="CI244" s="206"/>
      <c r="CJ244" s="206"/>
      <c r="CK244" s="206"/>
      <c r="CL244" s="206"/>
      <c r="CM244" s="206"/>
      <c r="CN244" s="206"/>
    </row>
    <row r="245" spans="18:92" x14ac:dyDescent="0.25"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100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  <c r="BS245" s="99"/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99"/>
      <c r="CF245" s="99"/>
      <c r="CG245" s="99"/>
      <c r="CH245" s="99"/>
      <c r="CI245" s="206"/>
      <c r="CJ245" s="206"/>
      <c r="CK245" s="206"/>
      <c r="CL245" s="206"/>
      <c r="CM245" s="206"/>
      <c r="CN245" s="206"/>
    </row>
    <row r="246" spans="18:92" x14ac:dyDescent="0.25"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100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  <c r="BS246" s="99"/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99"/>
      <c r="CF246" s="99"/>
      <c r="CG246" s="99"/>
      <c r="CH246" s="99"/>
      <c r="CI246" s="206"/>
      <c r="CJ246" s="206"/>
      <c r="CK246" s="206"/>
      <c r="CL246" s="206"/>
      <c r="CM246" s="206"/>
      <c r="CN246" s="206"/>
    </row>
    <row r="247" spans="18:92" x14ac:dyDescent="0.25"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100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  <c r="BS247" s="99"/>
      <c r="BT247" s="99"/>
      <c r="BU247" s="99"/>
      <c r="BV247" s="99"/>
      <c r="BW247" s="99"/>
      <c r="BX247" s="99"/>
      <c r="BY247" s="99"/>
      <c r="BZ247" s="99"/>
      <c r="CA247" s="99"/>
      <c r="CB247" s="99"/>
      <c r="CC247" s="99"/>
      <c r="CD247" s="99"/>
      <c r="CE247" s="99"/>
      <c r="CF247" s="99"/>
      <c r="CG247" s="99"/>
      <c r="CH247" s="99"/>
      <c r="CI247" s="206"/>
      <c r="CJ247" s="206"/>
      <c r="CK247" s="206"/>
      <c r="CL247" s="206"/>
      <c r="CM247" s="206"/>
      <c r="CN247" s="206"/>
    </row>
    <row r="248" spans="18:92" x14ac:dyDescent="0.25"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100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  <c r="BR248" s="99"/>
      <c r="BS248" s="99"/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99"/>
      <c r="CF248" s="99"/>
      <c r="CG248" s="99"/>
      <c r="CH248" s="99"/>
      <c r="CI248" s="206"/>
      <c r="CJ248" s="206"/>
      <c r="CK248" s="206"/>
      <c r="CL248" s="206"/>
      <c r="CM248" s="206"/>
      <c r="CN248" s="206"/>
    </row>
    <row r="249" spans="18:92" x14ac:dyDescent="0.25"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100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  <c r="BR249" s="99"/>
      <c r="BS249" s="99"/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99"/>
      <c r="CF249" s="99"/>
      <c r="CG249" s="99"/>
      <c r="CH249" s="99"/>
      <c r="CI249" s="206"/>
      <c r="CJ249" s="206"/>
      <c r="CK249" s="206"/>
      <c r="CL249" s="206"/>
      <c r="CM249" s="206"/>
      <c r="CN249" s="206"/>
    </row>
    <row r="250" spans="18:92" x14ac:dyDescent="0.25"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100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  <c r="BS250" s="99"/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99"/>
      <c r="CF250" s="99"/>
      <c r="CG250" s="99"/>
      <c r="CH250" s="99"/>
      <c r="CI250" s="206"/>
      <c r="CJ250" s="206"/>
      <c r="CK250" s="206"/>
      <c r="CL250" s="206"/>
      <c r="CM250" s="206"/>
      <c r="CN250" s="206"/>
    </row>
    <row r="251" spans="18:92" x14ac:dyDescent="0.25"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100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  <c r="BR251" s="99"/>
      <c r="BS251" s="99"/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99"/>
      <c r="CF251" s="99"/>
      <c r="CG251" s="99"/>
      <c r="CH251" s="99"/>
      <c r="CI251" s="206"/>
      <c r="CJ251" s="206"/>
      <c r="CK251" s="206"/>
      <c r="CL251" s="206"/>
      <c r="CM251" s="206"/>
      <c r="CN251" s="206"/>
    </row>
    <row r="252" spans="18:92" x14ac:dyDescent="0.25"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100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  <c r="BS252" s="99"/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99"/>
      <c r="CF252" s="99"/>
      <c r="CG252" s="99"/>
      <c r="CH252" s="99"/>
      <c r="CI252" s="206"/>
      <c r="CJ252" s="206"/>
      <c r="CK252" s="206"/>
      <c r="CL252" s="206"/>
      <c r="CM252" s="206"/>
      <c r="CN252" s="206"/>
    </row>
    <row r="253" spans="18:92" x14ac:dyDescent="0.25"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100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  <c r="BS253" s="99"/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99"/>
      <c r="CF253" s="99"/>
      <c r="CG253" s="99"/>
      <c r="CH253" s="99"/>
      <c r="CI253" s="206"/>
      <c r="CJ253" s="206"/>
      <c r="CK253" s="206"/>
      <c r="CL253" s="206"/>
      <c r="CM253" s="206"/>
      <c r="CN253" s="206"/>
    </row>
    <row r="254" spans="18:92" x14ac:dyDescent="0.25"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100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  <c r="BR254" s="99"/>
      <c r="BS254" s="99"/>
      <c r="BT254" s="99"/>
      <c r="BU254" s="99"/>
      <c r="BV254" s="99"/>
      <c r="BW254" s="99"/>
      <c r="BX254" s="99"/>
      <c r="BY254" s="99"/>
      <c r="BZ254" s="99"/>
      <c r="CA254" s="99"/>
      <c r="CB254" s="99"/>
      <c r="CC254" s="99"/>
      <c r="CD254" s="99"/>
      <c r="CE254" s="99"/>
      <c r="CF254" s="99"/>
      <c r="CG254" s="99"/>
      <c r="CH254" s="99"/>
      <c r="CI254" s="206"/>
      <c r="CJ254" s="206"/>
      <c r="CK254" s="206"/>
      <c r="CL254" s="206"/>
      <c r="CM254" s="206"/>
      <c r="CN254" s="206"/>
    </row>
    <row r="255" spans="18:92" x14ac:dyDescent="0.25"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100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  <c r="BS255" s="99"/>
      <c r="BT255" s="99"/>
      <c r="BU255" s="99"/>
      <c r="BV255" s="99"/>
      <c r="BW255" s="99"/>
      <c r="BX255" s="99"/>
      <c r="BY255" s="99"/>
      <c r="BZ255" s="99"/>
      <c r="CA255" s="99"/>
      <c r="CB255" s="99"/>
      <c r="CC255" s="99"/>
      <c r="CD255" s="99"/>
      <c r="CE255" s="99"/>
      <c r="CF255" s="99"/>
      <c r="CG255" s="99"/>
      <c r="CH255" s="99"/>
      <c r="CI255" s="206"/>
      <c r="CJ255" s="206"/>
      <c r="CK255" s="206"/>
      <c r="CL255" s="206"/>
      <c r="CM255" s="206"/>
      <c r="CN255" s="206"/>
    </row>
    <row r="256" spans="18:92" x14ac:dyDescent="0.25"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100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  <c r="BS256" s="99"/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99"/>
      <c r="CF256" s="99"/>
      <c r="CG256" s="99"/>
      <c r="CH256" s="99"/>
      <c r="CI256" s="206"/>
      <c r="CJ256" s="206"/>
      <c r="CK256" s="206"/>
      <c r="CL256" s="206"/>
      <c r="CM256" s="206"/>
      <c r="CN256" s="206"/>
    </row>
    <row r="257" spans="18:92" x14ac:dyDescent="0.25"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100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  <c r="BS257" s="99"/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99"/>
      <c r="CF257" s="99"/>
      <c r="CG257" s="99"/>
      <c r="CH257" s="99"/>
      <c r="CI257" s="206"/>
      <c r="CJ257" s="206"/>
      <c r="CK257" s="206"/>
      <c r="CL257" s="206"/>
      <c r="CM257" s="206"/>
      <c r="CN257" s="206"/>
    </row>
    <row r="258" spans="18:92" x14ac:dyDescent="0.25"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100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  <c r="BS258" s="99"/>
      <c r="BT258" s="99"/>
      <c r="BU258" s="99"/>
      <c r="BV258" s="99"/>
      <c r="BW258" s="99"/>
      <c r="BX258" s="99"/>
      <c r="BY258" s="99"/>
      <c r="BZ258" s="99"/>
      <c r="CA258" s="99"/>
      <c r="CB258" s="99"/>
      <c r="CC258" s="99"/>
      <c r="CD258" s="99"/>
      <c r="CE258" s="99"/>
      <c r="CF258" s="99"/>
      <c r="CG258" s="99"/>
      <c r="CH258" s="99"/>
      <c r="CI258" s="206"/>
      <c r="CJ258" s="206"/>
      <c r="CK258" s="206"/>
      <c r="CL258" s="206"/>
      <c r="CM258" s="206"/>
      <c r="CN258" s="206"/>
    </row>
    <row r="259" spans="18:92" x14ac:dyDescent="0.25"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100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  <c r="BS259" s="99"/>
      <c r="BT259" s="99"/>
      <c r="BU259" s="99"/>
      <c r="BV259" s="99"/>
      <c r="BW259" s="99"/>
      <c r="BX259" s="99"/>
      <c r="BY259" s="99"/>
      <c r="BZ259" s="99"/>
      <c r="CA259" s="99"/>
      <c r="CB259" s="99"/>
      <c r="CC259" s="99"/>
      <c r="CD259" s="99"/>
      <c r="CE259" s="99"/>
      <c r="CF259" s="99"/>
      <c r="CG259" s="99"/>
      <c r="CH259" s="99"/>
      <c r="CI259" s="206"/>
      <c r="CJ259" s="206"/>
      <c r="CK259" s="206"/>
      <c r="CL259" s="206"/>
      <c r="CM259" s="206"/>
      <c r="CN259" s="206"/>
    </row>
    <row r="260" spans="18:92" x14ac:dyDescent="0.25"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100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  <c r="BS260" s="99"/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99"/>
      <c r="CF260" s="99"/>
      <c r="CG260" s="99"/>
      <c r="CH260" s="99"/>
      <c r="CI260" s="206"/>
      <c r="CJ260" s="206"/>
      <c r="CK260" s="206"/>
      <c r="CL260" s="206"/>
      <c r="CM260" s="206"/>
      <c r="CN260" s="206"/>
    </row>
    <row r="261" spans="18:92" x14ac:dyDescent="0.25"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100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9"/>
      <c r="BD261" s="99"/>
      <c r="BE261" s="99"/>
      <c r="BF261" s="99"/>
      <c r="BG261" s="99"/>
      <c r="BH261" s="99"/>
      <c r="BI261" s="99"/>
      <c r="BJ261" s="99"/>
      <c r="BK261" s="99"/>
      <c r="BL261" s="99"/>
      <c r="BM261" s="99"/>
      <c r="BN261" s="99"/>
      <c r="BO261" s="99"/>
      <c r="BP261" s="99"/>
      <c r="BQ261" s="99"/>
      <c r="BR261" s="99"/>
      <c r="BS261" s="99"/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99"/>
      <c r="CF261" s="99"/>
      <c r="CG261" s="99"/>
      <c r="CH261" s="99"/>
      <c r="CI261" s="206"/>
      <c r="CJ261" s="206"/>
      <c r="CK261" s="206"/>
      <c r="CL261" s="206"/>
      <c r="CM261" s="206"/>
      <c r="CN261" s="206"/>
    </row>
    <row r="262" spans="18:92" x14ac:dyDescent="0.25"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100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  <c r="BR262" s="99"/>
      <c r="BS262" s="99"/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99"/>
      <c r="CF262" s="99"/>
      <c r="CG262" s="99"/>
      <c r="CH262" s="99"/>
      <c r="CI262" s="206"/>
      <c r="CJ262" s="206"/>
      <c r="CK262" s="206"/>
      <c r="CL262" s="206"/>
      <c r="CM262" s="206"/>
      <c r="CN262" s="206"/>
    </row>
    <row r="263" spans="18:92" x14ac:dyDescent="0.25"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100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  <c r="BS263" s="99"/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99"/>
      <c r="CF263" s="99"/>
      <c r="CG263" s="99"/>
      <c r="CH263" s="99"/>
      <c r="CI263" s="206"/>
      <c r="CJ263" s="206"/>
      <c r="CK263" s="206"/>
      <c r="CL263" s="206"/>
      <c r="CM263" s="206"/>
      <c r="CN263" s="206"/>
    </row>
    <row r="264" spans="18:92" x14ac:dyDescent="0.25"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100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  <c r="BR264" s="99"/>
      <c r="BS264" s="99"/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99"/>
      <c r="CF264" s="99"/>
      <c r="CG264" s="99"/>
      <c r="CH264" s="99"/>
      <c r="CI264" s="206"/>
      <c r="CJ264" s="206"/>
      <c r="CK264" s="206"/>
      <c r="CL264" s="206"/>
      <c r="CM264" s="206"/>
      <c r="CN264" s="206"/>
    </row>
    <row r="265" spans="18:92" x14ac:dyDescent="0.25"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100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  <c r="BS265" s="99"/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99"/>
      <c r="CF265" s="99"/>
      <c r="CG265" s="99"/>
      <c r="CH265" s="99"/>
      <c r="CI265" s="206"/>
      <c r="CJ265" s="206"/>
      <c r="CK265" s="206"/>
      <c r="CL265" s="206"/>
      <c r="CM265" s="206"/>
      <c r="CN265" s="206"/>
    </row>
    <row r="266" spans="18:92" x14ac:dyDescent="0.25"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100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  <c r="BS266" s="99"/>
      <c r="BT266" s="99"/>
      <c r="BU266" s="99"/>
      <c r="BV266" s="99"/>
      <c r="BW266" s="99"/>
      <c r="BX266" s="99"/>
      <c r="BY266" s="99"/>
      <c r="BZ266" s="99"/>
      <c r="CA266" s="99"/>
      <c r="CB266" s="99"/>
      <c r="CC266" s="99"/>
      <c r="CD266" s="99"/>
      <c r="CE266" s="99"/>
      <c r="CF266" s="99"/>
      <c r="CG266" s="99"/>
      <c r="CH266" s="99"/>
      <c r="CI266" s="206"/>
      <c r="CJ266" s="206"/>
      <c r="CK266" s="206"/>
      <c r="CL266" s="206"/>
      <c r="CM266" s="206"/>
      <c r="CN266" s="206"/>
    </row>
    <row r="267" spans="18:92" x14ac:dyDescent="0.25"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100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  <c r="BS267" s="99"/>
      <c r="BT267" s="99"/>
      <c r="BU267" s="99"/>
      <c r="BV267" s="99"/>
      <c r="BW267" s="99"/>
      <c r="BX267" s="99"/>
      <c r="BY267" s="99"/>
      <c r="BZ267" s="99"/>
      <c r="CA267" s="99"/>
      <c r="CB267" s="99"/>
      <c r="CC267" s="99"/>
      <c r="CD267" s="99"/>
      <c r="CE267" s="99"/>
      <c r="CF267" s="99"/>
      <c r="CG267" s="99"/>
      <c r="CH267" s="99"/>
      <c r="CI267" s="206"/>
      <c r="CJ267" s="206"/>
      <c r="CK267" s="206"/>
      <c r="CL267" s="206"/>
      <c r="CM267" s="206"/>
      <c r="CN267" s="206"/>
    </row>
    <row r="268" spans="18:92" x14ac:dyDescent="0.25"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100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  <c r="BS268" s="99"/>
      <c r="BT268" s="99"/>
      <c r="BU268" s="99"/>
      <c r="BV268" s="99"/>
      <c r="BW268" s="99"/>
      <c r="BX268" s="99"/>
      <c r="BY268" s="99"/>
      <c r="BZ268" s="99"/>
      <c r="CA268" s="99"/>
      <c r="CB268" s="99"/>
      <c r="CC268" s="99"/>
      <c r="CD268" s="99"/>
      <c r="CE268" s="99"/>
      <c r="CF268" s="99"/>
      <c r="CG268" s="99"/>
      <c r="CH268" s="99"/>
      <c r="CI268" s="206"/>
      <c r="CJ268" s="206"/>
      <c r="CK268" s="206"/>
      <c r="CL268" s="206"/>
      <c r="CM268" s="206"/>
      <c r="CN268" s="206"/>
    </row>
    <row r="269" spans="18:92" x14ac:dyDescent="0.25"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100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  <c r="BR269" s="99"/>
      <c r="BS269" s="99"/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99"/>
      <c r="CF269" s="99"/>
      <c r="CG269" s="99"/>
      <c r="CH269" s="99"/>
      <c r="CI269" s="206"/>
      <c r="CJ269" s="206"/>
      <c r="CK269" s="206"/>
      <c r="CL269" s="206"/>
      <c r="CM269" s="206"/>
      <c r="CN269" s="206"/>
    </row>
    <row r="270" spans="18:92" x14ac:dyDescent="0.25"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100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  <c r="BS270" s="99"/>
      <c r="BT270" s="99"/>
      <c r="BU270" s="99"/>
      <c r="BV270" s="99"/>
      <c r="BW270" s="99"/>
      <c r="BX270" s="99"/>
      <c r="BY270" s="99"/>
      <c r="BZ270" s="99"/>
      <c r="CA270" s="99"/>
      <c r="CB270" s="99"/>
      <c r="CC270" s="99"/>
      <c r="CD270" s="99"/>
      <c r="CE270" s="99"/>
      <c r="CF270" s="99"/>
      <c r="CG270" s="99"/>
      <c r="CH270" s="99"/>
      <c r="CI270" s="206"/>
      <c r="CJ270" s="206"/>
      <c r="CK270" s="206"/>
      <c r="CL270" s="206"/>
      <c r="CM270" s="206"/>
      <c r="CN270" s="206"/>
    </row>
    <row r="271" spans="18:92" x14ac:dyDescent="0.25"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100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  <c r="BR271" s="99"/>
      <c r="BS271" s="99"/>
      <c r="BT271" s="99"/>
      <c r="BU271" s="99"/>
      <c r="BV271" s="99"/>
      <c r="BW271" s="99"/>
      <c r="BX271" s="99"/>
      <c r="BY271" s="99"/>
      <c r="BZ271" s="99"/>
      <c r="CA271" s="99"/>
      <c r="CB271" s="99"/>
      <c r="CC271" s="99"/>
      <c r="CD271" s="99"/>
      <c r="CE271" s="99"/>
      <c r="CF271" s="99"/>
      <c r="CG271" s="99"/>
      <c r="CH271" s="99"/>
      <c r="CI271" s="206"/>
      <c r="CJ271" s="206"/>
      <c r="CK271" s="206"/>
      <c r="CL271" s="206"/>
      <c r="CM271" s="206"/>
      <c r="CN271" s="206"/>
    </row>
    <row r="272" spans="18:92" x14ac:dyDescent="0.25"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100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  <c r="BR272" s="99"/>
      <c r="BS272" s="99"/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99"/>
      <c r="CF272" s="99"/>
      <c r="CG272" s="99"/>
      <c r="CH272" s="99"/>
      <c r="CI272" s="206"/>
      <c r="CJ272" s="206"/>
      <c r="CK272" s="206"/>
      <c r="CL272" s="206"/>
      <c r="CM272" s="206"/>
      <c r="CN272" s="206"/>
    </row>
    <row r="273" spans="18:92" x14ac:dyDescent="0.25"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100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  <c r="BR273" s="99"/>
      <c r="BS273" s="99"/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99"/>
      <c r="CF273" s="99"/>
      <c r="CG273" s="99"/>
      <c r="CH273" s="99"/>
      <c r="CI273" s="206"/>
      <c r="CJ273" s="206"/>
      <c r="CK273" s="206"/>
      <c r="CL273" s="206"/>
      <c r="CM273" s="206"/>
      <c r="CN273" s="206"/>
    </row>
    <row r="274" spans="18:92" x14ac:dyDescent="0.25"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100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  <c r="BR274" s="99"/>
      <c r="BS274" s="99"/>
      <c r="BT274" s="99"/>
      <c r="BU274" s="99"/>
      <c r="BV274" s="99"/>
      <c r="BW274" s="99"/>
      <c r="BX274" s="99"/>
      <c r="BY274" s="99"/>
      <c r="BZ274" s="99"/>
      <c r="CA274" s="99"/>
      <c r="CB274" s="99"/>
      <c r="CC274" s="99"/>
      <c r="CD274" s="99"/>
      <c r="CE274" s="99"/>
      <c r="CF274" s="99"/>
      <c r="CG274" s="99"/>
      <c r="CH274" s="99"/>
      <c r="CI274" s="206"/>
      <c r="CJ274" s="206"/>
      <c r="CK274" s="206"/>
      <c r="CL274" s="206"/>
      <c r="CM274" s="206"/>
      <c r="CN274" s="206"/>
    </row>
    <row r="275" spans="18:92" x14ac:dyDescent="0.25"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100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  <c r="BR275" s="99"/>
      <c r="BS275" s="99"/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99"/>
      <c r="CF275" s="99"/>
      <c r="CG275" s="99"/>
      <c r="CH275" s="99"/>
      <c r="CI275" s="206"/>
      <c r="CJ275" s="206"/>
      <c r="CK275" s="206"/>
      <c r="CL275" s="206"/>
      <c r="CM275" s="206"/>
      <c r="CN275" s="206"/>
    </row>
    <row r="276" spans="18:92" x14ac:dyDescent="0.25"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100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  <c r="BR276" s="99"/>
      <c r="BS276" s="99"/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99"/>
      <c r="CF276" s="99"/>
      <c r="CG276" s="99"/>
      <c r="CH276" s="99"/>
      <c r="CI276" s="206"/>
      <c r="CJ276" s="206"/>
      <c r="CK276" s="206"/>
      <c r="CL276" s="206"/>
      <c r="CM276" s="206"/>
      <c r="CN276" s="206"/>
    </row>
    <row r="277" spans="18:92" x14ac:dyDescent="0.25"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100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9"/>
      <c r="BO277" s="99"/>
      <c r="BP277" s="99"/>
      <c r="BQ277" s="99"/>
      <c r="BR277" s="99"/>
      <c r="BS277" s="99"/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99"/>
      <c r="CF277" s="99"/>
      <c r="CG277" s="99"/>
      <c r="CH277" s="99"/>
      <c r="CI277" s="206"/>
      <c r="CJ277" s="206"/>
      <c r="CK277" s="206"/>
      <c r="CL277" s="206"/>
      <c r="CM277" s="206"/>
      <c r="CN277" s="206"/>
    </row>
    <row r="278" spans="18:92" x14ac:dyDescent="0.25"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100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  <c r="BR278" s="99"/>
      <c r="BS278" s="99"/>
      <c r="BT278" s="99"/>
      <c r="BU278" s="99"/>
      <c r="BV278" s="99"/>
      <c r="BW278" s="99"/>
      <c r="BX278" s="99"/>
      <c r="BY278" s="99"/>
      <c r="BZ278" s="99"/>
      <c r="CA278" s="99"/>
      <c r="CB278" s="99"/>
      <c r="CC278" s="99"/>
      <c r="CD278" s="99"/>
      <c r="CE278" s="99"/>
      <c r="CF278" s="99"/>
      <c r="CG278" s="99"/>
      <c r="CH278" s="99"/>
      <c r="CI278" s="206"/>
      <c r="CJ278" s="206"/>
      <c r="CK278" s="206"/>
      <c r="CL278" s="206"/>
      <c r="CM278" s="206"/>
      <c r="CN278" s="206"/>
    </row>
    <row r="279" spans="18:92" x14ac:dyDescent="0.25"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100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  <c r="BR279" s="99"/>
      <c r="BS279" s="99"/>
      <c r="BT279" s="99"/>
      <c r="BU279" s="99"/>
      <c r="BV279" s="99"/>
      <c r="BW279" s="99"/>
      <c r="BX279" s="99"/>
      <c r="BY279" s="99"/>
      <c r="BZ279" s="99"/>
      <c r="CA279" s="99"/>
      <c r="CB279" s="99"/>
      <c r="CC279" s="99"/>
      <c r="CD279" s="99"/>
      <c r="CE279" s="99"/>
      <c r="CF279" s="99"/>
      <c r="CG279" s="99"/>
      <c r="CH279" s="99"/>
      <c r="CI279" s="206"/>
      <c r="CJ279" s="206"/>
      <c r="CK279" s="206"/>
      <c r="CL279" s="206"/>
      <c r="CM279" s="206"/>
      <c r="CN279" s="206"/>
    </row>
    <row r="280" spans="18:92" x14ac:dyDescent="0.25"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100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  <c r="BR280" s="99"/>
      <c r="BS280" s="99"/>
      <c r="BT280" s="99"/>
      <c r="BU280" s="99"/>
      <c r="BV280" s="99"/>
      <c r="BW280" s="99"/>
      <c r="BX280" s="99"/>
      <c r="BY280" s="99"/>
      <c r="BZ280" s="99"/>
      <c r="CA280" s="99"/>
      <c r="CB280" s="99"/>
      <c r="CC280" s="99"/>
      <c r="CD280" s="99"/>
      <c r="CE280" s="99"/>
      <c r="CF280" s="99"/>
      <c r="CG280" s="99"/>
      <c r="CH280" s="99"/>
      <c r="CI280" s="206"/>
      <c r="CJ280" s="206"/>
      <c r="CK280" s="206"/>
      <c r="CL280" s="206"/>
      <c r="CM280" s="206"/>
      <c r="CN280" s="206"/>
    </row>
    <row r="281" spans="18:92" x14ac:dyDescent="0.25"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100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  <c r="BR281" s="99"/>
      <c r="BS281" s="99"/>
      <c r="BT281" s="99"/>
      <c r="BU281" s="99"/>
      <c r="BV281" s="99"/>
      <c r="BW281" s="99"/>
      <c r="BX281" s="99"/>
      <c r="BY281" s="99"/>
      <c r="BZ281" s="99"/>
      <c r="CA281" s="99"/>
      <c r="CB281" s="99"/>
      <c r="CC281" s="99"/>
      <c r="CD281" s="99"/>
      <c r="CE281" s="99"/>
      <c r="CF281" s="99"/>
      <c r="CG281" s="99"/>
      <c r="CH281" s="99"/>
      <c r="CI281" s="206"/>
      <c r="CJ281" s="206"/>
      <c r="CK281" s="206"/>
      <c r="CL281" s="206"/>
      <c r="CM281" s="206"/>
      <c r="CN281" s="206"/>
    </row>
    <row r="282" spans="18:92" x14ac:dyDescent="0.25"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100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  <c r="BR282" s="99"/>
      <c r="BS282" s="99"/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99"/>
      <c r="CF282" s="99"/>
      <c r="CG282" s="99"/>
      <c r="CH282" s="99"/>
      <c r="CI282" s="206"/>
      <c r="CJ282" s="206"/>
      <c r="CK282" s="206"/>
      <c r="CL282" s="206"/>
      <c r="CM282" s="206"/>
      <c r="CN282" s="206"/>
    </row>
    <row r="283" spans="18:92" x14ac:dyDescent="0.25"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100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  <c r="BR283" s="99"/>
      <c r="BS283" s="99"/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99"/>
      <c r="CF283" s="99"/>
      <c r="CG283" s="99"/>
      <c r="CH283" s="99"/>
      <c r="CI283" s="206"/>
      <c r="CJ283" s="206"/>
      <c r="CK283" s="206"/>
      <c r="CL283" s="206"/>
      <c r="CM283" s="206"/>
      <c r="CN283" s="206"/>
    </row>
    <row r="284" spans="18:92" x14ac:dyDescent="0.25"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100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99"/>
      <c r="BO284" s="99"/>
      <c r="BP284" s="99"/>
      <c r="BQ284" s="99"/>
      <c r="BR284" s="99"/>
      <c r="BS284" s="99"/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99"/>
      <c r="CF284" s="99"/>
      <c r="CG284" s="99"/>
      <c r="CH284" s="99"/>
      <c r="CI284" s="206"/>
      <c r="CJ284" s="206"/>
      <c r="CK284" s="206"/>
      <c r="CL284" s="206"/>
      <c r="CM284" s="206"/>
      <c r="CN284" s="206"/>
    </row>
    <row r="285" spans="18:92" x14ac:dyDescent="0.25"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100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99"/>
      <c r="BI285" s="99"/>
      <c r="BJ285" s="99"/>
      <c r="BK285" s="99"/>
      <c r="BL285" s="99"/>
      <c r="BM285" s="99"/>
      <c r="BN285" s="99"/>
      <c r="BO285" s="99"/>
      <c r="BP285" s="99"/>
      <c r="BQ285" s="99"/>
      <c r="BR285" s="99"/>
      <c r="BS285" s="99"/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99"/>
      <c r="CF285" s="99"/>
      <c r="CG285" s="99"/>
      <c r="CH285" s="99"/>
      <c r="CI285" s="206"/>
      <c r="CJ285" s="206"/>
      <c r="CK285" s="206"/>
      <c r="CL285" s="206"/>
      <c r="CM285" s="206"/>
      <c r="CN285" s="206"/>
    </row>
    <row r="286" spans="18:92" x14ac:dyDescent="0.25"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100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9"/>
      <c r="BJ286" s="99"/>
      <c r="BK286" s="99"/>
      <c r="BL286" s="99"/>
      <c r="BM286" s="99"/>
      <c r="BN286" s="99"/>
      <c r="BO286" s="99"/>
      <c r="BP286" s="99"/>
      <c r="BQ286" s="99"/>
      <c r="BR286" s="99"/>
      <c r="BS286" s="99"/>
      <c r="BT286" s="99"/>
      <c r="BU286" s="99"/>
      <c r="BV286" s="99"/>
      <c r="BW286" s="99"/>
      <c r="BX286" s="99"/>
      <c r="BY286" s="99"/>
      <c r="BZ286" s="99"/>
      <c r="CA286" s="99"/>
      <c r="CB286" s="99"/>
      <c r="CC286" s="99"/>
      <c r="CD286" s="99"/>
      <c r="CE286" s="99"/>
      <c r="CF286" s="99"/>
      <c r="CG286" s="99"/>
      <c r="CH286" s="99"/>
      <c r="CI286" s="206"/>
      <c r="CJ286" s="206"/>
      <c r="CK286" s="206"/>
      <c r="CL286" s="206"/>
      <c r="CM286" s="206"/>
      <c r="CN286" s="206"/>
    </row>
    <row r="287" spans="18:92" x14ac:dyDescent="0.25"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100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99"/>
      <c r="BI287" s="99"/>
      <c r="BJ287" s="99"/>
      <c r="BK287" s="99"/>
      <c r="BL287" s="99"/>
      <c r="BM287" s="99"/>
      <c r="BN287" s="99"/>
      <c r="BO287" s="99"/>
      <c r="BP287" s="99"/>
      <c r="BQ287" s="99"/>
      <c r="BR287" s="99"/>
      <c r="BS287" s="99"/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99"/>
      <c r="CI287" s="206"/>
      <c r="CJ287" s="206"/>
      <c r="CK287" s="206"/>
      <c r="CL287" s="206"/>
      <c r="CM287" s="206"/>
      <c r="CN287" s="206"/>
    </row>
    <row r="288" spans="18:92" x14ac:dyDescent="0.25"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100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99"/>
      <c r="BI288" s="99"/>
      <c r="BJ288" s="99"/>
      <c r="BK288" s="99"/>
      <c r="BL288" s="99"/>
      <c r="BM288" s="99"/>
      <c r="BN288" s="99"/>
      <c r="BO288" s="99"/>
      <c r="BP288" s="99"/>
      <c r="BQ288" s="99"/>
      <c r="BR288" s="99"/>
      <c r="BS288" s="99"/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99"/>
      <c r="CI288" s="206"/>
      <c r="CJ288" s="206"/>
      <c r="CK288" s="206"/>
      <c r="CL288" s="206"/>
      <c r="CM288" s="206"/>
      <c r="CN288" s="206"/>
    </row>
    <row r="289" spans="18:92" x14ac:dyDescent="0.25"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100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99"/>
      <c r="BI289" s="99"/>
      <c r="BJ289" s="99"/>
      <c r="BK289" s="99"/>
      <c r="BL289" s="99"/>
      <c r="BM289" s="99"/>
      <c r="BN289" s="99"/>
      <c r="BO289" s="99"/>
      <c r="BP289" s="99"/>
      <c r="BQ289" s="99"/>
      <c r="BR289" s="99"/>
      <c r="BS289" s="99"/>
      <c r="BT289" s="99"/>
      <c r="BU289" s="99"/>
      <c r="BV289" s="99"/>
      <c r="BW289" s="99"/>
      <c r="BX289" s="99"/>
      <c r="BY289" s="99"/>
      <c r="BZ289" s="99"/>
      <c r="CA289" s="99"/>
      <c r="CB289" s="99"/>
      <c r="CC289" s="99"/>
      <c r="CD289" s="99"/>
      <c r="CE289" s="99"/>
      <c r="CF289" s="99"/>
      <c r="CG289" s="99"/>
      <c r="CH289" s="99"/>
      <c r="CI289" s="206"/>
      <c r="CJ289" s="206"/>
      <c r="CK289" s="206"/>
      <c r="CL289" s="206"/>
      <c r="CM289" s="206"/>
      <c r="CN289" s="206"/>
    </row>
    <row r="290" spans="18:92" x14ac:dyDescent="0.25"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100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99"/>
      <c r="BI290" s="99"/>
      <c r="BJ290" s="99"/>
      <c r="BK290" s="99"/>
      <c r="BL290" s="99"/>
      <c r="BM290" s="99"/>
      <c r="BN290" s="99"/>
      <c r="BO290" s="99"/>
      <c r="BP290" s="99"/>
      <c r="BQ290" s="99"/>
      <c r="BR290" s="99"/>
      <c r="BS290" s="99"/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99"/>
      <c r="CF290" s="99"/>
      <c r="CG290" s="99"/>
      <c r="CH290" s="99"/>
      <c r="CI290" s="206"/>
      <c r="CJ290" s="206"/>
      <c r="CK290" s="206"/>
      <c r="CL290" s="206"/>
      <c r="CM290" s="206"/>
      <c r="CN290" s="206"/>
    </row>
    <row r="291" spans="18:92" x14ac:dyDescent="0.25"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100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99"/>
      <c r="BI291" s="99"/>
      <c r="BJ291" s="99"/>
      <c r="BK291" s="99"/>
      <c r="BL291" s="99"/>
      <c r="BM291" s="99"/>
      <c r="BN291" s="99"/>
      <c r="BO291" s="99"/>
      <c r="BP291" s="99"/>
      <c r="BQ291" s="99"/>
      <c r="BR291" s="99"/>
      <c r="BS291" s="99"/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99"/>
      <c r="CF291" s="99"/>
      <c r="CG291" s="99"/>
      <c r="CH291" s="99"/>
      <c r="CI291" s="206"/>
      <c r="CJ291" s="206"/>
      <c r="CK291" s="206"/>
      <c r="CL291" s="206"/>
      <c r="CM291" s="206"/>
      <c r="CN291" s="206"/>
    </row>
    <row r="292" spans="18:92" x14ac:dyDescent="0.25"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100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9"/>
      <c r="BJ292" s="99"/>
      <c r="BK292" s="99"/>
      <c r="BL292" s="99"/>
      <c r="BM292" s="99"/>
      <c r="BN292" s="99"/>
      <c r="BO292" s="99"/>
      <c r="BP292" s="99"/>
      <c r="BQ292" s="99"/>
      <c r="BR292" s="99"/>
      <c r="BS292" s="99"/>
      <c r="BT292" s="99"/>
      <c r="BU292" s="99"/>
      <c r="BV292" s="99"/>
      <c r="BW292" s="99"/>
      <c r="BX292" s="99"/>
      <c r="BY292" s="99"/>
      <c r="BZ292" s="99"/>
      <c r="CA292" s="99"/>
      <c r="CB292" s="99"/>
      <c r="CC292" s="99"/>
      <c r="CD292" s="99"/>
      <c r="CE292" s="99"/>
      <c r="CF292" s="99"/>
      <c r="CG292" s="99"/>
      <c r="CH292" s="99"/>
      <c r="CI292" s="206"/>
      <c r="CJ292" s="206"/>
      <c r="CK292" s="206"/>
      <c r="CL292" s="206"/>
      <c r="CM292" s="206"/>
      <c r="CN292" s="206"/>
    </row>
    <row r="293" spans="18:92" x14ac:dyDescent="0.25"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100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  <c r="BG293" s="99"/>
      <c r="BH293" s="99"/>
      <c r="BI293" s="99"/>
      <c r="BJ293" s="99"/>
      <c r="BK293" s="99"/>
      <c r="BL293" s="99"/>
      <c r="BM293" s="99"/>
      <c r="BN293" s="99"/>
      <c r="BO293" s="99"/>
      <c r="BP293" s="99"/>
      <c r="BQ293" s="99"/>
      <c r="BR293" s="99"/>
      <c r="BS293" s="99"/>
      <c r="BT293" s="99"/>
      <c r="BU293" s="99"/>
      <c r="BV293" s="99"/>
      <c r="BW293" s="99"/>
      <c r="BX293" s="99"/>
      <c r="BY293" s="99"/>
      <c r="BZ293" s="99"/>
      <c r="CA293" s="99"/>
      <c r="CB293" s="99"/>
      <c r="CC293" s="99"/>
      <c r="CD293" s="99"/>
      <c r="CE293" s="99"/>
      <c r="CF293" s="99"/>
      <c r="CG293" s="99"/>
      <c r="CH293" s="99"/>
      <c r="CI293" s="206"/>
      <c r="CJ293" s="206"/>
      <c r="CK293" s="206"/>
      <c r="CL293" s="206"/>
      <c r="CM293" s="206"/>
      <c r="CN293" s="206"/>
    </row>
    <row r="294" spans="18:92" x14ac:dyDescent="0.25"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100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  <c r="BS294" s="99"/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99"/>
      <c r="CF294" s="99"/>
      <c r="CG294" s="99"/>
      <c r="CH294" s="99"/>
      <c r="CI294" s="206"/>
      <c r="CJ294" s="206"/>
      <c r="CK294" s="206"/>
      <c r="CL294" s="206"/>
      <c r="CM294" s="206"/>
      <c r="CN294" s="206"/>
    </row>
    <row r="295" spans="18:92" x14ac:dyDescent="0.25"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100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99"/>
      <c r="BF295" s="99"/>
      <c r="BG295" s="99"/>
      <c r="BH295" s="99"/>
      <c r="BI295" s="99"/>
      <c r="BJ295" s="99"/>
      <c r="BK295" s="99"/>
      <c r="BL295" s="99"/>
      <c r="BM295" s="99"/>
      <c r="BN295" s="99"/>
      <c r="BO295" s="99"/>
      <c r="BP295" s="99"/>
      <c r="BQ295" s="99"/>
      <c r="BR295" s="99"/>
      <c r="BS295" s="99"/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99"/>
      <c r="CF295" s="99"/>
      <c r="CG295" s="99"/>
      <c r="CH295" s="99"/>
      <c r="CI295" s="206"/>
      <c r="CJ295" s="206"/>
      <c r="CK295" s="206"/>
      <c r="CL295" s="206"/>
      <c r="CM295" s="206"/>
      <c r="CN295" s="206"/>
    </row>
    <row r="296" spans="18:92" x14ac:dyDescent="0.25"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100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9"/>
      <c r="BF296" s="99"/>
      <c r="BG296" s="99"/>
      <c r="BH296" s="99"/>
      <c r="BI296" s="99"/>
      <c r="BJ296" s="99"/>
      <c r="BK296" s="99"/>
      <c r="BL296" s="99"/>
      <c r="BM296" s="99"/>
      <c r="BN296" s="99"/>
      <c r="BO296" s="99"/>
      <c r="BP296" s="99"/>
      <c r="BQ296" s="99"/>
      <c r="BR296" s="99"/>
      <c r="BS296" s="99"/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99"/>
      <c r="CF296" s="99"/>
      <c r="CG296" s="99"/>
      <c r="CH296" s="99"/>
      <c r="CI296" s="206"/>
      <c r="CJ296" s="206"/>
      <c r="CK296" s="206"/>
      <c r="CL296" s="206"/>
      <c r="CM296" s="206"/>
      <c r="CN296" s="206"/>
    </row>
    <row r="297" spans="18:92" x14ac:dyDescent="0.25"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100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99"/>
      <c r="BF297" s="99"/>
      <c r="BG297" s="99"/>
      <c r="BH297" s="99"/>
      <c r="BI297" s="99"/>
      <c r="BJ297" s="99"/>
      <c r="BK297" s="99"/>
      <c r="BL297" s="99"/>
      <c r="BM297" s="99"/>
      <c r="BN297" s="99"/>
      <c r="BO297" s="99"/>
      <c r="BP297" s="99"/>
      <c r="BQ297" s="99"/>
      <c r="BR297" s="99"/>
      <c r="BS297" s="99"/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99"/>
      <c r="CF297" s="99"/>
      <c r="CG297" s="99"/>
      <c r="CH297" s="99"/>
      <c r="CI297" s="206"/>
      <c r="CJ297" s="206"/>
      <c r="CK297" s="206"/>
      <c r="CL297" s="206"/>
      <c r="CM297" s="206"/>
      <c r="CN297" s="206"/>
    </row>
    <row r="298" spans="18:92" x14ac:dyDescent="0.25"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100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9"/>
      <c r="BD298" s="99"/>
      <c r="BE298" s="99"/>
      <c r="BF298" s="99"/>
      <c r="BG298" s="99"/>
      <c r="BH298" s="99"/>
      <c r="BI298" s="99"/>
      <c r="BJ298" s="99"/>
      <c r="BK298" s="99"/>
      <c r="BL298" s="99"/>
      <c r="BM298" s="99"/>
      <c r="BN298" s="99"/>
      <c r="BO298" s="99"/>
      <c r="BP298" s="99"/>
      <c r="BQ298" s="99"/>
      <c r="BR298" s="99"/>
      <c r="BS298" s="99"/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99"/>
      <c r="CF298" s="99"/>
      <c r="CG298" s="99"/>
      <c r="CH298" s="99"/>
      <c r="CI298" s="206"/>
      <c r="CJ298" s="206"/>
      <c r="CK298" s="206"/>
      <c r="CL298" s="206"/>
      <c r="CM298" s="206"/>
      <c r="CN298" s="206"/>
    </row>
    <row r="299" spans="18:92" x14ac:dyDescent="0.25"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100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  <c r="BG299" s="99"/>
      <c r="BH299" s="99"/>
      <c r="BI299" s="99"/>
      <c r="BJ299" s="99"/>
      <c r="BK299" s="99"/>
      <c r="BL299" s="99"/>
      <c r="BM299" s="99"/>
      <c r="BN299" s="99"/>
      <c r="BO299" s="99"/>
      <c r="BP299" s="99"/>
      <c r="BQ299" s="99"/>
      <c r="BR299" s="99"/>
      <c r="BS299" s="99"/>
      <c r="BT299" s="99"/>
      <c r="BU299" s="99"/>
      <c r="BV299" s="99"/>
      <c r="BW299" s="99"/>
      <c r="BX299" s="99"/>
      <c r="BY299" s="99"/>
      <c r="BZ299" s="99"/>
      <c r="CA299" s="99"/>
      <c r="CB299" s="99"/>
      <c r="CC299" s="99"/>
      <c r="CD299" s="99"/>
      <c r="CE299" s="99"/>
      <c r="CF299" s="99"/>
      <c r="CG299" s="99"/>
      <c r="CH299" s="99"/>
      <c r="CI299" s="206"/>
      <c r="CJ299" s="206"/>
      <c r="CK299" s="206"/>
      <c r="CL299" s="206"/>
      <c r="CM299" s="206"/>
      <c r="CN299" s="206"/>
    </row>
    <row r="300" spans="18:92" x14ac:dyDescent="0.25"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100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  <c r="BS300" s="99"/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99"/>
      <c r="CF300" s="99"/>
      <c r="CG300" s="99"/>
      <c r="CH300" s="99"/>
      <c r="CI300" s="206"/>
      <c r="CJ300" s="206"/>
      <c r="CK300" s="206"/>
      <c r="CL300" s="206"/>
      <c r="CM300" s="206"/>
      <c r="CN300" s="206"/>
    </row>
    <row r="301" spans="18:92" x14ac:dyDescent="0.25"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100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  <c r="BS301" s="99"/>
      <c r="BT301" s="99"/>
      <c r="BU301" s="99"/>
      <c r="BV301" s="99"/>
      <c r="BW301" s="99"/>
      <c r="BX301" s="99"/>
      <c r="BY301" s="99"/>
      <c r="BZ301" s="99"/>
      <c r="CA301" s="99"/>
      <c r="CB301" s="99"/>
      <c r="CC301" s="99"/>
      <c r="CD301" s="99"/>
      <c r="CE301" s="99"/>
      <c r="CF301" s="99"/>
      <c r="CG301" s="99"/>
      <c r="CH301" s="99"/>
      <c r="CI301" s="206"/>
      <c r="CJ301" s="206"/>
      <c r="CK301" s="206"/>
      <c r="CL301" s="206"/>
      <c r="CM301" s="206"/>
      <c r="CN301" s="206"/>
    </row>
    <row r="302" spans="18:92" x14ac:dyDescent="0.25"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100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  <c r="BS302" s="99"/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99"/>
      <c r="CF302" s="99"/>
      <c r="CG302" s="99"/>
      <c r="CH302" s="99"/>
      <c r="CI302" s="206"/>
      <c r="CJ302" s="206"/>
      <c r="CK302" s="206"/>
      <c r="CL302" s="206"/>
      <c r="CM302" s="206"/>
      <c r="CN302" s="206"/>
    </row>
    <row r="303" spans="18:92" x14ac:dyDescent="0.25"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100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9"/>
      <c r="BD303" s="99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  <c r="BS303" s="99"/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99"/>
      <c r="CF303" s="99"/>
      <c r="CG303" s="99"/>
      <c r="CH303" s="99"/>
      <c r="CI303" s="206"/>
      <c r="CJ303" s="206"/>
      <c r="CK303" s="206"/>
      <c r="CL303" s="206"/>
      <c r="CM303" s="206"/>
      <c r="CN303" s="206"/>
    </row>
    <row r="304" spans="18:92" x14ac:dyDescent="0.25"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100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  <c r="BS304" s="99"/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99"/>
      <c r="CF304" s="99"/>
      <c r="CG304" s="99"/>
      <c r="CH304" s="99"/>
      <c r="CI304" s="206"/>
      <c r="CJ304" s="206"/>
      <c r="CK304" s="206"/>
      <c r="CL304" s="206"/>
      <c r="CM304" s="206"/>
      <c r="CN304" s="206"/>
    </row>
    <row r="305" spans="18:92" x14ac:dyDescent="0.25"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100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9"/>
      <c r="BR305" s="99"/>
      <c r="BS305" s="99"/>
      <c r="BT305" s="99"/>
      <c r="BU305" s="99"/>
      <c r="BV305" s="99"/>
      <c r="BW305" s="99"/>
      <c r="BX305" s="99"/>
      <c r="BY305" s="99"/>
      <c r="BZ305" s="99"/>
      <c r="CA305" s="99"/>
      <c r="CB305" s="99"/>
      <c r="CC305" s="99"/>
      <c r="CD305" s="99"/>
      <c r="CE305" s="99"/>
      <c r="CF305" s="99"/>
      <c r="CG305" s="99"/>
      <c r="CH305" s="99"/>
      <c r="CI305" s="206"/>
      <c r="CJ305" s="206"/>
      <c r="CK305" s="206"/>
      <c r="CL305" s="206"/>
      <c r="CM305" s="206"/>
      <c r="CN305" s="206"/>
    </row>
    <row r="306" spans="18:92" x14ac:dyDescent="0.25"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100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  <c r="BS306" s="99"/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99"/>
      <c r="CF306" s="99"/>
      <c r="CG306" s="99"/>
      <c r="CH306" s="99"/>
      <c r="CI306" s="206"/>
      <c r="CJ306" s="206"/>
      <c r="CK306" s="206"/>
      <c r="CL306" s="206"/>
      <c r="CM306" s="206"/>
      <c r="CN306" s="206"/>
    </row>
    <row r="307" spans="18:92" x14ac:dyDescent="0.25"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100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  <c r="BS307" s="99"/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99"/>
      <c r="CF307" s="99"/>
      <c r="CG307" s="99"/>
      <c r="CH307" s="99"/>
      <c r="CI307" s="206"/>
      <c r="CJ307" s="206"/>
      <c r="CK307" s="206"/>
      <c r="CL307" s="206"/>
      <c r="CM307" s="206"/>
      <c r="CN307" s="206"/>
    </row>
    <row r="308" spans="18:92" x14ac:dyDescent="0.25"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100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9"/>
      <c r="BO308" s="99"/>
      <c r="BP308" s="99"/>
      <c r="BQ308" s="99"/>
      <c r="BR308" s="99"/>
      <c r="BS308" s="99"/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99"/>
      <c r="CF308" s="99"/>
      <c r="CG308" s="99"/>
      <c r="CH308" s="99"/>
      <c r="CI308" s="206"/>
      <c r="CJ308" s="206"/>
      <c r="CK308" s="206"/>
      <c r="CL308" s="206"/>
      <c r="CM308" s="206"/>
      <c r="CN308" s="206"/>
    </row>
    <row r="309" spans="18:92" x14ac:dyDescent="0.25"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100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  <c r="BS309" s="99"/>
      <c r="BT309" s="99"/>
      <c r="BU309" s="99"/>
      <c r="BV309" s="99"/>
      <c r="BW309" s="99"/>
      <c r="BX309" s="99"/>
      <c r="BY309" s="99"/>
      <c r="BZ309" s="99"/>
      <c r="CA309" s="99"/>
      <c r="CB309" s="99"/>
      <c r="CC309" s="99"/>
      <c r="CD309" s="99"/>
      <c r="CE309" s="99"/>
      <c r="CF309" s="99"/>
      <c r="CG309" s="99"/>
      <c r="CH309" s="99"/>
      <c r="CI309" s="206"/>
      <c r="CJ309" s="206"/>
      <c r="CK309" s="206"/>
      <c r="CL309" s="206"/>
      <c r="CM309" s="206"/>
      <c r="CN309" s="206"/>
    </row>
    <row r="310" spans="18:92" x14ac:dyDescent="0.25"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100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9"/>
      <c r="BD310" s="99"/>
      <c r="BE310" s="99"/>
      <c r="BF310" s="99"/>
      <c r="BG310" s="99"/>
      <c r="BH310" s="99"/>
      <c r="BI310" s="99"/>
      <c r="BJ310" s="99"/>
      <c r="BK310" s="99"/>
      <c r="BL310" s="99"/>
      <c r="BM310" s="99"/>
      <c r="BN310" s="99"/>
      <c r="BO310" s="99"/>
      <c r="BP310" s="99"/>
      <c r="BQ310" s="99"/>
      <c r="BR310" s="99"/>
      <c r="BS310" s="99"/>
      <c r="BT310" s="99"/>
      <c r="BU310" s="99"/>
      <c r="BV310" s="99"/>
      <c r="BW310" s="99"/>
      <c r="BX310" s="99"/>
      <c r="BY310" s="99"/>
      <c r="BZ310" s="99"/>
      <c r="CA310" s="99"/>
      <c r="CB310" s="99"/>
      <c r="CC310" s="99"/>
      <c r="CD310" s="99"/>
      <c r="CE310" s="99"/>
      <c r="CF310" s="99"/>
      <c r="CG310" s="99"/>
      <c r="CH310" s="99"/>
      <c r="CI310" s="206"/>
      <c r="CJ310" s="206"/>
      <c r="CK310" s="206"/>
      <c r="CL310" s="206"/>
      <c r="CM310" s="206"/>
      <c r="CN310" s="206"/>
    </row>
    <row r="311" spans="18:92" x14ac:dyDescent="0.25"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100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  <c r="BS311" s="99"/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99"/>
      <c r="CF311" s="99"/>
      <c r="CG311" s="99"/>
      <c r="CH311" s="99"/>
      <c r="CI311" s="206"/>
      <c r="CJ311" s="206"/>
      <c r="CK311" s="206"/>
      <c r="CL311" s="206"/>
      <c r="CM311" s="206"/>
      <c r="CN311" s="206"/>
    </row>
    <row r="312" spans="18:92" x14ac:dyDescent="0.25"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100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9"/>
      <c r="BD312" s="99"/>
      <c r="BE312" s="99"/>
      <c r="BF312" s="99"/>
      <c r="BG312" s="99"/>
      <c r="BH312" s="99"/>
      <c r="BI312" s="99"/>
      <c r="BJ312" s="99"/>
      <c r="BK312" s="99"/>
      <c r="BL312" s="99"/>
      <c r="BM312" s="99"/>
      <c r="BN312" s="99"/>
      <c r="BO312" s="99"/>
      <c r="BP312" s="99"/>
      <c r="BQ312" s="99"/>
      <c r="BR312" s="99"/>
      <c r="BS312" s="99"/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99"/>
      <c r="CF312" s="99"/>
      <c r="CG312" s="99"/>
      <c r="CH312" s="99"/>
      <c r="CI312" s="206"/>
      <c r="CJ312" s="206"/>
      <c r="CK312" s="206"/>
      <c r="CL312" s="206"/>
      <c r="CM312" s="206"/>
      <c r="CN312" s="206"/>
    </row>
    <row r="313" spans="18:92" x14ac:dyDescent="0.25"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100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  <c r="BG313" s="99"/>
      <c r="BH313" s="99"/>
      <c r="BI313" s="99"/>
      <c r="BJ313" s="99"/>
      <c r="BK313" s="99"/>
      <c r="BL313" s="99"/>
      <c r="BM313" s="99"/>
      <c r="BN313" s="99"/>
      <c r="BO313" s="99"/>
      <c r="BP313" s="99"/>
      <c r="BQ313" s="99"/>
      <c r="BR313" s="99"/>
      <c r="BS313" s="99"/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99"/>
      <c r="CF313" s="99"/>
      <c r="CG313" s="99"/>
      <c r="CH313" s="99"/>
      <c r="CI313" s="206"/>
      <c r="CJ313" s="206"/>
      <c r="CK313" s="206"/>
      <c r="CL313" s="206"/>
      <c r="CM313" s="206"/>
      <c r="CN313" s="206"/>
    </row>
    <row r="314" spans="18:92" x14ac:dyDescent="0.25"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100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  <c r="BS314" s="99"/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99"/>
      <c r="CF314" s="99"/>
      <c r="CG314" s="99"/>
      <c r="CH314" s="99"/>
      <c r="CI314" s="206"/>
      <c r="CJ314" s="206"/>
      <c r="CK314" s="206"/>
      <c r="CL314" s="206"/>
      <c r="CM314" s="206"/>
      <c r="CN314" s="206"/>
    </row>
    <row r="315" spans="18:92" x14ac:dyDescent="0.25"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100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9"/>
      <c r="BD315" s="99"/>
      <c r="BE315" s="99"/>
      <c r="BF315" s="99"/>
      <c r="BG315" s="99"/>
      <c r="BH315" s="99"/>
      <c r="BI315" s="99"/>
      <c r="BJ315" s="99"/>
      <c r="BK315" s="99"/>
      <c r="BL315" s="99"/>
      <c r="BM315" s="99"/>
      <c r="BN315" s="99"/>
      <c r="BO315" s="99"/>
      <c r="BP315" s="99"/>
      <c r="BQ315" s="99"/>
      <c r="BR315" s="99"/>
      <c r="BS315" s="99"/>
      <c r="BT315" s="99"/>
      <c r="BU315" s="99"/>
      <c r="BV315" s="99"/>
      <c r="BW315" s="99"/>
      <c r="BX315" s="99"/>
      <c r="BY315" s="99"/>
      <c r="BZ315" s="99"/>
      <c r="CA315" s="99"/>
      <c r="CB315" s="99"/>
      <c r="CC315" s="99"/>
      <c r="CD315" s="99"/>
      <c r="CE315" s="99"/>
      <c r="CF315" s="99"/>
      <c r="CG315" s="99"/>
      <c r="CH315" s="99"/>
      <c r="CI315" s="206"/>
      <c r="CJ315" s="206"/>
      <c r="CK315" s="206"/>
      <c r="CL315" s="206"/>
      <c r="CM315" s="206"/>
      <c r="CN315" s="206"/>
    </row>
    <row r="316" spans="18:92" x14ac:dyDescent="0.25"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100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  <c r="BS316" s="99"/>
      <c r="BT316" s="99"/>
      <c r="BU316" s="99"/>
      <c r="BV316" s="99"/>
      <c r="BW316" s="99"/>
      <c r="BX316" s="99"/>
      <c r="BY316" s="99"/>
      <c r="BZ316" s="99"/>
      <c r="CA316" s="99"/>
      <c r="CB316" s="99"/>
      <c r="CC316" s="99"/>
      <c r="CD316" s="99"/>
      <c r="CE316" s="99"/>
      <c r="CF316" s="99"/>
      <c r="CG316" s="99"/>
      <c r="CH316" s="99"/>
      <c r="CI316" s="206"/>
      <c r="CJ316" s="206"/>
      <c r="CK316" s="206"/>
      <c r="CL316" s="206"/>
      <c r="CM316" s="206"/>
      <c r="CN316" s="206"/>
    </row>
    <row r="317" spans="18:92" x14ac:dyDescent="0.25"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100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99"/>
      <c r="BI317" s="99"/>
      <c r="BJ317" s="99"/>
      <c r="BK317" s="99"/>
      <c r="BL317" s="99"/>
      <c r="BM317" s="99"/>
      <c r="BN317" s="99"/>
      <c r="BO317" s="99"/>
      <c r="BP317" s="99"/>
      <c r="BQ317" s="99"/>
      <c r="BR317" s="99"/>
      <c r="BS317" s="99"/>
      <c r="BT317" s="99"/>
      <c r="BU317" s="99"/>
      <c r="BV317" s="99"/>
      <c r="BW317" s="99"/>
      <c r="BX317" s="99"/>
      <c r="BY317" s="99"/>
      <c r="BZ317" s="99"/>
      <c r="CA317" s="99"/>
      <c r="CB317" s="99"/>
      <c r="CC317" s="99"/>
      <c r="CD317" s="99"/>
      <c r="CE317" s="99"/>
      <c r="CF317" s="99"/>
      <c r="CG317" s="99"/>
      <c r="CH317" s="99"/>
      <c r="CI317" s="206"/>
      <c r="CJ317" s="206"/>
      <c r="CK317" s="206"/>
      <c r="CL317" s="206"/>
      <c r="CM317" s="206"/>
      <c r="CN317" s="206"/>
    </row>
    <row r="318" spans="18:92" x14ac:dyDescent="0.25"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100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99"/>
      <c r="BI318" s="99"/>
      <c r="BJ318" s="99"/>
      <c r="BK318" s="99"/>
      <c r="BL318" s="99"/>
      <c r="BM318" s="99"/>
      <c r="BN318" s="99"/>
      <c r="BO318" s="99"/>
      <c r="BP318" s="99"/>
      <c r="BQ318" s="99"/>
      <c r="BR318" s="99"/>
      <c r="BS318" s="99"/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99"/>
      <c r="CF318" s="99"/>
      <c r="CG318" s="99"/>
      <c r="CH318" s="99"/>
      <c r="CI318" s="206"/>
      <c r="CJ318" s="206"/>
      <c r="CK318" s="206"/>
      <c r="CL318" s="206"/>
      <c r="CM318" s="206"/>
      <c r="CN318" s="206"/>
    </row>
    <row r="319" spans="18:92" x14ac:dyDescent="0.25"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100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  <c r="BS319" s="99"/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99"/>
      <c r="CF319" s="99"/>
      <c r="CG319" s="99"/>
      <c r="CH319" s="99"/>
      <c r="CI319" s="206"/>
      <c r="CJ319" s="206"/>
      <c r="CK319" s="206"/>
      <c r="CL319" s="206"/>
      <c r="CM319" s="206"/>
      <c r="CN319" s="206"/>
    </row>
    <row r="320" spans="18:92" x14ac:dyDescent="0.25"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100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  <c r="BS320" s="99"/>
      <c r="BT320" s="99"/>
      <c r="BU320" s="99"/>
      <c r="BV320" s="99"/>
      <c r="BW320" s="99"/>
      <c r="BX320" s="99"/>
      <c r="BY320" s="99"/>
      <c r="BZ320" s="99"/>
      <c r="CA320" s="99"/>
      <c r="CB320" s="99"/>
      <c r="CC320" s="99"/>
      <c r="CD320" s="99"/>
      <c r="CE320" s="99"/>
      <c r="CF320" s="99"/>
      <c r="CG320" s="99"/>
      <c r="CH320" s="99"/>
      <c r="CI320" s="206"/>
      <c r="CJ320" s="206"/>
      <c r="CK320" s="206"/>
      <c r="CL320" s="206"/>
      <c r="CM320" s="206"/>
      <c r="CN320" s="206"/>
    </row>
    <row r="321" spans="18:92" x14ac:dyDescent="0.25"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100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  <c r="BS321" s="99"/>
      <c r="BT321" s="99"/>
      <c r="BU321" s="99"/>
      <c r="BV321" s="99"/>
      <c r="BW321" s="99"/>
      <c r="BX321" s="99"/>
      <c r="BY321" s="99"/>
      <c r="BZ321" s="99"/>
      <c r="CA321" s="99"/>
      <c r="CB321" s="99"/>
      <c r="CC321" s="99"/>
      <c r="CD321" s="99"/>
      <c r="CE321" s="99"/>
      <c r="CF321" s="99"/>
      <c r="CG321" s="99"/>
      <c r="CH321" s="99"/>
      <c r="CI321" s="206"/>
      <c r="CJ321" s="206"/>
      <c r="CK321" s="206"/>
      <c r="CL321" s="206"/>
      <c r="CM321" s="206"/>
      <c r="CN321" s="206"/>
    </row>
    <row r="322" spans="18:92" x14ac:dyDescent="0.25"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100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  <c r="BS322" s="99"/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99"/>
      <c r="CF322" s="99"/>
      <c r="CG322" s="99"/>
      <c r="CH322" s="99"/>
      <c r="CI322" s="206"/>
      <c r="CJ322" s="206"/>
      <c r="CK322" s="206"/>
      <c r="CL322" s="206"/>
      <c r="CM322" s="206"/>
      <c r="CN322" s="206"/>
    </row>
    <row r="323" spans="18:92" x14ac:dyDescent="0.25"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100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99"/>
      <c r="BO323" s="99"/>
      <c r="BP323" s="99"/>
      <c r="BQ323" s="99"/>
      <c r="BR323" s="99"/>
      <c r="BS323" s="99"/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99"/>
      <c r="CF323" s="99"/>
      <c r="CG323" s="99"/>
      <c r="CH323" s="99"/>
      <c r="CI323" s="206"/>
      <c r="CJ323" s="206"/>
      <c r="CK323" s="206"/>
      <c r="CL323" s="206"/>
      <c r="CM323" s="206"/>
      <c r="CN323" s="206"/>
    </row>
    <row r="324" spans="18:92" x14ac:dyDescent="0.25"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100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9"/>
      <c r="BD324" s="99"/>
      <c r="BE324" s="99"/>
      <c r="BF324" s="99"/>
      <c r="BG324" s="99"/>
      <c r="BH324" s="99"/>
      <c r="BI324" s="99"/>
      <c r="BJ324" s="99"/>
      <c r="BK324" s="99"/>
      <c r="BL324" s="99"/>
      <c r="BM324" s="99"/>
      <c r="BN324" s="99"/>
      <c r="BO324" s="99"/>
      <c r="BP324" s="99"/>
      <c r="BQ324" s="99"/>
      <c r="BR324" s="99"/>
      <c r="BS324" s="99"/>
      <c r="BT324" s="99"/>
      <c r="BU324" s="99"/>
      <c r="BV324" s="99"/>
      <c r="BW324" s="99"/>
      <c r="BX324" s="99"/>
      <c r="BY324" s="99"/>
      <c r="BZ324" s="99"/>
      <c r="CA324" s="99"/>
      <c r="CB324" s="99"/>
      <c r="CC324" s="99"/>
      <c r="CD324" s="99"/>
      <c r="CE324" s="99"/>
      <c r="CF324" s="99"/>
      <c r="CG324" s="99"/>
      <c r="CH324" s="99"/>
      <c r="CI324" s="206"/>
      <c r="CJ324" s="206"/>
      <c r="CK324" s="206"/>
      <c r="CL324" s="206"/>
      <c r="CM324" s="206"/>
      <c r="CN324" s="206"/>
    </row>
    <row r="325" spans="18:92" x14ac:dyDescent="0.25"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100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99"/>
      <c r="BI325" s="99"/>
      <c r="BJ325" s="99"/>
      <c r="BK325" s="99"/>
      <c r="BL325" s="99"/>
      <c r="BM325" s="99"/>
      <c r="BN325" s="99"/>
      <c r="BO325" s="99"/>
      <c r="BP325" s="99"/>
      <c r="BQ325" s="99"/>
      <c r="BR325" s="99"/>
      <c r="BS325" s="99"/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99"/>
      <c r="CF325" s="99"/>
      <c r="CG325" s="99"/>
      <c r="CH325" s="99"/>
      <c r="CI325" s="206"/>
      <c r="CJ325" s="206"/>
      <c r="CK325" s="206"/>
      <c r="CL325" s="206"/>
      <c r="CM325" s="206"/>
      <c r="CN325" s="206"/>
    </row>
    <row r="326" spans="18:92" x14ac:dyDescent="0.25"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100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  <c r="BS326" s="99"/>
      <c r="BT326" s="99"/>
      <c r="BU326" s="99"/>
      <c r="BV326" s="99"/>
      <c r="BW326" s="99"/>
      <c r="BX326" s="99"/>
      <c r="BY326" s="99"/>
      <c r="BZ326" s="99"/>
      <c r="CA326" s="99"/>
      <c r="CB326" s="99"/>
      <c r="CC326" s="99"/>
      <c r="CD326" s="99"/>
      <c r="CE326" s="99"/>
      <c r="CF326" s="99"/>
      <c r="CG326" s="99"/>
      <c r="CH326" s="99"/>
      <c r="CI326" s="206"/>
      <c r="CJ326" s="206"/>
      <c r="CK326" s="206"/>
      <c r="CL326" s="206"/>
      <c r="CM326" s="206"/>
      <c r="CN326" s="206"/>
    </row>
    <row r="327" spans="18:92" x14ac:dyDescent="0.25"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100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  <c r="BS327" s="99"/>
      <c r="BT327" s="99"/>
      <c r="BU327" s="99"/>
      <c r="BV327" s="99"/>
      <c r="BW327" s="99"/>
      <c r="BX327" s="99"/>
      <c r="BY327" s="99"/>
      <c r="BZ327" s="99"/>
      <c r="CA327" s="99"/>
      <c r="CB327" s="99"/>
      <c r="CC327" s="99"/>
      <c r="CD327" s="99"/>
      <c r="CE327" s="99"/>
      <c r="CF327" s="99"/>
      <c r="CG327" s="99"/>
      <c r="CH327" s="99"/>
      <c r="CI327" s="206"/>
      <c r="CJ327" s="206"/>
      <c r="CK327" s="206"/>
      <c r="CL327" s="206"/>
      <c r="CM327" s="206"/>
      <c r="CN327" s="206"/>
    </row>
    <row r="328" spans="18:92" x14ac:dyDescent="0.25"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100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99"/>
      <c r="BH328" s="99"/>
      <c r="BI328" s="99"/>
      <c r="BJ328" s="99"/>
      <c r="BK328" s="99"/>
      <c r="BL328" s="99"/>
      <c r="BM328" s="99"/>
      <c r="BN328" s="99"/>
      <c r="BO328" s="99"/>
      <c r="BP328" s="99"/>
      <c r="BQ328" s="99"/>
      <c r="BR328" s="99"/>
      <c r="BS328" s="99"/>
      <c r="BT328" s="99"/>
      <c r="BU328" s="99"/>
      <c r="BV328" s="99"/>
      <c r="BW328" s="99"/>
      <c r="BX328" s="99"/>
      <c r="BY328" s="99"/>
      <c r="BZ328" s="99"/>
      <c r="CA328" s="99"/>
      <c r="CB328" s="99"/>
      <c r="CC328" s="99"/>
      <c r="CD328" s="99"/>
      <c r="CE328" s="99"/>
      <c r="CF328" s="99"/>
      <c r="CG328" s="99"/>
      <c r="CH328" s="99"/>
      <c r="CI328" s="206"/>
      <c r="CJ328" s="206"/>
      <c r="CK328" s="206"/>
      <c r="CL328" s="206"/>
      <c r="CM328" s="206"/>
      <c r="CN328" s="206"/>
    </row>
    <row r="329" spans="18:92" x14ac:dyDescent="0.25"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100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  <c r="BS329" s="99"/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99"/>
      <c r="CF329" s="99"/>
      <c r="CG329" s="99"/>
      <c r="CH329" s="99"/>
      <c r="CI329" s="206"/>
      <c r="CJ329" s="206"/>
      <c r="CK329" s="206"/>
      <c r="CL329" s="206"/>
      <c r="CM329" s="206"/>
      <c r="CN329" s="206"/>
    </row>
    <row r="330" spans="18:92" x14ac:dyDescent="0.25"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100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99"/>
      <c r="BL330" s="99"/>
      <c r="BM330" s="99"/>
      <c r="BN330" s="99"/>
      <c r="BO330" s="99"/>
      <c r="BP330" s="99"/>
      <c r="BQ330" s="99"/>
      <c r="BR330" s="99"/>
      <c r="BS330" s="99"/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99"/>
      <c r="CF330" s="99"/>
      <c r="CG330" s="99"/>
      <c r="CH330" s="99"/>
      <c r="CI330" s="206"/>
      <c r="CJ330" s="206"/>
      <c r="CK330" s="206"/>
      <c r="CL330" s="206"/>
      <c r="CM330" s="206"/>
      <c r="CN330" s="206"/>
    </row>
    <row r="331" spans="18:92" x14ac:dyDescent="0.25"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100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99"/>
      <c r="BR331" s="99"/>
      <c r="BS331" s="99"/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99"/>
      <c r="CF331" s="99"/>
      <c r="CG331" s="99"/>
      <c r="CH331" s="99"/>
      <c r="CI331" s="206"/>
      <c r="CJ331" s="206"/>
      <c r="CK331" s="206"/>
      <c r="CL331" s="206"/>
      <c r="CM331" s="206"/>
      <c r="CN331" s="206"/>
    </row>
    <row r="332" spans="18:92" x14ac:dyDescent="0.25"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100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99"/>
      <c r="BL332" s="99"/>
      <c r="BM332" s="99"/>
      <c r="BN332" s="99"/>
      <c r="BO332" s="99"/>
      <c r="BP332" s="99"/>
      <c r="BQ332" s="99"/>
      <c r="BR332" s="99"/>
      <c r="BS332" s="99"/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99"/>
      <c r="CF332" s="99"/>
      <c r="CG332" s="99"/>
      <c r="CH332" s="99"/>
      <c r="CI332" s="206"/>
      <c r="CJ332" s="206"/>
      <c r="CK332" s="206"/>
      <c r="CL332" s="206"/>
      <c r="CM332" s="206"/>
      <c r="CN332" s="206"/>
    </row>
    <row r="333" spans="18:92" x14ac:dyDescent="0.25"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100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  <c r="BS333" s="99"/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99"/>
      <c r="CF333" s="99"/>
      <c r="CG333" s="99"/>
      <c r="CH333" s="99"/>
      <c r="CI333" s="206"/>
      <c r="CJ333" s="206"/>
      <c r="CK333" s="206"/>
      <c r="CL333" s="206"/>
      <c r="CM333" s="206"/>
      <c r="CN333" s="206"/>
    </row>
    <row r="334" spans="18:92" x14ac:dyDescent="0.25"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100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9"/>
      <c r="BD334" s="99"/>
      <c r="BE334" s="99"/>
      <c r="BF334" s="99"/>
      <c r="BG334" s="99"/>
      <c r="BH334" s="99"/>
      <c r="BI334" s="99"/>
      <c r="BJ334" s="99"/>
      <c r="BK334" s="99"/>
      <c r="BL334" s="99"/>
      <c r="BM334" s="99"/>
      <c r="BN334" s="99"/>
      <c r="BO334" s="99"/>
      <c r="BP334" s="99"/>
      <c r="BQ334" s="99"/>
      <c r="BR334" s="99"/>
      <c r="BS334" s="99"/>
      <c r="BT334" s="99"/>
      <c r="BU334" s="99"/>
      <c r="BV334" s="99"/>
      <c r="BW334" s="99"/>
      <c r="BX334" s="99"/>
      <c r="BY334" s="99"/>
      <c r="BZ334" s="99"/>
      <c r="CA334" s="99"/>
      <c r="CB334" s="99"/>
      <c r="CC334" s="99"/>
      <c r="CD334" s="99"/>
      <c r="CE334" s="99"/>
      <c r="CF334" s="99"/>
      <c r="CG334" s="99"/>
      <c r="CH334" s="99"/>
      <c r="CI334" s="206"/>
      <c r="CJ334" s="206"/>
      <c r="CK334" s="206"/>
      <c r="CL334" s="206"/>
      <c r="CM334" s="206"/>
      <c r="CN334" s="206"/>
    </row>
    <row r="335" spans="18:92" x14ac:dyDescent="0.25"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100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99"/>
      <c r="BL335" s="99"/>
      <c r="BM335" s="99"/>
      <c r="BN335" s="99"/>
      <c r="BO335" s="99"/>
      <c r="BP335" s="99"/>
      <c r="BQ335" s="99"/>
      <c r="BR335" s="99"/>
      <c r="BS335" s="99"/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99"/>
      <c r="CF335" s="99"/>
      <c r="CG335" s="99"/>
      <c r="CH335" s="99"/>
      <c r="CI335" s="206"/>
      <c r="CJ335" s="206"/>
      <c r="CK335" s="206"/>
      <c r="CL335" s="206"/>
      <c r="CM335" s="206"/>
      <c r="CN335" s="206"/>
    </row>
    <row r="336" spans="18:92" x14ac:dyDescent="0.25"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100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99"/>
      <c r="BL336" s="99"/>
      <c r="BM336" s="99"/>
      <c r="BN336" s="99"/>
      <c r="BO336" s="99"/>
      <c r="BP336" s="99"/>
      <c r="BQ336" s="99"/>
      <c r="BR336" s="99"/>
      <c r="BS336" s="99"/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99"/>
      <c r="CF336" s="99"/>
      <c r="CG336" s="99"/>
      <c r="CH336" s="99"/>
      <c r="CI336" s="206"/>
      <c r="CJ336" s="206"/>
      <c r="CK336" s="206"/>
      <c r="CL336" s="206"/>
      <c r="CM336" s="206"/>
      <c r="CN336" s="206"/>
    </row>
    <row r="337" spans="18:92" x14ac:dyDescent="0.25"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100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99"/>
      <c r="BL337" s="99"/>
      <c r="BM337" s="99"/>
      <c r="BN337" s="99"/>
      <c r="BO337" s="99"/>
      <c r="BP337" s="99"/>
      <c r="BQ337" s="99"/>
      <c r="BR337" s="99"/>
      <c r="BS337" s="99"/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99"/>
      <c r="CF337" s="99"/>
      <c r="CG337" s="99"/>
      <c r="CH337" s="99"/>
      <c r="CI337" s="206"/>
      <c r="CJ337" s="206"/>
      <c r="CK337" s="206"/>
      <c r="CL337" s="206"/>
      <c r="CM337" s="206"/>
      <c r="CN337" s="206"/>
    </row>
    <row r="338" spans="18:92" x14ac:dyDescent="0.25"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100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  <c r="BA338" s="99"/>
      <c r="BB338" s="99"/>
      <c r="BC338" s="99"/>
      <c r="BD338" s="99"/>
      <c r="BE338" s="99"/>
      <c r="BF338" s="99"/>
      <c r="BG338" s="99"/>
      <c r="BH338" s="99"/>
      <c r="BI338" s="99"/>
      <c r="BJ338" s="99"/>
      <c r="BK338" s="99"/>
      <c r="BL338" s="99"/>
      <c r="BM338" s="99"/>
      <c r="BN338" s="99"/>
      <c r="BO338" s="99"/>
      <c r="BP338" s="99"/>
      <c r="BQ338" s="99"/>
      <c r="BR338" s="99"/>
      <c r="BS338" s="99"/>
      <c r="BT338" s="99"/>
      <c r="BU338" s="99"/>
      <c r="BV338" s="99"/>
      <c r="BW338" s="99"/>
      <c r="BX338" s="99"/>
      <c r="BY338" s="99"/>
      <c r="BZ338" s="99"/>
      <c r="CA338" s="99"/>
      <c r="CB338" s="99"/>
      <c r="CC338" s="99"/>
      <c r="CD338" s="99"/>
      <c r="CE338" s="99"/>
      <c r="CF338" s="99"/>
      <c r="CG338" s="99"/>
      <c r="CH338" s="99"/>
      <c r="CI338" s="206"/>
      <c r="CJ338" s="206"/>
      <c r="CK338" s="206"/>
      <c r="CL338" s="206"/>
      <c r="CM338" s="206"/>
      <c r="CN338" s="206"/>
    </row>
    <row r="339" spans="18:92" x14ac:dyDescent="0.25"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100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99"/>
      <c r="BR339" s="99"/>
      <c r="BS339" s="99"/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99"/>
      <c r="CF339" s="99"/>
      <c r="CG339" s="99"/>
      <c r="CH339" s="99"/>
      <c r="CI339" s="206"/>
      <c r="CJ339" s="206"/>
      <c r="CK339" s="206"/>
      <c r="CL339" s="206"/>
      <c r="CM339" s="206"/>
      <c r="CN339" s="206"/>
    </row>
    <row r="340" spans="18:92" x14ac:dyDescent="0.25"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100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  <c r="BS340" s="99"/>
      <c r="BT340" s="99"/>
      <c r="BU340" s="99"/>
      <c r="BV340" s="99"/>
      <c r="BW340" s="99"/>
      <c r="BX340" s="99"/>
      <c r="BY340" s="99"/>
      <c r="BZ340" s="99"/>
      <c r="CA340" s="99"/>
      <c r="CB340" s="99"/>
      <c r="CC340" s="99"/>
      <c r="CD340" s="99"/>
      <c r="CE340" s="99"/>
      <c r="CF340" s="99"/>
      <c r="CG340" s="99"/>
      <c r="CH340" s="99"/>
      <c r="CI340" s="206"/>
      <c r="CJ340" s="206"/>
      <c r="CK340" s="206"/>
      <c r="CL340" s="206"/>
      <c r="CM340" s="206"/>
      <c r="CN340" s="206"/>
    </row>
    <row r="341" spans="18:92" x14ac:dyDescent="0.25"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100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  <c r="BS341" s="99"/>
      <c r="BT341" s="99"/>
      <c r="BU341" s="99"/>
      <c r="BV341" s="99"/>
      <c r="BW341" s="99"/>
      <c r="BX341" s="99"/>
      <c r="BY341" s="99"/>
      <c r="BZ341" s="99"/>
      <c r="CA341" s="99"/>
      <c r="CB341" s="99"/>
      <c r="CC341" s="99"/>
      <c r="CD341" s="99"/>
      <c r="CE341" s="99"/>
      <c r="CF341" s="99"/>
      <c r="CG341" s="99"/>
      <c r="CH341" s="99"/>
      <c r="CI341" s="206"/>
      <c r="CJ341" s="206"/>
      <c r="CK341" s="206"/>
      <c r="CL341" s="206"/>
      <c r="CM341" s="206"/>
      <c r="CN341" s="206"/>
    </row>
    <row r="342" spans="18:92" x14ac:dyDescent="0.25"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100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9"/>
      <c r="BF342" s="99"/>
      <c r="BG342" s="99"/>
      <c r="BH342" s="99"/>
      <c r="BI342" s="99"/>
      <c r="BJ342" s="99"/>
      <c r="BK342" s="99"/>
      <c r="BL342" s="99"/>
      <c r="BM342" s="99"/>
      <c r="BN342" s="99"/>
      <c r="BO342" s="99"/>
      <c r="BP342" s="99"/>
      <c r="BQ342" s="99"/>
      <c r="BR342" s="99"/>
      <c r="BS342" s="99"/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99"/>
      <c r="CF342" s="99"/>
      <c r="CG342" s="99"/>
      <c r="CH342" s="99"/>
      <c r="CI342" s="206"/>
      <c r="CJ342" s="206"/>
      <c r="CK342" s="206"/>
      <c r="CL342" s="206"/>
      <c r="CM342" s="206"/>
      <c r="CN342" s="206"/>
    </row>
    <row r="343" spans="18:92" x14ac:dyDescent="0.25"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100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99"/>
      <c r="BR343" s="99"/>
      <c r="BS343" s="99"/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99"/>
      <c r="CF343" s="99"/>
      <c r="CG343" s="99"/>
      <c r="CH343" s="99"/>
      <c r="CI343" s="206"/>
      <c r="CJ343" s="206"/>
      <c r="CK343" s="206"/>
      <c r="CL343" s="206"/>
      <c r="CM343" s="206"/>
      <c r="CN343" s="206"/>
    </row>
    <row r="344" spans="18:92" x14ac:dyDescent="0.25"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100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9"/>
      <c r="BD344" s="99"/>
      <c r="BE344" s="99"/>
      <c r="BF344" s="99"/>
      <c r="BG344" s="99"/>
      <c r="BH344" s="99"/>
      <c r="BI344" s="99"/>
      <c r="BJ344" s="99"/>
      <c r="BK344" s="99"/>
      <c r="BL344" s="99"/>
      <c r="BM344" s="99"/>
      <c r="BN344" s="99"/>
      <c r="BO344" s="99"/>
      <c r="BP344" s="99"/>
      <c r="BQ344" s="99"/>
      <c r="BR344" s="99"/>
      <c r="BS344" s="99"/>
      <c r="BT344" s="99"/>
      <c r="BU344" s="99"/>
      <c r="BV344" s="99"/>
      <c r="BW344" s="99"/>
      <c r="BX344" s="99"/>
      <c r="BY344" s="99"/>
      <c r="BZ344" s="99"/>
      <c r="CA344" s="99"/>
      <c r="CB344" s="99"/>
      <c r="CC344" s="99"/>
      <c r="CD344" s="99"/>
      <c r="CE344" s="99"/>
      <c r="CF344" s="99"/>
      <c r="CG344" s="99"/>
      <c r="CH344" s="99"/>
      <c r="CI344" s="206"/>
      <c r="CJ344" s="206"/>
      <c r="CK344" s="206"/>
      <c r="CL344" s="206"/>
      <c r="CM344" s="206"/>
      <c r="CN344" s="206"/>
    </row>
    <row r="345" spans="18:92" x14ac:dyDescent="0.25"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100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  <c r="BS345" s="99"/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99"/>
      <c r="CF345" s="99"/>
      <c r="CG345" s="99"/>
      <c r="CH345" s="99"/>
      <c r="CI345" s="206"/>
      <c r="CJ345" s="206"/>
      <c r="CK345" s="206"/>
      <c r="CL345" s="206"/>
      <c r="CM345" s="206"/>
      <c r="CN345" s="206"/>
    </row>
    <row r="346" spans="18:92" x14ac:dyDescent="0.25"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100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9"/>
      <c r="BD346" s="99"/>
      <c r="BE346" s="99"/>
      <c r="BF346" s="99"/>
      <c r="BG346" s="99"/>
      <c r="BH346" s="99"/>
      <c r="BI346" s="99"/>
      <c r="BJ346" s="99"/>
      <c r="BK346" s="99"/>
      <c r="BL346" s="99"/>
      <c r="BM346" s="99"/>
      <c r="BN346" s="99"/>
      <c r="BO346" s="99"/>
      <c r="BP346" s="99"/>
      <c r="BQ346" s="99"/>
      <c r="BR346" s="99"/>
      <c r="BS346" s="99"/>
      <c r="BT346" s="99"/>
      <c r="BU346" s="99"/>
      <c r="BV346" s="99"/>
      <c r="BW346" s="99"/>
      <c r="BX346" s="99"/>
      <c r="BY346" s="99"/>
      <c r="BZ346" s="99"/>
      <c r="CA346" s="99"/>
      <c r="CB346" s="99"/>
      <c r="CC346" s="99"/>
      <c r="CD346" s="99"/>
      <c r="CE346" s="99"/>
      <c r="CF346" s="99"/>
      <c r="CG346" s="99"/>
      <c r="CH346" s="99"/>
      <c r="CI346" s="206"/>
      <c r="CJ346" s="206"/>
      <c r="CK346" s="206"/>
      <c r="CL346" s="206"/>
      <c r="CM346" s="206"/>
      <c r="CN346" s="206"/>
    </row>
    <row r="347" spans="18:92" x14ac:dyDescent="0.25"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100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99"/>
      <c r="BO347" s="99"/>
      <c r="BP347" s="99"/>
      <c r="BQ347" s="99"/>
      <c r="BR347" s="99"/>
      <c r="BS347" s="99"/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99"/>
      <c r="CF347" s="99"/>
      <c r="CG347" s="99"/>
      <c r="CH347" s="99"/>
      <c r="CI347" s="206"/>
      <c r="CJ347" s="206"/>
      <c r="CK347" s="206"/>
      <c r="CL347" s="206"/>
      <c r="CM347" s="206"/>
      <c r="CN347" s="206"/>
    </row>
    <row r="348" spans="18:92" x14ac:dyDescent="0.25"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100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  <c r="BG348" s="99"/>
      <c r="BH348" s="99"/>
      <c r="BI348" s="99"/>
      <c r="BJ348" s="99"/>
      <c r="BK348" s="99"/>
      <c r="BL348" s="99"/>
      <c r="BM348" s="99"/>
      <c r="BN348" s="99"/>
      <c r="BO348" s="99"/>
      <c r="BP348" s="99"/>
      <c r="BQ348" s="99"/>
      <c r="BR348" s="99"/>
      <c r="BS348" s="99"/>
      <c r="BT348" s="99"/>
      <c r="BU348" s="99"/>
      <c r="BV348" s="99"/>
      <c r="BW348" s="99"/>
      <c r="BX348" s="99"/>
      <c r="BY348" s="99"/>
      <c r="BZ348" s="99"/>
      <c r="CA348" s="99"/>
      <c r="CB348" s="99"/>
      <c r="CC348" s="99"/>
      <c r="CD348" s="99"/>
      <c r="CE348" s="99"/>
      <c r="CF348" s="99"/>
      <c r="CG348" s="99"/>
      <c r="CH348" s="99"/>
      <c r="CI348" s="206"/>
      <c r="CJ348" s="206"/>
      <c r="CK348" s="206"/>
      <c r="CL348" s="206"/>
      <c r="CM348" s="206"/>
      <c r="CN348" s="206"/>
    </row>
    <row r="349" spans="18:92" x14ac:dyDescent="0.25"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100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  <c r="BS349" s="99"/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99"/>
      <c r="CF349" s="99"/>
      <c r="CG349" s="99"/>
      <c r="CH349" s="99"/>
      <c r="CI349" s="206"/>
      <c r="CJ349" s="206"/>
      <c r="CK349" s="206"/>
      <c r="CL349" s="206"/>
      <c r="CM349" s="206"/>
      <c r="CN349" s="206"/>
    </row>
    <row r="350" spans="18:92" x14ac:dyDescent="0.25"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100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  <c r="BS350" s="99"/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99"/>
      <c r="CF350" s="99"/>
      <c r="CG350" s="99"/>
      <c r="CH350" s="99"/>
      <c r="CI350" s="206"/>
      <c r="CJ350" s="206"/>
      <c r="CK350" s="206"/>
      <c r="CL350" s="206"/>
      <c r="CM350" s="206"/>
      <c r="CN350" s="206"/>
    </row>
    <row r="351" spans="18:92" x14ac:dyDescent="0.25"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100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  <c r="BS351" s="99"/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99"/>
      <c r="CF351" s="99"/>
      <c r="CG351" s="99"/>
      <c r="CH351" s="99"/>
      <c r="CI351" s="206"/>
      <c r="CJ351" s="206"/>
      <c r="CK351" s="206"/>
      <c r="CL351" s="206"/>
      <c r="CM351" s="206"/>
      <c r="CN351" s="206"/>
    </row>
    <row r="352" spans="18:92" x14ac:dyDescent="0.25"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100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9"/>
      <c r="BD352" s="99"/>
      <c r="BE352" s="99"/>
      <c r="BF352" s="99"/>
      <c r="BG352" s="99"/>
      <c r="BH352" s="99"/>
      <c r="BI352" s="99"/>
      <c r="BJ352" s="99"/>
      <c r="BK352" s="99"/>
      <c r="BL352" s="99"/>
      <c r="BM352" s="99"/>
      <c r="BN352" s="99"/>
      <c r="BO352" s="99"/>
      <c r="BP352" s="99"/>
      <c r="BQ352" s="99"/>
      <c r="BR352" s="99"/>
      <c r="BS352" s="99"/>
      <c r="BT352" s="99"/>
      <c r="BU352" s="99"/>
      <c r="BV352" s="99"/>
      <c r="BW352" s="99"/>
      <c r="BX352" s="99"/>
      <c r="BY352" s="99"/>
      <c r="BZ352" s="99"/>
      <c r="CA352" s="99"/>
      <c r="CB352" s="99"/>
      <c r="CC352" s="99"/>
      <c r="CD352" s="99"/>
      <c r="CE352" s="99"/>
      <c r="CF352" s="99"/>
      <c r="CG352" s="99"/>
      <c r="CH352" s="99"/>
      <c r="CI352" s="206"/>
      <c r="CJ352" s="206"/>
      <c r="CK352" s="206"/>
      <c r="CL352" s="206"/>
      <c r="CM352" s="206"/>
      <c r="CN352" s="206"/>
    </row>
    <row r="353" spans="18:92" x14ac:dyDescent="0.25"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100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  <c r="BA353" s="99"/>
      <c r="BB353" s="99"/>
      <c r="BC353" s="99"/>
      <c r="BD353" s="99"/>
      <c r="BE353" s="99"/>
      <c r="BF353" s="99"/>
      <c r="BG353" s="99"/>
      <c r="BH353" s="99"/>
      <c r="BI353" s="99"/>
      <c r="BJ353" s="99"/>
      <c r="BK353" s="99"/>
      <c r="BL353" s="99"/>
      <c r="BM353" s="99"/>
      <c r="BN353" s="99"/>
      <c r="BO353" s="99"/>
      <c r="BP353" s="99"/>
      <c r="BQ353" s="99"/>
      <c r="BR353" s="99"/>
      <c r="BS353" s="99"/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99"/>
      <c r="CF353" s="99"/>
      <c r="CG353" s="99"/>
      <c r="CH353" s="99"/>
      <c r="CI353" s="206"/>
      <c r="CJ353" s="206"/>
      <c r="CK353" s="206"/>
      <c r="CL353" s="206"/>
      <c r="CM353" s="206"/>
      <c r="CN353" s="206"/>
    </row>
    <row r="354" spans="18:92" x14ac:dyDescent="0.25"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100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  <c r="BA354" s="99"/>
      <c r="BB354" s="99"/>
      <c r="BC354" s="99"/>
      <c r="BD354" s="99"/>
      <c r="BE354" s="99"/>
      <c r="BF354" s="99"/>
      <c r="BG354" s="99"/>
      <c r="BH354" s="99"/>
      <c r="BI354" s="99"/>
      <c r="BJ354" s="99"/>
      <c r="BK354" s="99"/>
      <c r="BL354" s="99"/>
      <c r="BM354" s="99"/>
      <c r="BN354" s="99"/>
      <c r="BO354" s="99"/>
      <c r="BP354" s="99"/>
      <c r="BQ354" s="99"/>
      <c r="BR354" s="99"/>
      <c r="BS354" s="99"/>
      <c r="BT354" s="99"/>
      <c r="BU354" s="99"/>
      <c r="BV354" s="99"/>
      <c r="BW354" s="99"/>
      <c r="BX354" s="99"/>
      <c r="BY354" s="99"/>
      <c r="BZ354" s="99"/>
      <c r="CA354" s="99"/>
      <c r="CB354" s="99"/>
      <c r="CC354" s="99"/>
      <c r="CD354" s="99"/>
      <c r="CE354" s="99"/>
      <c r="CF354" s="99"/>
      <c r="CG354" s="99"/>
      <c r="CH354" s="99"/>
      <c r="CI354" s="206"/>
      <c r="CJ354" s="206"/>
      <c r="CK354" s="206"/>
      <c r="CL354" s="206"/>
      <c r="CM354" s="206"/>
      <c r="CN354" s="206"/>
    </row>
    <row r="355" spans="18:92" x14ac:dyDescent="0.25"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100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99"/>
      <c r="BR355" s="99"/>
      <c r="BS355" s="99"/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99"/>
      <c r="CF355" s="99"/>
      <c r="CG355" s="99"/>
      <c r="CH355" s="99"/>
      <c r="CI355" s="206"/>
      <c r="CJ355" s="206"/>
      <c r="CK355" s="206"/>
      <c r="CL355" s="206"/>
      <c r="CM355" s="206"/>
      <c r="CN355" s="206"/>
    </row>
    <row r="356" spans="18:92" x14ac:dyDescent="0.25"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100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99"/>
      <c r="BO356" s="99"/>
      <c r="BP356" s="99"/>
      <c r="BQ356" s="99"/>
      <c r="BR356" s="99"/>
      <c r="BS356" s="99"/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99"/>
      <c r="CF356" s="99"/>
      <c r="CG356" s="99"/>
      <c r="CH356" s="99"/>
      <c r="CI356" s="206"/>
      <c r="CJ356" s="206"/>
      <c r="CK356" s="206"/>
      <c r="CL356" s="206"/>
      <c r="CM356" s="206"/>
      <c r="CN356" s="206"/>
    </row>
    <row r="357" spans="18:92" x14ac:dyDescent="0.25"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100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  <c r="BS357" s="99"/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99"/>
      <c r="CF357" s="99"/>
      <c r="CG357" s="99"/>
      <c r="CH357" s="99"/>
      <c r="CI357" s="206"/>
      <c r="CJ357" s="206"/>
      <c r="CK357" s="206"/>
      <c r="CL357" s="206"/>
      <c r="CM357" s="206"/>
      <c r="CN357" s="206"/>
    </row>
    <row r="358" spans="18:92" x14ac:dyDescent="0.25"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100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  <c r="BS358" s="99"/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99"/>
      <c r="CF358" s="99"/>
      <c r="CG358" s="99"/>
      <c r="CH358" s="99"/>
      <c r="CI358" s="206"/>
      <c r="CJ358" s="206"/>
      <c r="CK358" s="206"/>
      <c r="CL358" s="206"/>
      <c r="CM358" s="206"/>
      <c r="CN358" s="206"/>
    </row>
    <row r="359" spans="18:92" x14ac:dyDescent="0.25"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100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99"/>
      <c r="BI359" s="99"/>
      <c r="BJ359" s="99"/>
      <c r="BK359" s="99"/>
      <c r="BL359" s="99"/>
      <c r="BM359" s="99"/>
      <c r="BN359" s="99"/>
      <c r="BO359" s="99"/>
      <c r="BP359" s="99"/>
      <c r="BQ359" s="99"/>
      <c r="BR359" s="99"/>
      <c r="BS359" s="99"/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99"/>
      <c r="CF359" s="99"/>
      <c r="CG359" s="99"/>
      <c r="CH359" s="99"/>
      <c r="CI359" s="206"/>
      <c r="CJ359" s="206"/>
      <c r="CK359" s="206"/>
      <c r="CL359" s="206"/>
      <c r="CM359" s="206"/>
      <c r="CN359" s="206"/>
    </row>
    <row r="360" spans="18:92" x14ac:dyDescent="0.25"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100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9"/>
      <c r="BD360" s="99"/>
      <c r="BE360" s="99"/>
      <c r="BF360" s="99"/>
      <c r="BG360" s="99"/>
      <c r="BH360" s="99"/>
      <c r="BI360" s="99"/>
      <c r="BJ360" s="99"/>
      <c r="BK360" s="99"/>
      <c r="BL360" s="99"/>
      <c r="BM360" s="99"/>
      <c r="BN360" s="99"/>
      <c r="BO360" s="99"/>
      <c r="BP360" s="99"/>
      <c r="BQ360" s="99"/>
      <c r="BR360" s="99"/>
      <c r="BS360" s="99"/>
      <c r="BT360" s="99"/>
      <c r="BU360" s="99"/>
      <c r="BV360" s="99"/>
      <c r="BW360" s="99"/>
      <c r="BX360" s="99"/>
      <c r="BY360" s="99"/>
      <c r="BZ360" s="99"/>
      <c r="CA360" s="99"/>
      <c r="CB360" s="99"/>
      <c r="CC360" s="99"/>
      <c r="CD360" s="99"/>
      <c r="CE360" s="99"/>
      <c r="CF360" s="99"/>
      <c r="CG360" s="99"/>
      <c r="CH360" s="99"/>
      <c r="CI360" s="206"/>
      <c r="CJ360" s="206"/>
      <c r="CK360" s="206"/>
      <c r="CL360" s="206"/>
      <c r="CM360" s="206"/>
      <c r="CN360" s="206"/>
    </row>
    <row r="361" spans="18:92" x14ac:dyDescent="0.25"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100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99"/>
      <c r="BR361" s="99"/>
      <c r="BS361" s="99"/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99"/>
      <c r="CF361" s="99"/>
      <c r="CG361" s="99"/>
      <c r="CH361" s="99"/>
      <c r="CI361" s="206"/>
      <c r="CJ361" s="206"/>
      <c r="CK361" s="206"/>
      <c r="CL361" s="206"/>
      <c r="CM361" s="206"/>
      <c r="CN361" s="206"/>
    </row>
    <row r="362" spans="18:92" x14ac:dyDescent="0.25"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100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9"/>
      <c r="BR362" s="99"/>
      <c r="BS362" s="99"/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99"/>
      <c r="CF362" s="99"/>
      <c r="CG362" s="99"/>
      <c r="CH362" s="99"/>
      <c r="CI362" s="206"/>
      <c r="CJ362" s="206"/>
      <c r="CK362" s="206"/>
      <c r="CL362" s="206"/>
      <c r="CM362" s="206"/>
      <c r="CN362" s="206"/>
    </row>
    <row r="363" spans="18:92" x14ac:dyDescent="0.25"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100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  <c r="BS363" s="99"/>
      <c r="BT363" s="99"/>
      <c r="BU363" s="99"/>
      <c r="BV363" s="99"/>
      <c r="BW363" s="99"/>
      <c r="BX363" s="99"/>
      <c r="BY363" s="99"/>
      <c r="BZ363" s="99"/>
      <c r="CA363" s="99"/>
      <c r="CB363" s="99"/>
      <c r="CC363" s="99"/>
      <c r="CD363" s="99"/>
      <c r="CE363" s="99"/>
      <c r="CF363" s="99"/>
      <c r="CG363" s="99"/>
      <c r="CH363" s="99"/>
      <c r="CI363" s="206"/>
      <c r="CJ363" s="206"/>
      <c r="CK363" s="206"/>
      <c r="CL363" s="206"/>
      <c r="CM363" s="206"/>
      <c r="CN363" s="206"/>
    </row>
    <row r="364" spans="18:92" x14ac:dyDescent="0.25"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100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99"/>
      <c r="BO364" s="99"/>
      <c r="BP364" s="99"/>
      <c r="BQ364" s="99"/>
      <c r="BR364" s="99"/>
      <c r="BS364" s="99"/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99"/>
      <c r="CF364" s="99"/>
      <c r="CG364" s="99"/>
      <c r="CH364" s="99"/>
      <c r="CI364" s="206"/>
      <c r="CJ364" s="206"/>
      <c r="CK364" s="206"/>
      <c r="CL364" s="206"/>
      <c r="CM364" s="206"/>
      <c r="CN364" s="206"/>
    </row>
    <row r="365" spans="18:92" x14ac:dyDescent="0.25"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100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99"/>
      <c r="BO365" s="99"/>
      <c r="BP365" s="99"/>
      <c r="BQ365" s="99"/>
      <c r="BR365" s="99"/>
      <c r="BS365" s="99"/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99"/>
      <c r="CF365" s="99"/>
      <c r="CG365" s="99"/>
      <c r="CH365" s="99"/>
      <c r="CI365" s="206"/>
      <c r="CJ365" s="206"/>
      <c r="CK365" s="206"/>
      <c r="CL365" s="206"/>
      <c r="CM365" s="206"/>
      <c r="CN365" s="206"/>
    </row>
    <row r="366" spans="18:92" x14ac:dyDescent="0.25"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100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99"/>
      <c r="BL366" s="99"/>
      <c r="BM366" s="99"/>
      <c r="BN366" s="99"/>
      <c r="BO366" s="99"/>
      <c r="BP366" s="99"/>
      <c r="BQ366" s="99"/>
      <c r="BR366" s="99"/>
      <c r="BS366" s="99"/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99"/>
      <c r="CF366" s="99"/>
      <c r="CG366" s="99"/>
      <c r="CH366" s="99"/>
      <c r="CI366" s="206"/>
      <c r="CJ366" s="206"/>
      <c r="CK366" s="206"/>
      <c r="CL366" s="206"/>
      <c r="CM366" s="206"/>
      <c r="CN366" s="206"/>
    </row>
    <row r="367" spans="18:92" x14ac:dyDescent="0.25"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100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99"/>
      <c r="BR367" s="99"/>
      <c r="BS367" s="99"/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99"/>
      <c r="CF367" s="99"/>
      <c r="CG367" s="99"/>
      <c r="CH367" s="99"/>
      <c r="CI367" s="206"/>
      <c r="CJ367" s="206"/>
      <c r="CK367" s="206"/>
      <c r="CL367" s="206"/>
      <c r="CM367" s="206"/>
      <c r="CN367" s="206"/>
    </row>
    <row r="368" spans="18:92" x14ac:dyDescent="0.25"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100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9"/>
      <c r="BF368" s="99"/>
      <c r="BG368" s="99"/>
      <c r="BH368" s="99"/>
      <c r="BI368" s="99"/>
      <c r="BJ368" s="99"/>
      <c r="BK368" s="99"/>
      <c r="BL368" s="99"/>
      <c r="BM368" s="99"/>
      <c r="BN368" s="99"/>
      <c r="BO368" s="99"/>
      <c r="BP368" s="99"/>
      <c r="BQ368" s="99"/>
      <c r="BR368" s="99"/>
      <c r="BS368" s="99"/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99"/>
      <c r="CF368" s="99"/>
      <c r="CG368" s="99"/>
      <c r="CH368" s="99"/>
      <c r="CI368" s="206"/>
      <c r="CJ368" s="206"/>
      <c r="CK368" s="206"/>
      <c r="CL368" s="206"/>
      <c r="CM368" s="206"/>
      <c r="CN368" s="206"/>
    </row>
    <row r="369" spans="18:92" x14ac:dyDescent="0.25"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100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99"/>
      <c r="CA369" s="99"/>
      <c r="CB369" s="99"/>
      <c r="CC369" s="99"/>
      <c r="CD369" s="99"/>
      <c r="CE369" s="99"/>
      <c r="CF369" s="99"/>
      <c r="CG369" s="99"/>
      <c r="CH369" s="99"/>
      <c r="CI369" s="206"/>
      <c r="CJ369" s="206"/>
      <c r="CK369" s="206"/>
      <c r="CL369" s="206"/>
      <c r="CM369" s="206"/>
      <c r="CN369" s="206"/>
    </row>
    <row r="370" spans="18:92" x14ac:dyDescent="0.25"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100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  <c r="BA370" s="99"/>
      <c r="BB370" s="99"/>
      <c r="BC370" s="99"/>
      <c r="BD370" s="99"/>
      <c r="BE370" s="99"/>
      <c r="BF370" s="99"/>
      <c r="BG370" s="99"/>
      <c r="BH370" s="99"/>
      <c r="BI370" s="99"/>
      <c r="BJ370" s="99"/>
      <c r="BK370" s="99"/>
      <c r="BL370" s="99"/>
      <c r="BM370" s="99"/>
      <c r="BN370" s="99"/>
      <c r="BO370" s="99"/>
      <c r="BP370" s="99"/>
      <c r="BQ370" s="99"/>
      <c r="BR370" s="99"/>
      <c r="BS370" s="99"/>
      <c r="BT370" s="99"/>
      <c r="BU370" s="99"/>
      <c r="BV370" s="99"/>
      <c r="BW370" s="99"/>
      <c r="BX370" s="99"/>
      <c r="BY370" s="99"/>
      <c r="BZ370" s="99"/>
      <c r="CA370" s="99"/>
      <c r="CB370" s="99"/>
      <c r="CC370" s="99"/>
      <c r="CD370" s="99"/>
      <c r="CE370" s="99"/>
      <c r="CF370" s="99"/>
      <c r="CG370" s="99"/>
      <c r="CH370" s="99"/>
      <c r="CI370" s="206"/>
      <c r="CJ370" s="206"/>
      <c r="CK370" s="206"/>
      <c r="CL370" s="206"/>
      <c r="CM370" s="206"/>
      <c r="CN370" s="206"/>
    </row>
    <row r="371" spans="18:92" x14ac:dyDescent="0.25"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100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99"/>
      <c r="CF371" s="99"/>
      <c r="CG371" s="99"/>
      <c r="CH371" s="99"/>
      <c r="CI371" s="206"/>
      <c r="CJ371" s="206"/>
      <c r="CK371" s="206"/>
      <c r="CL371" s="206"/>
      <c r="CM371" s="206"/>
      <c r="CN371" s="206"/>
    </row>
    <row r="372" spans="18:92" x14ac:dyDescent="0.25"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100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9"/>
      <c r="BR372" s="99"/>
      <c r="BS372" s="99"/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99"/>
      <c r="CF372" s="99"/>
      <c r="CG372" s="99"/>
      <c r="CH372" s="99"/>
      <c r="CI372" s="206"/>
      <c r="CJ372" s="206"/>
      <c r="CK372" s="206"/>
      <c r="CL372" s="206"/>
      <c r="CM372" s="206"/>
      <c r="CN372" s="206"/>
    </row>
    <row r="373" spans="18:92" x14ac:dyDescent="0.25"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100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9"/>
      <c r="BD373" s="99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  <c r="BS373" s="99"/>
      <c r="BT373" s="99"/>
      <c r="BU373" s="99"/>
      <c r="BV373" s="99"/>
      <c r="BW373" s="99"/>
      <c r="BX373" s="99"/>
      <c r="BY373" s="99"/>
      <c r="BZ373" s="99"/>
      <c r="CA373" s="99"/>
      <c r="CB373" s="99"/>
      <c r="CC373" s="99"/>
      <c r="CD373" s="99"/>
      <c r="CE373" s="99"/>
      <c r="CF373" s="99"/>
      <c r="CG373" s="99"/>
      <c r="CH373" s="99"/>
      <c r="CI373" s="206"/>
      <c r="CJ373" s="206"/>
      <c r="CK373" s="206"/>
      <c r="CL373" s="206"/>
      <c r="CM373" s="206"/>
      <c r="CN373" s="206"/>
    </row>
    <row r="374" spans="18:92" x14ac:dyDescent="0.25"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100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9"/>
      <c r="BR374" s="99"/>
      <c r="BS374" s="99"/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99"/>
      <c r="CF374" s="99"/>
      <c r="CG374" s="99"/>
      <c r="CH374" s="99"/>
      <c r="CI374" s="206"/>
      <c r="CJ374" s="206"/>
      <c r="CK374" s="206"/>
      <c r="CL374" s="206"/>
      <c r="CM374" s="206"/>
      <c r="CN374" s="206"/>
    </row>
    <row r="375" spans="18:92" x14ac:dyDescent="0.25"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100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99"/>
      <c r="BR375" s="99"/>
      <c r="BS375" s="99"/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99"/>
      <c r="CF375" s="99"/>
      <c r="CG375" s="99"/>
      <c r="CH375" s="99"/>
      <c r="CI375" s="206"/>
      <c r="CJ375" s="206"/>
      <c r="CK375" s="206"/>
      <c r="CL375" s="206"/>
      <c r="CM375" s="206"/>
      <c r="CN375" s="206"/>
    </row>
    <row r="376" spans="18:92" x14ac:dyDescent="0.25"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100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  <c r="BS376" s="99"/>
      <c r="BT376" s="99"/>
      <c r="BU376" s="99"/>
      <c r="BV376" s="99"/>
      <c r="BW376" s="99"/>
      <c r="BX376" s="99"/>
      <c r="BY376" s="99"/>
      <c r="BZ376" s="99"/>
      <c r="CA376" s="99"/>
      <c r="CB376" s="99"/>
      <c r="CC376" s="99"/>
      <c r="CD376" s="99"/>
      <c r="CE376" s="99"/>
      <c r="CF376" s="99"/>
      <c r="CG376" s="99"/>
      <c r="CH376" s="99"/>
      <c r="CI376" s="206"/>
      <c r="CJ376" s="206"/>
      <c r="CK376" s="206"/>
      <c r="CL376" s="206"/>
      <c r="CM376" s="206"/>
      <c r="CN376" s="206"/>
    </row>
    <row r="377" spans="18:92" x14ac:dyDescent="0.25"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100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  <c r="BS377" s="99"/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99"/>
      <c r="CF377" s="99"/>
      <c r="CG377" s="99"/>
      <c r="CH377" s="99"/>
      <c r="CI377" s="206"/>
      <c r="CJ377" s="206"/>
      <c r="CK377" s="206"/>
      <c r="CL377" s="206"/>
      <c r="CM377" s="206"/>
      <c r="CN377" s="206"/>
    </row>
    <row r="378" spans="18:92" x14ac:dyDescent="0.25"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100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  <c r="BS378" s="99"/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99"/>
      <c r="CF378" s="99"/>
      <c r="CG378" s="99"/>
      <c r="CH378" s="99"/>
      <c r="CI378" s="206"/>
      <c r="CJ378" s="206"/>
      <c r="CK378" s="206"/>
      <c r="CL378" s="206"/>
      <c r="CM378" s="206"/>
      <c r="CN378" s="206"/>
    </row>
    <row r="379" spans="18:92" x14ac:dyDescent="0.25"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100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9"/>
      <c r="BR379" s="99"/>
      <c r="BS379" s="99"/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99"/>
      <c r="CF379" s="99"/>
      <c r="CG379" s="99"/>
      <c r="CH379" s="99"/>
      <c r="CI379" s="206"/>
      <c r="CJ379" s="206"/>
      <c r="CK379" s="206"/>
      <c r="CL379" s="206"/>
      <c r="CM379" s="206"/>
      <c r="CN379" s="206"/>
    </row>
    <row r="380" spans="18:92" x14ac:dyDescent="0.25"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100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  <c r="BS380" s="99"/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99"/>
      <c r="CF380" s="99"/>
      <c r="CG380" s="99"/>
      <c r="CH380" s="99"/>
      <c r="CI380" s="206"/>
      <c r="CJ380" s="206"/>
      <c r="CK380" s="206"/>
      <c r="CL380" s="206"/>
      <c r="CM380" s="206"/>
      <c r="CN380" s="206"/>
    </row>
    <row r="381" spans="18:92" x14ac:dyDescent="0.25"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100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  <c r="BG381" s="99"/>
      <c r="BH381" s="99"/>
      <c r="BI381" s="99"/>
      <c r="BJ381" s="99"/>
      <c r="BK381" s="99"/>
      <c r="BL381" s="99"/>
      <c r="BM381" s="99"/>
      <c r="BN381" s="99"/>
      <c r="BO381" s="99"/>
      <c r="BP381" s="99"/>
      <c r="BQ381" s="99"/>
      <c r="BR381" s="99"/>
      <c r="BS381" s="99"/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99"/>
      <c r="CF381" s="99"/>
      <c r="CG381" s="99"/>
      <c r="CH381" s="99"/>
      <c r="CI381" s="206"/>
      <c r="CJ381" s="206"/>
      <c r="CK381" s="206"/>
      <c r="CL381" s="206"/>
      <c r="CM381" s="206"/>
      <c r="CN381" s="206"/>
    </row>
    <row r="382" spans="18:92" x14ac:dyDescent="0.25"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100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99"/>
      <c r="BR382" s="99"/>
      <c r="BS382" s="99"/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99"/>
      <c r="CF382" s="99"/>
      <c r="CG382" s="99"/>
      <c r="CH382" s="99"/>
      <c r="CI382" s="206"/>
      <c r="CJ382" s="206"/>
      <c r="CK382" s="206"/>
      <c r="CL382" s="206"/>
      <c r="CM382" s="206"/>
      <c r="CN382" s="206"/>
    </row>
    <row r="383" spans="18:92" x14ac:dyDescent="0.25"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100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9"/>
      <c r="BR383" s="99"/>
      <c r="BS383" s="99"/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99"/>
      <c r="CF383" s="99"/>
      <c r="CG383" s="99"/>
      <c r="CH383" s="99"/>
      <c r="CI383" s="206"/>
      <c r="CJ383" s="206"/>
      <c r="CK383" s="206"/>
      <c r="CL383" s="206"/>
      <c r="CM383" s="206"/>
      <c r="CN383" s="206"/>
    </row>
    <row r="384" spans="18:92" x14ac:dyDescent="0.25"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100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  <c r="BS384" s="99"/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99"/>
      <c r="CF384" s="99"/>
      <c r="CG384" s="99"/>
      <c r="CH384" s="99"/>
      <c r="CI384" s="206"/>
      <c r="CJ384" s="206"/>
      <c r="CK384" s="206"/>
      <c r="CL384" s="206"/>
      <c r="CM384" s="206"/>
      <c r="CN384" s="206"/>
    </row>
    <row r="385" spans="18:92" x14ac:dyDescent="0.25"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100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99"/>
      <c r="BR385" s="99"/>
      <c r="BS385" s="99"/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99"/>
      <c r="CF385" s="99"/>
      <c r="CG385" s="99"/>
      <c r="CH385" s="99"/>
      <c r="CI385" s="206"/>
      <c r="CJ385" s="206"/>
      <c r="CK385" s="206"/>
      <c r="CL385" s="206"/>
      <c r="CM385" s="206"/>
      <c r="CN385" s="206"/>
    </row>
    <row r="386" spans="18:92" x14ac:dyDescent="0.25"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100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99"/>
      <c r="BO386" s="99"/>
      <c r="BP386" s="99"/>
      <c r="BQ386" s="99"/>
      <c r="BR386" s="99"/>
      <c r="BS386" s="99"/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99"/>
      <c r="CF386" s="99"/>
      <c r="CG386" s="99"/>
      <c r="CH386" s="99"/>
      <c r="CI386" s="206"/>
      <c r="CJ386" s="206"/>
      <c r="CK386" s="206"/>
      <c r="CL386" s="206"/>
      <c r="CM386" s="206"/>
      <c r="CN386" s="206"/>
    </row>
    <row r="387" spans="18:92" x14ac:dyDescent="0.25"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100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99"/>
      <c r="BO387" s="99"/>
      <c r="BP387" s="99"/>
      <c r="BQ387" s="99"/>
      <c r="BR387" s="99"/>
      <c r="BS387" s="99"/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99"/>
      <c r="CG387" s="99"/>
      <c r="CH387" s="99"/>
      <c r="CI387" s="206"/>
      <c r="CJ387" s="206"/>
      <c r="CK387" s="206"/>
      <c r="CL387" s="206"/>
      <c r="CM387" s="206"/>
      <c r="CN387" s="206"/>
    </row>
    <row r="388" spans="18:92" x14ac:dyDescent="0.25"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100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9"/>
      <c r="BR388" s="99"/>
      <c r="BS388" s="99"/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99"/>
      <c r="CF388" s="99"/>
      <c r="CG388" s="99"/>
      <c r="CH388" s="99"/>
      <c r="CI388" s="206"/>
      <c r="CJ388" s="206"/>
      <c r="CK388" s="206"/>
      <c r="CL388" s="206"/>
      <c r="CM388" s="206"/>
      <c r="CN388" s="206"/>
    </row>
    <row r="389" spans="18:92" x14ac:dyDescent="0.25"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100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9"/>
      <c r="BR389" s="99"/>
      <c r="BS389" s="99"/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99"/>
      <c r="CF389" s="99"/>
      <c r="CG389" s="99"/>
      <c r="CH389" s="99"/>
      <c r="CI389" s="206"/>
      <c r="CJ389" s="206"/>
      <c r="CK389" s="206"/>
      <c r="CL389" s="206"/>
      <c r="CM389" s="206"/>
      <c r="CN389" s="206"/>
    </row>
    <row r="390" spans="18:92" x14ac:dyDescent="0.25"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100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  <c r="BS390" s="99"/>
      <c r="BT390" s="99"/>
      <c r="BU390" s="99"/>
      <c r="BV390" s="99"/>
      <c r="BW390" s="99"/>
      <c r="BX390" s="99"/>
      <c r="BY390" s="99"/>
      <c r="BZ390" s="99"/>
      <c r="CA390" s="99"/>
      <c r="CB390" s="99"/>
      <c r="CC390" s="99"/>
      <c r="CD390" s="99"/>
      <c r="CE390" s="99"/>
      <c r="CF390" s="99"/>
      <c r="CG390" s="99"/>
      <c r="CH390" s="99"/>
      <c r="CI390" s="206"/>
      <c r="CJ390" s="206"/>
      <c r="CK390" s="206"/>
      <c r="CL390" s="206"/>
      <c r="CM390" s="206"/>
      <c r="CN390" s="206"/>
    </row>
    <row r="391" spans="18:92" x14ac:dyDescent="0.25"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100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99"/>
      <c r="BH391" s="99"/>
      <c r="BI391" s="99"/>
      <c r="BJ391" s="99"/>
      <c r="BK391" s="99"/>
      <c r="BL391" s="99"/>
      <c r="BM391" s="99"/>
      <c r="BN391" s="99"/>
      <c r="BO391" s="99"/>
      <c r="BP391" s="99"/>
      <c r="BQ391" s="99"/>
      <c r="BR391" s="99"/>
      <c r="BS391" s="99"/>
      <c r="BT391" s="99"/>
      <c r="BU391" s="99"/>
      <c r="BV391" s="99"/>
      <c r="BW391" s="99"/>
      <c r="BX391" s="99"/>
      <c r="BY391" s="99"/>
      <c r="BZ391" s="99"/>
      <c r="CA391" s="99"/>
      <c r="CB391" s="99"/>
      <c r="CC391" s="99"/>
      <c r="CD391" s="99"/>
      <c r="CE391" s="99"/>
      <c r="CF391" s="99"/>
      <c r="CG391" s="99"/>
      <c r="CH391" s="99"/>
      <c r="CI391" s="206"/>
      <c r="CJ391" s="206"/>
      <c r="CK391" s="206"/>
      <c r="CL391" s="206"/>
      <c r="CM391" s="206"/>
      <c r="CN391" s="206"/>
    </row>
    <row r="392" spans="18:92" x14ac:dyDescent="0.25"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100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  <c r="BS392" s="99"/>
      <c r="BT392" s="99"/>
      <c r="BU392" s="99"/>
      <c r="BV392" s="99"/>
      <c r="BW392" s="99"/>
      <c r="BX392" s="99"/>
      <c r="BY392" s="99"/>
      <c r="BZ392" s="99"/>
      <c r="CA392" s="99"/>
      <c r="CB392" s="99"/>
      <c r="CC392" s="99"/>
      <c r="CD392" s="99"/>
      <c r="CE392" s="99"/>
      <c r="CF392" s="99"/>
      <c r="CG392" s="99"/>
      <c r="CH392" s="99"/>
      <c r="CI392" s="206"/>
      <c r="CJ392" s="206"/>
      <c r="CK392" s="206"/>
      <c r="CL392" s="206"/>
      <c r="CM392" s="206"/>
      <c r="CN392" s="206"/>
    </row>
    <row r="393" spans="18:92" x14ac:dyDescent="0.25"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100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  <c r="BS393" s="99"/>
      <c r="BT393" s="99"/>
      <c r="BU393" s="99"/>
      <c r="BV393" s="99"/>
      <c r="BW393" s="99"/>
      <c r="BX393" s="99"/>
      <c r="BY393" s="99"/>
      <c r="BZ393" s="99"/>
      <c r="CA393" s="99"/>
      <c r="CB393" s="99"/>
      <c r="CC393" s="99"/>
      <c r="CD393" s="99"/>
      <c r="CE393" s="99"/>
      <c r="CF393" s="99"/>
      <c r="CG393" s="99"/>
      <c r="CH393" s="99"/>
      <c r="CI393" s="206"/>
      <c r="CJ393" s="206"/>
      <c r="CK393" s="206"/>
      <c r="CL393" s="206"/>
      <c r="CM393" s="206"/>
      <c r="CN393" s="206"/>
    </row>
    <row r="394" spans="18:92" x14ac:dyDescent="0.25"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100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9"/>
      <c r="BD394" s="99"/>
      <c r="BE394" s="99"/>
      <c r="BF394" s="99"/>
      <c r="BG394" s="99"/>
      <c r="BH394" s="99"/>
      <c r="BI394" s="99"/>
      <c r="BJ394" s="99"/>
      <c r="BK394" s="99"/>
      <c r="BL394" s="99"/>
      <c r="BM394" s="99"/>
      <c r="BN394" s="99"/>
      <c r="BO394" s="99"/>
      <c r="BP394" s="99"/>
      <c r="BQ394" s="99"/>
      <c r="BR394" s="99"/>
      <c r="BS394" s="99"/>
      <c r="BT394" s="99"/>
      <c r="BU394" s="99"/>
      <c r="BV394" s="99"/>
      <c r="BW394" s="99"/>
      <c r="BX394" s="99"/>
      <c r="BY394" s="99"/>
      <c r="BZ394" s="99"/>
      <c r="CA394" s="99"/>
      <c r="CB394" s="99"/>
      <c r="CC394" s="99"/>
      <c r="CD394" s="99"/>
      <c r="CE394" s="99"/>
      <c r="CF394" s="99"/>
      <c r="CG394" s="99"/>
      <c r="CH394" s="99"/>
      <c r="CI394" s="206"/>
      <c r="CJ394" s="206"/>
      <c r="CK394" s="206"/>
      <c r="CL394" s="206"/>
      <c r="CM394" s="206"/>
      <c r="CN394" s="206"/>
    </row>
    <row r="395" spans="18:92" x14ac:dyDescent="0.25"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100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9"/>
      <c r="BR395" s="99"/>
      <c r="BS395" s="99"/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99"/>
      <c r="CF395" s="99"/>
      <c r="CG395" s="99"/>
      <c r="CH395" s="99"/>
      <c r="CI395" s="206"/>
      <c r="CJ395" s="206"/>
      <c r="CK395" s="206"/>
      <c r="CL395" s="206"/>
      <c r="CM395" s="206"/>
      <c r="CN395" s="206"/>
    </row>
    <row r="396" spans="18:92" x14ac:dyDescent="0.25"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100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99"/>
      <c r="BS396" s="99"/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99"/>
      <c r="CF396" s="99"/>
      <c r="CG396" s="99"/>
      <c r="CH396" s="99"/>
      <c r="CI396" s="206"/>
      <c r="CJ396" s="206"/>
      <c r="CK396" s="206"/>
      <c r="CL396" s="206"/>
      <c r="CM396" s="206"/>
      <c r="CN396" s="206"/>
    </row>
    <row r="397" spans="18:92" x14ac:dyDescent="0.25"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100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9"/>
      <c r="BD397" s="99"/>
      <c r="BE397" s="99"/>
      <c r="BF397" s="99"/>
      <c r="BG397" s="99"/>
      <c r="BH397" s="99"/>
      <c r="BI397" s="99"/>
      <c r="BJ397" s="99"/>
      <c r="BK397" s="99"/>
      <c r="BL397" s="99"/>
      <c r="BM397" s="99"/>
      <c r="BN397" s="99"/>
      <c r="BO397" s="99"/>
      <c r="BP397" s="99"/>
      <c r="BQ397" s="99"/>
      <c r="BR397" s="99"/>
      <c r="BS397" s="99"/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99"/>
      <c r="CF397" s="99"/>
      <c r="CG397" s="99"/>
      <c r="CH397" s="99"/>
      <c r="CI397" s="206"/>
      <c r="CJ397" s="206"/>
      <c r="CK397" s="206"/>
      <c r="CL397" s="206"/>
      <c r="CM397" s="206"/>
      <c r="CN397" s="206"/>
    </row>
    <row r="398" spans="18:92" x14ac:dyDescent="0.25"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100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9"/>
      <c r="BD398" s="99"/>
      <c r="BE398" s="99"/>
      <c r="BF398" s="99"/>
      <c r="BG398" s="99"/>
      <c r="BH398" s="99"/>
      <c r="BI398" s="99"/>
      <c r="BJ398" s="99"/>
      <c r="BK398" s="99"/>
      <c r="BL398" s="99"/>
      <c r="BM398" s="99"/>
      <c r="BN398" s="99"/>
      <c r="BO398" s="99"/>
      <c r="BP398" s="99"/>
      <c r="BQ398" s="99"/>
      <c r="BR398" s="99"/>
      <c r="BS398" s="99"/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99"/>
      <c r="CF398" s="99"/>
      <c r="CG398" s="99"/>
      <c r="CH398" s="99"/>
      <c r="CI398" s="206"/>
      <c r="CJ398" s="206"/>
      <c r="CK398" s="206"/>
      <c r="CL398" s="206"/>
      <c r="CM398" s="206"/>
      <c r="CN398" s="206"/>
    </row>
    <row r="399" spans="18:92" x14ac:dyDescent="0.25"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100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9"/>
      <c r="BD399" s="99"/>
      <c r="BE399" s="99"/>
      <c r="BF399" s="99"/>
      <c r="BG399" s="99"/>
      <c r="BH399" s="99"/>
      <c r="BI399" s="99"/>
      <c r="BJ399" s="99"/>
      <c r="BK399" s="99"/>
      <c r="BL399" s="99"/>
      <c r="BM399" s="99"/>
      <c r="BN399" s="99"/>
      <c r="BO399" s="99"/>
      <c r="BP399" s="99"/>
      <c r="BQ399" s="99"/>
      <c r="BR399" s="99"/>
      <c r="BS399" s="99"/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99"/>
      <c r="CF399" s="99"/>
      <c r="CG399" s="99"/>
      <c r="CH399" s="99"/>
      <c r="CI399" s="206"/>
      <c r="CJ399" s="206"/>
      <c r="CK399" s="206"/>
      <c r="CL399" s="206"/>
      <c r="CM399" s="206"/>
      <c r="CN399" s="206"/>
    </row>
    <row r="400" spans="18:92" x14ac:dyDescent="0.25"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100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/>
      <c r="CF400" s="99"/>
      <c r="CG400" s="99"/>
      <c r="CH400" s="99"/>
      <c r="CI400" s="206"/>
      <c r="CJ400" s="206"/>
      <c r="CK400" s="206"/>
      <c r="CL400" s="206"/>
      <c r="CM400" s="206"/>
      <c r="CN400" s="206"/>
    </row>
    <row r="401" spans="18:92" x14ac:dyDescent="0.25"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100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  <c r="BS401" s="99"/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99"/>
      <c r="CF401" s="99"/>
      <c r="CG401" s="99"/>
      <c r="CH401" s="99"/>
      <c r="CI401" s="206"/>
      <c r="CJ401" s="206"/>
      <c r="CK401" s="206"/>
      <c r="CL401" s="206"/>
      <c r="CM401" s="206"/>
      <c r="CN401" s="206"/>
    </row>
    <row r="402" spans="18:92" x14ac:dyDescent="0.25"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100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99"/>
      <c r="CI402" s="206"/>
      <c r="CJ402" s="206"/>
      <c r="CK402" s="206"/>
      <c r="CL402" s="206"/>
      <c r="CM402" s="206"/>
      <c r="CN402" s="206"/>
    </row>
    <row r="403" spans="18:92" x14ac:dyDescent="0.25"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100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9"/>
      <c r="BD403" s="99"/>
      <c r="BE403" s="99"/>
      <c r="BF403" s="99"/>
      <c r="BG403" s="99"/>
      <c r="BH403" s="99"/>
      <c r="BI403" s="99"/>
      <c r="BJ403" s="99"/>
      <c r="BK403" s="99"/>
      <c r="BL403" s="99"/>
      <c r="BM403" s="99"/>
      <c r="BN403" s="99"/>
      <c r="BO403" s="99"/>
      <c r="BP403" s="99"/>
      <c r="BQ403" s="99"/>
      <c r="BR403" s="99"/>
      <c r="BS403" s="99"/>
      <c r="BT403" s="99"/>
      <c r="BU403" s="99"/>
      <c r="BV403" s="99"/>
      <c r="BW403" s="99"/>
      <c r="BX403" s="99"/>
      <c r="BY403" s="99"/>
      <c r="BZ403" s="99"/>
      <c r="CA403" s="99"/>
      <c r="CB403" s="99"/>
      <c r="CC403" s="99"/>
      <c r="CD403" s="99"/>
      <c r="CE403" s="99"/>
      <c r="CF403" s="99"/>
      <c r="CG403" s="99"/>
      <c r="CH403" s="99"/>
      <c r="CI403" s="206"/>
      <c r="CJ403" s="206"/>
      <c r="CK403" s="206"/>
      <c r="CL403" s="206"/>
      <c r="CM403" s="206"/>
      <c r="CN403" s="206"/>
    </row>
    <row r="404" spans="18:92" x14ac:dyDescent="0.25"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100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/>
      <c r="CF404" s="99"/>
      <c r="CG404" s="99"/>
      <c r="CH404" s="99"/>
      <c r="CI404" s="206"/>
      <c r="CJ404" s="206"/>
      <c r="CK404" s="206"/>
      <c r="CL404" s="206"/>
      <c r="CM404" s="206"/>
      <c r="CN404" s="206"/>
    </row>
    <row r="405" spans="18:92" x14ac:dyDescent="0.25"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100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/>
      <c r="CF405" s="99"/>
      <c r="CG405" s="99"/>
      <c r="CH405" s="99"/>
      <c r="CI405" s="206"/>
      <c r="CJ405" s="206"/>
      <c r="CK405" s="206"/>
      <c r="CL405" s="206"/>
      <c r="CM405" s="206"/>
      <c r="CN405" s="206"/>
    </row>
    <row r="406" spans="18:92" x14ac:dyDescent="0.25"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100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99"/>
      <c r="CG406" s="99"/>
      <c r="CH406" s="99"/>
      <c r="CI406" s="206"/>
      <c r="CJ406" s="206"/>
      <c r="CK406" s="206"/>
      <c r="CL406" s="206"/>
      <c r="CM406" s="206"/>
      <c r="CN406" s="206"/>
    </row>
    <row r="407" spans="18:92" x14ac:dyDescent="0.25"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100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99"/>
      <c r="CG407" s="99"/>
      <c r="CH407" s="99"/>
      <c r="CI407" s="206"/>
      <c r="CJ407" s="206"/>
      <c r="CK407" s="206"/>
      <c r="CL407" s="206"/>
      <c r="CM407" s="206"/>
      <c r="CN407" s="206"/>
    </row>
    <row r="408" spans="18:92" x14ac:dyDescent="0.25"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100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99"/>
      <c r="CG408" s="99"/>
      <c r="CH408" s="99"/>
      <c r="CI408" s="206"/>
      <c r="CJ408" s="206"/>
      <c r="CK408" s="206"/>
      <c r="CL408" s="206"/>
      <c r="CM408" s="206"/>
      <c r="CN408" s="206"/>
    </row>
    <row r="409" spans="18:92" x14ac:dyDescent="0.25"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100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99"/>
      <c r="CG409" s="99"/>
      <c r="CH409" s="99"/>
      <c r="CI409" s="206"/>
      <c r="CJ409" s="206"/>
      <c r="CK409" s="206"/>
      <c r="CL409" s="206"/>
      <c r="CM409" s="206"/>
      <c r="CN409" s="206"/>
    </row>
    <row r="410" spans="18:92" x14ac:dyDescent="0.25"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100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99"/>
      <c r="CG410" s="99"/>
      <c r="CH410" s="99"/>
      <c r="CI410" s="206"/>
      <c r="CJ410" s="206"/>
      <c r="CK410" s="206"/>
      <c r="CL410" s="206"/>
      <c r="CM410" s="206"/>
      <c r="CN410" s="206"/>
    </row>
    <row r="411" spans="18:92" x14ac:dyDescent="0.25"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100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  <c r="BS411" s="99"/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99"/>
      <c r="CI411" s="206"/>
      <c r="CJ411" s="206"/>
      <c r="CK411" s="206"/>
      <c r="CL411" s="206"/>
      <c r="CM411" s="206"/>
      <c r="CN411" s="206"/>
    </row>
    <row r="412" spans="18:92" x14ac:dyDescent="0.25"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100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/>
      <c r="CF412" s="99"/>
      <c r="CG412" s="99"/>
      <c r="CH412" s="99"/>
      <c r="CI412" s="206"/>
      <c r="CJ412" s="206"/>
      <c r="CK412" s="206"/>
      <c r="CL412" s="206"/>
      <c r="CM412" s="206"/>
      <c r="CN412" s="206"/>
    </row>
    <row r="413" spans="18:92" x14ac:dyDescent="0.25"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100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/>
      <c r="CF413" s="99"/>
      <c r="CG413" s="99"/>
      <c r="CH413" s="99"/>
      <c r="CI413" s="206"/>
      <c r="CJ413" s="206"/>
      <c r="CK413" s="206"/>
      <c r="CL413" s="206"/>
      <c r="CM413" s="206"/>
      <c r="CN413" s="206"/>
    </row>
    <row r="414" spans="18:92" x14ac:dyDescent="0.25"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100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/>
      <c r="CF414" s="99"/>
      <c r="CG414" s="99"/>
      <c r="CH414" s="99"/>
      <c r="CI414" s="206"/>
      <c r="CJ414" s="206"/>
      <c r="CK414" s="206"/>
      <c r="CL414" s="206"/>
      <c r="CM414" s="206"/>
      <c r="CN414" s="206"/>
    </row>
    <row r="415" spans="18:92" x14ac:dyDescent="0.25"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100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99"/>
      <c r="CI415" s="206"/>
      <c r="CJ415" s="206"/>
      <c r="CK415" s="206"/>
      <c r="CL415" s="206"/>
      <c r="CM415" s="206"/>
      <c r="CN415" s="206"/>
    </row>
    <row r="416" spans="18:92" x14ac:dyDescent="0.25"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100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206"/>
      <c r="CJ416" s="206"/>
      <c r="CK416" s="206"/>
      <c r="CL416" s="206"/>
      <c r="CM416" s="206"/>
      <c r="CN416" s="206"/>
    </row>
    <row r="417" spans="18:92" x14ac:dyDescent="0.25"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100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206"/>
      <c r="CJ417" s="206"/>
      <c r="CK417" s="206"/>
      <c r="CL417" s="206"/>
      <c r="CM417" s="206"/>
      <c r="CN417" s="206"/>
    </row>
    <row r="418" spans="18:92" x14ac:dyDescent="0.25"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100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  <c r="BS418" s="99"/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99"/>
      <c r="CF418" s="99"/>
      <c r="CG418" s="99"/>
      <c r="CH418" s="99"/>
      <c r="CI418" s="206"/>
      <c r="CJ418" s="206"/>
      <c r="CK418" s="206"/>
      <c r="CL418" s="206"/>
      <c r="CM418" s="206"/>
      <c r="CN418" s="206"/>
    </row>
    <row r="419" spans="18:92" x14ac:dyDescent="0.25"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100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/>
      <c r="CF419" s="99"/>
      <c r="CG419" s="99"/>
      <c r="CH419" s="99"/>
      <c r="CI419" s="206"/>
      <c r="CJ419" s="206"/>
      <c r="CK419" s="206"/>
      <c r="CL419" s="206"/>
      <c r="CM419" s="206"/>
      <c r="CN419" s="206"/>
    </row>
    <row r="420" spans="18:92" x14ac:dyDescent="0.25"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100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99"/>
      <c r="CF420" s="99"/>
      <c r="CG420" s="99"/>
      <c r="CH420" s="99"/>
      <c r="CI420" s="206"/>
      <c r="CJ420" s="206"/>
      <c r="CK420" s="206"/>
      <c r="CL420" s="206"/>
      <c r="CM420" s="206"/>
      <c r="CN420" s="206"/>
    </row>
    <row r="421" spans="18:92" x14ac:dyDescent="0.25"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100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99"/>
      <c r="CF421" s="99"/>
      <c r="CG421" s="99"/>
      <c r="CH421" s="99"/>
      <c r="CI421" s="206"/>
      <c r="CJ421" s="206"/>
      <c r="CK421" s="206"/>
      <c r="CL421" s="206"/>
      <c r="CM421" s="206"/>
      <c r="CN421" s="206"/>
    </row>
    <row r="422" spans="18:92" x14ac:dyDescent="0.25"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100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/>
      <c r="CF422" s="99"/>
      <c r="CG422" s="99"/>
      <c r="CH422" s="99"/>
      <c r="CI422" s="206"/>
      <c r="CJ422" s="206"/>
      <c r="CK422" s="206"/>
      <c r="CL422" s="206"/>
      <c r="CM422" s="206"/>
      <c r="CN422" s="206"/>
    </row>
    <row r="423" spans="18:92" x14ac:dyDescent="0.25"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100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  <c r="BS423" s="99"/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99"/>
      <c r="CF423" s="99"/>
      <c r="CG423" s="99"/>
      <c r="CH423" s="99"/>
      <c r="CI423" s="206"/>
      <c r="CJ423" s="206"/>
      <c r="CK423" s="206"/>
      <c r="CL423" s="206"/>
      <c r="CM423" s="206"/>
      <c r="CN423" s="206"/>
    </row>
    <row r="424" spans="18:92" x14ac:dyDescent="0.25"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100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99"/>
      <c r="CI424" s="206"/>
      <c r="CJ424" s="206"/>
      <c r="CK424" s="206"/>
      <c r="CL424" s="206"/>
      <c r="CM424" s="206"/>
      <c r="CN424" s="206"/>
    </row>
    <row r="425" spans="18:92" x14ac:dyDescent="0.25"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100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99"/>
      <c r="CI425" s="206"/>
      <c r="CJ425" s="206"/>
      <c r="CK425" s="206"/>
      <c r="CL425" s="206"/>
      <c r="CM425" s="206"/>
      <c r="CN425" s="206"/>
    </row>
    <row r="426" spans="18:92" x14ac:dyDescent="0.25"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100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/>
      <c r="CF426" s="99"/>
      <c r="CG426" s="99"/>
      <c r="CH426" s="99"/>
      <c r="CI426" s="206"/>
      <c r="CJ426" s="206"/>
      <c r="CK426" s="206"/>
      <c r="CL426" s="206"/>
      <c r="CM426" s="206"/>
      <c r="CN426" s="206"/>
    </row>
    <row r="427" spans="18:92" x14ac:dyDescent="0.25"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100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/>
      <c r="CF427" s="99"/>
      <c r="CG427" s="99"/>
      <c r="CH427" s="99"/>
      <c r="CI427" s="206"/>
      <c r="CJ427" s="206"/>
      <c r="CK427" s="206"/>
      <c r="CL427" s="206"/>
      <c r="CM427" s="206"/>
      <c r="CN427" s="206"/>
    </row>
    <row r="428" spans="18:92" x14ac:dyDescent="0.25"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100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/>
      <c r="CF428" s="99"/>
      <c r="CG428" s="99"/>
      <c r="CH428" s="99"/>
      <c r="CI428" s="206"/>
      <c r="CJ428" s="206"/>
      <c r="CK428" s="206"/>
      <c r="CL428" s="206"/>
      <c r="CM428" s="206"/>
      <c r="CN428" s="206"/>
    </row>
    <row r="429" spans="18:92" x14ac:dyDescent="0.25"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100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99"/>
      <c r="CI429" s="206"/>
      <c r="CJ429" s="206"/>
      <c r="CK429" s="206"/>
      <c r="CL429" s="206"/>
      <c r="CM429" s="206"/>
      <c r="CN429" s="206"/>
    </row>
    <row r="430" spans="18:92" x14ac:dyDescent="0.25"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100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99"/>
      <c r="CG430" s="99"/>
      <c r="CH430" s="99"/>
      <c r="CI430" s="206"/>
      <c r="CJ430" s="206"/>
      <c r="CK430" s="206"/>
      <c r="CL430" s="206"/>
      <c r="CM430" s="206"/>
      <c r="CN430" s="206"/>
    </row>
    <row r="431" spans="18:92" x14ac:dyDescent="0.25"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100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/>
      <c r="CF431" s="99"/>
      <c r="CG431" s="99"/>
      <c r="CH431" s="99"/>
      <c r="CI431" s="206"/>
      <c r="CJ431" s="206"/>
      <c r="CK431" s="206"/>
      <c r="CL431" s="206"/>
      <c r="CM431" s="206"/>
      <c r="CN431" s="206"/>
    </row>
    <row r="432" spans="18:92" x14ac:dyDescent="0.25"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100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99"/>
      <c r="CI432" s="206"/>
      <c r="CJ432" s="206"/>
      <c r="CK432" s="206"/>
      <c r="CL432" s="206"/>
      <c r="CM432" s="206"/>
      <c r="CN432" s="206"/>
    </row>
    <row r="433" spans="18:92" x14ac:dyDescent="0.25"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100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99"/>
      <c r="CF433" s="99"/>
      <c r="CG433" s="99"/>
      <c r="CH433" s="99"/>
      <c r="CI433" s="206"/>
      <c r="CJ433" s="206"/>
      <c r="CK433" s="206"/>
      <c r="CL433" s="206"/>
      <c r="CM433" s="206"/>
      <c r="CN433" s="206"/>
    </row>
    <row r="434" spans="18:92" x14ac:dyDescent="0.25"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100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  <c r="BS434" s="99"/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99"/>
      <c r="CF434" s="99"/>
      <c r="CG434" s="99"/>
      <c r="CH434" s="99"/>
      <c r="CI434" s="206"/>
      <c r="CJ434" s="206"/>
      <c r="CK434" s="206"/>
      <c r="CL434" s="206"/>
      <c r="CM434" s="206"/>
      <c r="CN434" s="206"/>
    </row>
    <row r="435" spans="18:92" x14ac:dyDescent="0.25"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100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9"/>
      <c r="CG435" s="99"/>
      <c r="CH435" s="99"/>
      <c r="CI435" s="206"/>
      <c r="CJ435" s="206"/>
      <c r="CK435" s="206"/>
      <c r="CL435" s="206"/>
      <c r="CM435" s="206"/>
      <c r="CN435" s="206"/>
    </row>
    <row r="436" spans="18:92" x14ac:dyDescent="0.25"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100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  <c r="BS436" s="99"/>
      <c r="BT436" s="99"/>
      <c r="BU436" s="99"/>
      <c r="BV436" s="99"/>
      <c r="BW436" s="99"/>
      <c r="BX436" s="99"/>
      <c r="BY436" s="99"/>
      <c r="BZ436" s="99"/>
      <c r="CA436" s="99"/>
      <c r="CB436" s="99"/>
      <c r="CC436" s="99"/>
      <c r="CD436" s="99"/>
      <c r="CE436" s="99"/>
      <c r="CF436" s="99"/>
      <c r="CG436" s="99"/>
      <c r="CH436" s="99"/>
      <c r="CI436" s="206"/>
      <c r="CJ436" s="206"/>
      <c r="CK436" s="206"/>
      <c r="CL436" s="206"/>
      <c r="CM436" s="206"/>
      <c r="CN436" s="206"/>
    </row>
    <row r="437" spans="18:92" x14ac:dyDescent="0.25"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100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  <c r="BA437" s="99"/>
      <c r="BB437" s="99"/>
      <c r="BC437" s="99"/>
      <c r="BD437" s="99"/>
      <c r="BE437" s="99"/>
      <c r="BF437" s="99"/>
      <c r="BG437" s="99"/>
      <c r="BH437" s="99"/>
      <c r="BI437" s="99"/>
      <c r="BJ437" s="99"/>
      <c r="BK437" s="99"/>
      <c r="BL437" s="99"/>
      <c r="BM437" s="99"/>
      <c r="BN437" s="99"/>
      <c r="BO437" s="99"/>
      <c r="BP437" s="99"/>
      <c r="BQ437" s="99"/>
      <c r="BR437" s="99"/>
      <c r="BS437" s="99"/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9"/>
      <c r="CG437" s="99"/>
      <c r="CH437" s="99"/>
      <c r="CI437" s="206"/>
      <c r="CJ437" s="206"/>
      <c r="CK437" s="206"/>
      <c r="CL437" s="206"/>
      <c r="CM437" s="206"/>
      <c r="CN437" s="206"/>
    </row>
    <row r="438" spans="18:92" x14ac:dyDescent="0.25"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100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  <c r="BS438" s="99"/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99"/>
      <c r="CF438" s="99"/>
      <c r="CG438" s="99"/>
      <c r="CH438" s="99"/>
      <c r="CI438" s="206"/>
      <c r="CJ438" s="206"/>
      <c r="CK438" s="206"/>
      <c r="CL438" s="206"/>
      <c r="CM438" s="206"/>
      <c r="CN438" s="206"/>
    </row>
    <row r="439" spans="18:92" x14ac:dyDescent="0.25"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100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99"/>
      <c r="CI439" s="206"/>
      <c r="CJ439" s="206"/>
      <c r="CK439" s="206"/>
      <c r="CL439" s="206"/>
      <c r="CM439" s="206"/>
      <c r="CN439" s="206"/>
    </row>
    <row r="440" spans="18:92" x14ac:dyDescent="0.25"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100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  <c r="BS440" s="99"/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99"/>
      <c r="CI440" s="206"/>
      <c r="CJ440" s="206"/>
      <c r="CK440" s="206"/>
      <c r="CL440" s="206"/>
      <c r="CM440" s="206"/>
      <c r="CN440" s="206"/>
    </row>
    <row r="441" spans="18:92" x14ac:dyDescent="0.25"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100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9"/>
      <c r="BD441" s="99"/>
      <c r="BE441" s="99"/>
      <c r="BF441" s="99"/>
      <c r="BG441" s="99"/>
      <c r="BH441" s="99"/>
      <c r="BI441" s="99"/>
      <c r="BJ441" s="99"/>
      <c r="BK441" s="99"/>
      <c r="BL441" s="99"/>
      <c r="BM441" s="99"/>
      <c r="BN441" s="99"/>
      <c r="BO441" s="99"/>
      <c r="BP441" s="99"/>
      <c r="BQ441" s="99"/>
      <c r="BR441" s="99"/>
      <c r="BS441" s="99"/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99"/>
      <c r="CI441" s="206"/>
      <c r="CJ441" s="206"/>
      <c r="CK441" s="206"/>
      <c r="CL441" s="206"/>
      <c r="CM441" s="206"/>
      <c r="CN441" s="206"/>
    </row>
    <row r="442" spans="18:92" x14ac:dyDescent="0.25"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100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9"/>
      <c r="BD442" s="99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  <c r="BS442" s="99"/>
      <c r="BT442" s="99"/>
      <c r="BU442" s="99"/>
      <c r="BV442" s="99"/>
      <c r="BW442" s="99"/>
      <c r="BX442" s="99"/>
      <c r="BY442" s="99"/>
      <c r="BZ442" s="99"/>
      <c r="CA442" s="99"/>
      <c r="CB442" s="99"/>
      <c r="CC442" s="99"/>
      <c r="CD442" s="99"/>
      <c r="CE442" s="99"/>
      <c r="CF442" s="99"/>
      <c r="CG442" s="99"/>
      <c r="CH442" s="99"/>
      <c r="CI442" s="206"/>
      <c r="CJ442" s="206"/>
      <c r="CK442" s="206"/>
      <c r="CL442" s="206"/>
      <c r="CM442" s="206"/>
      <c r="CN442" s="206"/>
    </row>
    <row r="443" spans="18:92" x14ac:dyDescent="0.25"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100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99"/>
      <c r="CI443" s="206"/>
      <c r="CJ443" s="206"/>
      <c r="CK443" s="206"/>
      <c r="CL443" s="206"/>
      <c r="CM443" s="206"/>
      <c r="CN443" s="206"/>
    </row>
    <row r="444" spans="18:92" x14ac:dyDescent="0.25"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100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  <c r="BG444" s="99"/>
      <c r="BH444" s="99"/>
      <c r="BI444" s="99"/>
      <c r="BJ444" s="99"/>
      <c r="BK444" s="99"/>
      <c r="BL444" s="99"/>
      <c r="BM444" s="99"/>
      <c r="BN444" s="99"/>
      <c r="BO444" s="99"/>
      <c r="BP444" s="99"/>
      <c r="BQ444" s="99"/>
      <c r="BR444" s="99"/>
      <c r="BS444" s="99"/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99"/>
      <c r="CF444" s="99"/>
      <c r="CG444" s="99"/>
      <c r="CH444" s="99"/>
      <c r="CI444" s="206"/>
      <c r="CJ444" s="206"/>
      <c r="CK444" s="206"/>
      <c r="CL444" s="206"/>
      <c r="CM444" s="206"/>
      <c r="CN444" s="206"/>
    </row>
    <row r="445" spans="18:92" x14ac:dyDescent="0.25"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100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/>
      <c r="CF445" s="99"/>
      <c r="CG445" s="99"/>
      <c r="CH445" s="99"/>
      <c r="CI445" s="206"/>
      <c r="CJ445" s="206"/>
      <c r="CK445" s="206"/>
      <c r="CL445" s="206"/>
      <c r="CM445" s="206"/>
      <c r="CN445" s="206"/>
    </row>
    <row r="446" spans="18:92" x14ac:dyDescent="0.25"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100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  <c r="BG446" s="99"/>
      <c r="BH446" s="99"/>
      <c r="BI446" s="99"/>
      <c r="BJ446" s="99"/>
      <c r="BK446" s="99"/>
      <c r="BL446" s="99"/>
      <c r="BM446" s="99"/>
      <c r="BN446" s="99"/>
      <c r="BO446" s="99"/>
      <c r="BP446" s="99"/>
      <c r="BQ446" s="99"/>
      <c r="BR446" s="99"/>
      <c r="BS446" s="99"/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99"/>
      <c r="CF446" s="99"/>
      <c r="CG446" s="99"/>
      <c r="CH446" s="99"/>
      <c r="CI446" s="206"/>
      <c r="CJ446" s="206"/>
      <c r="CK446" s="206"/>
      <c r="CL446" s="206"/>
      <c r="CM446" s="206"/>
      <c r="CN446" s="206"/>
    </row>
    <row r="447" spans="18:92" x14ac:dyDescent="0.25"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100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/>
      <c r="CF447" s="99"/>
      <c r="CG447" s="99"/>
      <c r="CH447" s="99"/>
      <c r="CI447" s="206"/>
      <c r="CJ447" s="206"/>
      <c r="CK447" s="206"/>
      <c r="CL447" s="206"/>
      <c r="CM447" s="206"/>
      <c r="CN447" s="206"/>
    </row>
    <row r="448" spans="18:92" x14ac:dyDescent="0.25"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100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  <c r="BA448" s="99"/>
      <c r="BB448" s="99"/>
      <c r="BC448" s="99"/>
      <c r="BD448" s="99"/>
      <c r="BE448" s="99"/>
      <c r="BF448" s="99"/>
      <c r="BG448" s="99"/>
      <c r="BH448" s="99"/>
      <c r="BI448" s="99"/>
      <c r="BJ448" s="99"/>
      <c r="BK448" s="99"/>
      <c r="BL448" s="99"/>
      <c r="BM448" s="99"/>
      <c r="BN448" s="99"/>
      <c r="BO448" s="99"/>
      <c r="BP448" s="99"/>
      <c r="BQ448" s="99"/>
      <c r="BR448" s="99"/>
      <c r="BS448" s="99"/>
      <c r="BT448" s="99"/>
      <c r="BU448" s="99"/>
      <c r="BV448" s="99"/>
      <c r="BW448" s="99"/>
      <c r="BX448" s="99"/>
      <c r="BY448" s="99"/>
      <c r="BZ448" s="99"/>
      <c r="CA448" s="99"/>
      <c r="CB448" s="99"/>
      <c r="CC448" s="99"/>
      <c r="CD448" s="99"/>
      <c r="CE448" s="99"/>
      <c r="CF448" s="99"/>
      <c r="CG448" s="99"/>
      <c r="CH448" s="99"/>
      <c r="CI448" s="206"/>
      <c r="CJ448" s="206"/>
      <c r="CK448" s="206"/>
      <c r="CL448" s="206"/>
      <c r="CM448" s="206"/>
      <c r="CN448" s="206"/>
    </row>
    <row r="449" spans="18:92" x14ac:dyDescent="0.25"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100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99"/>
      <c r="CI449" s="206"/>
      <c r="CJ449" s="206"/>
      <c r="CK449" s="206"/>
      <c r="CL449" s="206"/>
      <c r="CM449" s="206"/>
      <c r="CN449" s="206"/>
    </row>
    <row r="450" spans="18:92" x14ac:dyDescent="0.25"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100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99"/>
      <c r="CG450" s="99"/>
      <c r="CH450" s="99"/>
      <c r="CI450" s="206"/>
      <c r="CJ450" s="206"/>
      <c r="CK450" s="206"/>
      <c r="CL450" s="206"/>
      <c r="CM450" s="206"/>
      <c r="CN450" s="206"/>
    </row>
    <row r="451" spans="18:92" x14ac:dyDescent="0.25"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100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  <c r="BS451" s="99"/>
      <c r="BT451" s="99"/>
      <c r="BU451" s="99"/>
      <c r="BV451" s="99"/>
      <c r="BW451" s="99"/>
      <c r="BX451" s="99"/>
      <c r="BY451" s="99"/>
      <c r="BZ451" s="99"/>
      <c r="CA451" s="99"/>
      <c r="CB451" s="99"/>
      <c r="CC451" s="99"/>
      <c r="CD451" s="99"/>
      <c r="CE451" s="99"/>
      <c r="CF451" s="99"/>
      <c r="CG451" s="99"/>
      <c r="CH451" s="99"/>
      <c r="CI451" s="206"/>
      <c r="CJ451" s="206"/>
      <c r="CK451" s="206"/>
      <c r="CL451" s="206"/>
      <c r="CM451" s="206"/>
      <c r="CN451" s="206"/>
    </row>
    <row r="452" spans="18:92" x14ac:dyDescent="0.25"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100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/>
      <c r="CF452" s="99"/>
      <c r="CG452" s="99"/>
      <c r="CH452" s="99"/>
      <c r="CI452" s="206"/>
      <c r="CJ452" s="206"/>
      <c r="CK452" s="206"/>
      <c r="CL452" s="206"/>
      <c r="CM452" s="206"/>
      <c r="CN452" s="206"/>
    </row>
    <row r="453" spans="18:92" x14ac:dyDescent="0.25"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100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/>
      <c r="CF453" s="99"/>
      <c r="CG453" s="99"/>
      <c r="CH453" s="99"/>
      <c r="CI453" s="206"/>
      <c r="CJ453" s="206"/>
      <c r="CK453" s="206"/>
      <c r="CL453" s="206"/>
      <c r="CM453" s="206"/>
      <c r="CN453" s="206"/>
    </row>
    <row r="454" spans="18:92" x14ac:dyDescent="0.25"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100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/>
      <c r="CF454" s="99"/>
      <c r="CG454" s="99"/>
      <c r="CH454" s="99"/>
      <c r="CI454" s="206"/>
      <c r="CJ454" s="206"/>
      <c r="CK454" s="206"/>
      <c r="CL454" s="206"/>
      <c r="CM454" s="206"/>
      <c r="CN454" s="206"/>
    </row>
    <row r="455" spans="18:92" x14ac:dyDescent="0.25"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100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  <c r="BS455" s="99"/>
      <c r="BT455" s="99"/>
      <c r="BU455" s="99"/>
      <c r="BV455" s="99"/>
      <c r="BW455" s="99"/>
      <c r="BX455" s="99"/>
      <c r="BY455" s="99"/>
      <c r="BZ455" s="99"/>
      <c r="CA455" s="99"/>
      <c r="CB455" s="99"/>
      <c r="CC455" s="99"/>
      <c r="CD455" s="99"/>
      <c r="CE455" s="99"/>
      <c r="CF455" s="99"/>
      <c r="CG455" s="99"/>
      <c r="CH455" s="99"/>
      <c r="CI455" s="206"/>
      <c r="CJ455" s="206"/>
      <c r="CK455" s="206"/>
      <c r="CL455" s="206"/>
      <c r="CM455" s="206"/>
      <c r="CN455" s="206"/>
    </row>
    <row r="456" spans="18:92" x14ac:dyDescent="0.25"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100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  <c r="BS456" s="99"/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99"/>
      <c r="CF456" s="99"/>
      <c r="CG456" s="99"/>
      <c r="CH456" s="99"/>
      <c r="CI456" s="206"/>
      <c r="CJ456" s="206"/>
      <c r="CK456" s="206"/>
      <c r="CL456" s="206"/>
      <c r="CM456" s="206"/>
      <c r="CN456" s="206"/>
    </row>
    <row r="457" spans="18:92" x14ac:dyDescent="0.25"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100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  <c r="BA457" s="99"/>
      <c r="BB457" s="99"/>
      <c r="BC457" s="99"/>
      <c r="BD457" s="99"/>
      <c r="BE457" s="99"/>
      <c r="BF457" s="99"/>
      <c r="BG457" s="99"/>
      <c r="BH457" s="99"/>
      <c r="BI457" s="99"/>
      <c r="BJ457" s="99"/>
      <c r="BK457" s="99"/>
      <c r="BL457" s="99"/>
      <c r="BM457" s="99"/>
      <c r="BN457" s="99"/>
      <c r="BO457" s="99"/>
      <c r="BP457" s="99"/>
      <c r="BQ457" s="99"/>
      <c r="BR457" s="99"/>
      <c r="BS457" s="99"/>
      <c r="BT457" s="99"/>
      <c r="BU457" s="99"/>
      <c r="BV457" s="99"/>
      <c r="BW457" s="99"/>
      <c r="BX457" s="99"/>
      <c r="BY457" s="99"/>
      <c r="BZ457" s="99"/>
      <c r="CA457" s="99"/>
      <c r="CB457" s="99"/>
      <c r="CC457" s="99"/>
      <c r="CD457" s="99"/>
      <c r="CE457" s="99"/>
      <c r="CF457" s="99"/>
      <c r="CG457" s="99"/>
      <c r="CH457" s="99"/>
      <c r="CI457" s="206"/>
      <c r="CJ457" s="206"/>
      <c r="CK457" s="206"/>
      <c r="CL457" s="206"/>
      <c r="CM457" s="206"/>
      <c r="CN457" s="206"/>
    </row>
    <row r="458" spans="18:92" x14ac:dyDescent="0.25"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100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/>
      <c r="CF458" s="99"/>
      <c r="CG458" s="99"/>
      <c r="CH458" s="99"/>
      <c r="CI458" s="206"/>
      <c r="CJ458" s="206"/>
      <c r="CK458" s="206"/>
      <c r="CL458" s="206"/>
      <c r="CM458" s="206"/>
      <c r="CN458" s="206"/>
    </row>
    <row r="459" spans="18:92" x14ac:dyDescent="0.25"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100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/>
      <c r="CF459" s="99"/>
      <c r="CG459" s="99"/>
      <c r="CH459" s="99"/>
      <c r="CI459" s="206"/>
      <c r="CJ459" s="206"/>
      <c r="CK459" s="206"/>
      <c r="CL459" s="206"/>
      <c r="CM459" s="206"/>
      <c r="CN459" s="206"/>
    </row>
    <row r="460" spans="18:92" x14ac:dyDescent="0.25"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100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99"/>
      <c r="BR460" s="99"/>
      <c r="BS460" s="99"/>
      <c r="BT460" s="99"/>
      <c r="BU460" s="99"/>
      <c r="BV460" s="99"/>
      <c r="BW460" s="99"/>
      <c r="BX460" s="99"/>
      <c r="BY460" s="99"/>
      <c r="BZ460" s="99"/>
      <c r="CA460" s="99"/>
      <c r="CB460" s="99"/>
      <c r="CC460" s="99"/>
      <c r="CD460" s="99"/>
      <c r="CE460" s="99"/>
      <c r="CF460" s="99"/>
      <c r="CG460" s="99"/>
      <c r="CH460" s="99"/>
      <c r="CI460" s="206"/>
      <c r="CJ460" s="206"/>
      <c r="CK460" s="206"/>
      <c r="CL460" s="206"/>
      <c r="CM460" s="206"/>
      <c r="CN460" s="206"/>
    </row>
    <row r="461" spans="18:92" x14ac:dyDescent="0.25"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100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  <c r="BS461" s="99"/>
      <c r="BT461" s="99"/>
      <c r="BU461" s="99"/>
      <c r="BV461" s="99"/>
      <c r="BW461" s="99"/>
      <c r="BX461" s="99"/>
      <c r="BY461" s="99"/>
      <c r="BZ461" s="99"/>
      <c r="CA461" s="99"/>
      <c r="CB461" s="99"/>
      <c r="CC461" s="99"/>
      <c r="CD461" s="99"/>
      <c r="CE461" s="99"/>
      <c r="CF461" s="99"/>
      <c r="CG461" s="99"/>
      <c r="CH461" s="99"/>
      <c r="CI461" s="206"/>
      <c r="CJ461" s="206"/>
      <c r="CK461" s="206"/>
      <c r="CL461" s="206"/>
      <c r="CM461" s="206"/>
      <c r="CN461" s="206"/>
    </row>
    <row r="462" spans="18:92" x14ac:dyDescent="0.25"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100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  <c r="BS462" s="99"/>
      <c r="BT462" s="99"/>
      <c r="BU462" s="99"/>
      <c r="BV462" s="99"/>
      <c r="BW462" s="99"/>
      <c r="BX462" s="99"/>
      <c r="BY462" s="99"/>
      <c r="BZ462" s="99"/>
      <c r="CA462" s="99"/>
      <c r="CB462" s="99"/>
      <c r="CC462" s="99"/>
      <c r="CD462" s="99"/>
      <c r="CE462" s="99"/>
      <c r="CF462" s="99"/>
      <c r="CG462" s="99"/>
      <c r="CH462" s="99"/>
      <c r="CI462" s="206"/>
      <c r="CJ462" s="206"/>
      <c r="CK462" s="206"/>
      <c r="CL462" s="206"/>
      <c r="CM462" s="206"/>
      <c r="CN462" s="206"/>
    </row>
    <row r="463" spans="18:92" x14ac:dyDescent="0.25"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100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/>
      <c r="CF463" s="99"/>
      <c r="CG463" s="99"/>
      <c r="CH463" s="99"/>
      <c r="CI463" s="206"/>
      <c r="CJ463" s="206"/>
      <c r="CK463" s="206"/>
      <c r="CL463" s="206"/>
      <c r="CM463" s="206"/>
      <c r="CN463" s="206"/>
    </row>
    <row r="464" spans="18:92" x14ac:dyDescent="0.25"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100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/>
      <c r="CF464" s="99"/>
      <c r="CG464" s="99"/>
      <c r="CH464" s="99"/>
      <c r="CI464" s="206"/>
      <c r="CJ464" s="206"/>
      <c r="CK464" s="206"/>
      <c r="CL464" s="206"/>
      <c r="CM464" s="206"/>
      <c r="CN464" s="206"/>
    </row>
    <row r="465" spans="18:92" x14ac:dyDescent="0.25"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100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9"/>
      <c r="BD465" s="99"/>
      <c r="BE465" s="99"/>
      <c r="BF465" s="99"/>
      <c r="BG465" s="99"/>
      <c r="BH465" s="99"/>
      <c r="BI465" s="99"/>
      <c r="BJ465" s="99"/>
      <c r="BK465" s="99"/>
      <c r="BL465" s="99"/>
      <c r="BM465" s="99"/>
      <c r="BN465" s="99"/>
      <c r="BO465" s="99"/>
      <c r="BP465" s="99"/>
      <c r="BQ465" s="99"/>
      <c r="BR465" s="99"/>
      <c r="BS465" s="99"/>
      <c r="BT465" s="99"/>
      <c r="BU465" s="99"/>
      <c r="BV465" s="99"/>
      <c r="BW465" s="99"/>
      <c r="BX465" s="99"/>
      <c r="BY465" s="99"/>
      <c r="BZ465" s="99"/>
      <c r="CA465" s="99"/>
      <c r="CB465" s="99"/>
      <c r="CC465" s="99"/>
      <c r="CD465" s="99"/>
      <c r="CE465" s="99"/>
      <c r="CF465" s="99"/>
      <c r="CG465" s="99"/>
      <c r="CH465" s="99"/>
      <c r="CI465" s="206"/>
      <c r="CJ465" s="206"/>
      <c r="CK465" s="206"/>
      <c r="CL465" s="206"/>
      <c r="CM465" s="206"/>
      <c r="CN465" s="206"/>
    </row>
    <row r="466" spans="18:92" x14ac:dyDescent="0.25"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100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9"/>
      <c r="BD466" s="99"/>
      <c r="BE466" s="99"/>
      <c r="BF466" s="99"/>
      <c r="BG466" s="99"/>
      <c r="BH466" s="99"/>
      <c r="BI466" s="99"/>
      <c r="BJ466" s="99"/>
      <c r="BK466" s="99"/>
      <c r="BL466" s="99"/>
      <c r="BM466" s="99"/>
      <c r="BN466" s="99"/>
      <c r="BO466" s="99"/>
      <c r="BP466" s="99"/>
      <c r="BQ466" s="99"/>
      <c r="BR466" s="99"/>
      <c r="BS466" s="99"/>
      <c r="BT466" s="99"/>
      <c r="BU466" s="99"/>
      <c r="BV466" s="99"/>
      <c r="BW466" s="99"/>
      <c r="BX466" s="99"/>
      <c r="BY466" s="99"/>
      <c r="BZ466" s="99"/>
      <c r="CA466" s="99"/>
      <c r="CB466" s="99"/>
      <c r="CC466" s="99"/>
      <c r="CD466" s="99"/>
      <c r="CE466" s="99"/>
      <c r="CF466" s="99"/>
      <c r="CG466" s="99"/>
      <c r="CH466" s="99"/>
      <c r="CI466" s="206"/>
      <c r="CJ466" s="206"/>
      <c r="CK466" s="206"/>
      <c r="CL466" s="206"/>
      <c r="CM466" s="206"/>
      <c r="CN466" s="206"/>
    </row>
    <row r="467" spans="18:92" x14ac:dyDescent="0.25"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100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  <c r="BA467" s="99"/>
      <c r="BB467" s="99"/>
      <c r="BC467" s="99"/>
      <c r="BD467" s="99"/>
      <c r="BE467" s="99"/>
      <c r="BF467" s="99"/>
      <c r="BG467" s="99"/>
      <c r="BH467" s="99"/>
      <c r="BI467" s="99"/>
      <c r="BJ467" s="99"/>
      <c r="BK467" s="99"/>
      <c r="BL467" s="99"/>
      <c r="BM467" s="99"/>
      <c r="BN467" s="99"/>
      <c r="BO467" s="99"/>
      <c r="BP467" s="99"/>
      <c r="BQ467" s="99"/>
      <c r="BR467" s="99"/>
      <c r="BS467" s="99"/>
      <c r="BT467" s="99"/>
      <c r="BU467" s="99"/>
      <c r="BV467" s="99"/>
      <c r="BW467" s="99"/>
      <c r="BX467" s="99"/>
      <c r="BY467" s="99"/>
      <c r="BZ467" s="99"/>
      <c r="CA467" s="99"/>
      <c r="CB467" s="99"/>
      <c r="CC467" s="99"/>
      <c r="CD467" s="99"/>
      <c r="CE467" s="99"/>
      <c r="CF467" s="99"/>
      <c r="CG467" s="99"/>
      <c r="CH467" s="99"/>
      <c r="CI467" s="206"/>
      <c r="CJ467" s="206"/>
      <c r="CK467" s="206"/>
      <c r="CL467" s="206"/>
      <c r="CM467" s="206"/>
      <c r="CN467" s="206"/>
    </row>
    <row r="468" spans="18:92" x14ac:dyDescent="0.25"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100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  <c r="BA468" s="99"/>
      <c r="BB468" s="99"/>
      <c r="BC468" s="99"/>
      <c r="BD468" s="99"/>
      <c r="BE468" s="99"/>
      <c r="BF468" s="99"/>
      <c r="BG468" s="99"/>
      <c r="BH468" s="99"/>
      <c r="BI468" s="99"/>
      <c r="BJ468" s="99"/>
      <c r="BK468" s="99"/>
      <c r="BL468" s="99"/>
      <c r="BM468" s="99"/>
      <c r="BN468" s="99"/>
      <c r="BO468" s="99"/>
      <c r="BP468" s="99"/>
      <c r="BQ468" s="99"/>
      <c r="BR468" s="99"/>
      <c r="BS468" s="99"/>
      <c r="BT468" s="99"/>
      <c r="BU468" s="99"/>
      <c r="BV468" s="99"/>
      <c r="BW468" s="99"/>
      <c r="BX468" s="99"/>
      <c r="BY468" s="99"/>
      <c r="BZ468" s="99"/>
      <c r="CA468" s="99"/>
      <c r="CB468" s="99"/>
      <c r="CC468" s="99"/>
      <c r="CD468" s="99"/>
      <c r="CE468" s="99"/>
      <c r="CF468" s="99"/>
      <c r="CG468" s="99"/>
      <c r="CH468" s="99"/>
      <c r="CI468" s="206"/>
      <c r="CJ468" s="206"/>
      <c r="CK468" s="206"/>
      <c r="CL468" s="206"/>
      <c r="CM468" s="206"/>
      <c r="CN468" s="206"/>
    </row>
    <row r="469" spans="18:92" x14ac:dyDescent="0.25"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100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9"/>
      <c r="BD469" s="99"/>
      <c r="BE469" s="99"/>
      <c r="BF469" s="99"/>
      <c r="BG469" s="99"/>
      <c r="BH469" s="99"/>
      <c r="BI469" s="99"/>
      <c r="BJ469" s="99"/>
      <c r="BK469" s="99"/>
      <c r="BL469" s="99"/>
      <c r="BM469" s="99"/>
      <c r="BN469" s="99"/>
      <c r="BO469" s="99"/>
      <c r="BP469" s="99"/>
      <c r="BQ469" s="99"/>
      <c r="BR469" s="99"/>
      <c r="BS469" s="99"/>
      <c r="BT469" s="99"/>
      <c r="BU469" s="99"/>
      <c r="BV469" s="99"/>
      <c r="BW469" s="99"/>
      <c r="BX469" s="99"/>
      <c r="BY469" s="99"/>
      <c r="BZ469" s="99"/>
      <c r="CA469" s="99"/>
      <c r="CB469" s="99"/>
      <c r="CC469" s="99"/>
      <c r="CD469" s="99"/>
      <c r="CE469" s="99"/>
      <c r="CF469" s="99"/>
      <c r="CG469" s="99"/>
      <c r="CH469" s="99"/>
      <c r="CI469" s="206"/>
      <c r="CJ469" s="206"/>
      <c r="CK469" s="206"/>
      <c r="CL469" s="206"/>
      <c r="CM469" s="206"/>
      <c r="CN469" s="206"/>
    </row>
    <row r="470" spans="18:92" x14ac:dyDescent="0.25"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100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9"/>
      <c r="BD470" s="99"/>
      <c r="BE470" s="99"/>
      <c r="BF470" s="99"/>
      <c r="BG470" s="99"/>
      <c r="BH470" s="99"/>
      <c r="BI470" s="99"/>
      <c r="BJ470" s="99"/>
      <c r="BK470" s="99"/>
      <c r="BL470" s="99"/>
      <c r="BM470" s="99"/>
      <c r="BN470" s="99"/>
      <c r="BO470" s="99"/>
      <c r="BP470" s="99"/>
      <c r="BQ470" s="99"/>
      <c r="BR470" s="99"/>
      <c r="BS470" s="99"/>
      <c r="BT470" s="99"/>
      <c r="BU470" s="99"/>
      <c r="BV470" s="99"/>
      <c r="BW470" s="99"/>
      <c r="BX470" s="99"/>
      <c r="BY470" s="99"/>
      <c r="BZ470" s="99"/>
      <c r="CA470" s="99"/>
      <c r="CB470" s="99"/>
      <c r="CC470" s="99"/>
      <c r="CD470" s="99"/>
      <c r="CE470" s="99"/>
      <c r="CF470" s="99"/>
      <c r="CG470" s="99"/>
      <c r="CH470" s="99"/>
      <c r="CI470" s="206"/>
      <c r="CJ470" s="206"/>
      <c r="CK470" s="206"/>
      <c r="CL470" s="206"/>
      <c r="CM470" s="206"/>
      <c r="CN470" s="206"/>
    </row>
    <row r="471" spans="18:92" x14ac:dyDescent="0.25"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100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9"/>
      <c r="BD471" s="99"/>
      <c r="BE471" s="99"/>
      <c r="BF471" s="99"/>
      <c r="BG471" s="99"/>
      <c r="BH471" s="99"/>
      <c r="BI471" s="99"/>
      <c r="BJ471" s="99"/>
      <c r="BK471" s="99"/>
      <c r="BL471" s="99"/>
      <c r="BM471" s="99"/>
      <c r="BN471" s="99"/>
      <c r="BO471" s="99"/>
      <c r="BP471" s="99"/>
      <c r="BQ471" s="99"/>
      <c r="BR471" s="99"/>
      <c r="BS471" s="99"/>
      <c r="BT471" s="99"/>
      <c r="BU471" s="99"/>
      <c r="BV471" s="99"/>
      <c r="BW471" s="99"/>
      <c r="BX471" s="99"/>
      <c r="BY471" s="99"/>
      <c r="BZ471" s="99"/>
      <c r="CA471" s="99"/>
      <c r="CB471" s="99"/>
      <c r="CC471" s="99"/>
      <c r="CD471" s="99"/>
      <c r="CE471" s="99"/>
      <c r="CF471" s="99"/>
      <c r="CG471" s="99"/>
      <c r="CH471" s="99"/>
      <c r="CI471" s="206"/>
      <c r="CJ471" s="206"/>
      <c r="CK471" s="206"/>
      <c r="CL471" s="206"/>
      <c r="CM471" s="206"/>
      <c r="CN471" s="206"/>
    </row>
    <row r="472" spans="18:92" x14ac:dyDescent="0.25"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100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9"/>
      <c r="BD472" s="99"/>
      <c r="BE472" s="99"/>
      <c r="BF472" s="99"/>
      <c r="BG472" s="99"/>
      <c r="BH472" s="99"/>
      <c r="BI472" s="99"/>
      <c r="BJ472" s="99"/>
      <c r="BK472" s="99"/>
      <c r="BL472" s="99"/>
      <c r="BM472" s="99"/>
      <c r="BN472" s="99"/>
      <c r="BO472" s="99"/>
      <c r="BP472" s="99"/>
      <c r="BQ472" s="99"/>
      <c r="BR472" s="99"/>
      <c r="BS472" s="99"/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99"/>
      <c r="CI472" s="206"/>
      <c r="CJ472" s="206"/>
      <c r="CK472" s="206"/>
      <c r="CL472" s="206"/>
      <c r="CM472" s="206"/>
      <c r="CN472" s="206"/>
    </row>
    <row r="473" spans="18:92" x14ac:dyDescent="0.25"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100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9"/>
      <c r="BD473" s="99"/>
      <c r="BE473" s="99"/>
      <c r="BF473" s="99"/>
      <c r="BG473" s="99"/>
      <c r="BH473" s="99"/>
      <c r="BI473" s="99"/>
      <c r="BJ473" s="99"/>
      <c r="BK473" s="99"/>
      <c r="BL473" s="99"/>
      <c r="BM473" s="99"/>
      <c r="BN473" s="99"/>
      <c r="BO473" s="99"/>
      <c r="BP473" s="99"/>
      <c r="BQ473" s="99"/>
      <c r="BR473" s="99"/>
      <c r="BS473" s="99"/>
      <c r="BT473" s="99"/>
      <c r="BU473" s="99"/>
      <c r="BV473" s="99"/>
      <c r="BW473" s="99"/>
      <c r="BX473" s="99"/>
      <c r="BY473" s="99"/>
      <c r="BZ473" s="99"/>
      <c r="CA473" s="99"/>
      <c r="CB473" s="99"/>
      <c r="CC473" s="99"/>
      <c r="CD473" s="99"/>
      <c r="CE473" s="99"/>
      <c r="CF473" s="99"/>
      <c r="CG473" s="99"/>
      <c r="CH473" s="99"/>
      <c r="CI473" s="206"/>
      <c r="CJ473" s="206"/>
      <c r="CK473" s="206"/>
      <c r="CL473" s="206"/>
      <c r="CM473" s="206"/>
      <c r="CN473" s="206"/>
    </row>
    <row r="474" spans="18:92" x14ac:dyDescent="0.25"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100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99"/>
      <c r="BM474" s="99"/>
      <c r="BN474" s="99"/>
      <c r="BO474" s="99"/>
      <c r="BP474" s="99"/>
      <c r="BQ474" s="99"/>
      <c r="BR474" s="99"/>
      <c r="BS474" s="99"/>
      <c r="BT474" s="99"/>
      <c r="BU474" s="99"/>
      <c r="BV474" s="99"/>
      <c r="BW474" s="99"/>
      <c r="BX474" s="99"/>
      <c r="BY474" s="99"/>
      <c r="BZ474" s="99"/>
      <c r="CA474" s="99"/>
      <c r="CB474" s="99"/>
      <c r="CC474" s="99"/>
      <c r="CD474" s="99"/>
      <c r="CE474" s="99"/>
      <c r="CF474" s="99"/>
      <c r="CG474" s="99"/>
      <c r="CH474" s="99"/>
      <c r="CI474" s="206"/>
      <c r="CJ474" s="206"/>
      <c r="CK474" s="206"/>
      <c r="CL474" s="206"/>
      <c r="CM474" s="206"/>
      <c r="CN474" s="206"/>
    </row>
    <row r="475" spans="18:92" x14ac:dyDescent="0.25"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100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  <c r="BA475" s="99"/>
      <c r="BB475" s="99"/>
      <c r="BC475" s="99"/>
      <c r="BD475" s="99"/>
      <c r="BE475" s="99"/>
      <c r="BF475" s="99"/>
      <c r="BG475" s="99"/>
      <c r="BH475" s="99"/>
      <c r="BI475" s="99"/>
      <c r="BJ475" s="99"/>
      <c r="BK475" s="99"/>
      <c r="BL475" s="99"/>
      <c r="BM475" s="99"/>
      <c r="BN475" s="99"/>
      <c r="BO475" s="99"/>
      <c r="BP475" s="99"/>
      <c r="BQ475" s="99"/>
      <c r="BR475" s="99"/>
      <c r="BS475" s="99"/>
      <c r="BT475" s="99"/>
      <c r="BU475" s="99"/>
      <c r="BV475" s="99"/>
      <c r="BW475" s="99"/>
      <c r="BX475" s="99"/>
      <c r="BY475" s="99"/>
      <c r="BZ475" s="99"/>
      <c r="CA475" s="99"/>
      <c r="CB475" s="99"/>
      <c r="CC475" s="99"/>
      <c r="CD475" s="99"/>
      <c r="CE475" s="99"/>
      <c r="CF475" s="99"/>
      <c r="CG475" s="99"/>
      <c r="CH475" s="99"/>
      <c r="CI475" s="206"/>
      <c r="CJ475" s="206"/>
      <c r="CK475" s="206"/>
      <c r="CL475" s="206"/>
      <c r="CM475" s="206"/>
      <c r="CN475" s="206"/>
    </row>
    <row r="476" spans="18:92" x14ac:dyDescent="0.25"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100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  <c r="BA476" s="99"/>
      <c r="BB476" s="99"/>
      <c r="BC476" s="99"/>
      <c r="BD476" s="99"/>
      <c r="BE476" s="99"/>
      <c r="BF476" s="99"/>
      <c r="BG476" s="99"/>
      <c r="BH476" s="99"/>
      <c r="BI476" s="99"/>
      <c r="BJ476" s="99"/>
      <c r="BK476" s="99"/>
      <c r="BL476" s="99"/>
      <c r="BM476" s="99"/>
      <c r="BN476" s="99"/>
      <c r="BO476" s="99"/>
      <c r="BP476" s="99"/>
      <c r="BQ476" s="99"/>
      <c r="BR476" s="99"/>
      <c r="BS476" s="99"/>
      <c r="BT476" s="99"/>
      <c r="BU476" s="99"/>
      <c r="BV476" s="99"/>
      <c r="BW476" s="99"/>
      <c r="BX476" s="99"/>
      <c r="BY476" s="99"/>
      <c r="BZ476" s="99"/>
      <c r="CA476" s="99"/>
      <c r="CB476" s="99"/>
      <c r="CC476" s="99"/>
      <c r="CD476" s="99"/>
      <c r="CE476" s="99"/>
      <c r="CF476" s="99"/>
      <c r="CG476" s="99"/>
      <c r="CH476" s="99"/>
      <c r="CI476" s="206"/>
      <c r="CJ476" s="206"/>
      <c r="CK476" s="206"/>
      <c r="CL476" s="206"/>
      <c r="CM476" s="206"/>
      <c r="CN476" s="206"/>
    </row>
    <row r="477" spans="18:92" x14ac:dyDescent="0.25"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100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  <c r="BA477" s="99"/>
      <c r="BB477" s="99"/>
      <c r="BC477" s="99"/>
      <c r="BD477" s="99"/>
      <c r="BE477" s="99"/>
      <c r="BF477" s="99"/>
      <c r="BG477" s="99"/>
      <c r="BH477" s="99"/>
      <c r="BI477" s="99"/>
      <c r="BJ477" s="99"/>
      <c r="BK477" s="99"/>
      <c r="BL477" s="99"/>
      <c r="BM477" s="99"/>
      <c r="BN477" s="99"/>
      <c r="BO477" s="99"/>
      <c r="BP477" s="99"/>
      <c r="BQ477" s="99"/>
      <c r="BR477" s="99"/>
      <c r="BS477" s="99"/>
      <c r="BT477" s="99"/>
      <c r="BU477" s="99"/>
      <c r="BV477" s="99"/>
      <c r="BW477" s="99"/>
      <c r="BX477" s="99"/>
      <c r="BY477" s="99"/>
      <c r="BZ477" s="99"/>
      <c r="CA477" s="99"/>
      <c r="CB477" s="99"/>
      <c r="CC477" s="99"/>
      <c r="CD477" s="99"/>
      <c r="CE477" s="99"/>
      <c r="CF477" s="99"/>
      <c r="CG477" s="99"/>
      <c r="CH477" s="99"/>
      <c r="CI477" s="206"/>
      <c r="CJ477" s="206"/>
      <c r="CK477" s="206"/>
      <c r="CL477" s="206"/>
      <c r="CM477" s="206"/>
      <c r="CN477" s="206"/>
    </row>
    <row r="478" spans="18:92" x14ac:dyDescent="0.25"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100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99"/>
      <c r="BF478" s="99"/>
      <c r="BG478" s="99"/>
      <c r="BH478" s="99"/>
      <c r="BI478" s="99"/>
      <c r="BJ478" s="99"/>
      <c r="BK478" s="99"/>
      <c r="BL478" s="99"/>
      <c r="BM478" s="99"/>
      <c r="BN478" s="99"/>
      <c r="BO478" s="99"/>
      <c r="BP478" s="99"/>
      <c r="BQ478" s="99"/>
      <c r="BR478" s="99"/>
      <c r="BS478" s="99"/>
      <c r="BT478" s="99"/>
      <c r="BU478" s="99"/>
      <c r="BV478" s="99"/>
      <c r="BW478" s="99"/>
      <c r="BX478" s="99"/>
      <c r="BY478" s="99"/>
      <c r="BZ478" s="99"/>
      <c r="CA478" s="99"/>
      <c r="CB478" s="99"/>
      <c r="CC478" s="99"/>
      <c r="CD478" s="99"/>
      <c r="CE478" s="99"/>
      <c r="CF478" s="99"/>
      <c r="CG478" s="99"/>
      <c r="CH478" s="99"/>
      <c r="CI478" s="206"/>
      <c r="CJ478" s="206"/>
      <c r="CK478" s="206"/>
      <c r="CL478" s="206"/>
      <c r="CM478" s="206"/>
      <c r="CN478" s="206"/>
    </row>
    <row r="479" spans="18:92" x14ac:dyDescent="0.25"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100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99"/>
      <c r="BF479" s="99"/>
      <c r="BG479" s="99"/>
      <c r="BH479" s="99"/>
      <c r="BI479" s="99"/>
      <c r="BJ479" s="99"/>
      <c r="BK479" s="99"/>
      <c r="BL479" s="99"/>
      <c r="BM479" s="99"/>
      <c r="BN479" s="99"/>
      <c r="BO479" s="99"/>
      <c r="BP479" s="99"/>
      <c r="BQ479" s="99"/>
      <c r="BR479" s="99"/>
      <c r="BS479" s="99"/>
      <c r="BT479" s="99"/>
      <c r="BU479" s="99"/>
      <c r="BV479" s="99"/>
      <c r="BW479" s="99"/>
      <c r="BX479" s="99"/>
      <c r="BY479" s="99"/>
      <c r="BZ479" s="99"/>
      <c r="CA479" s="99"/>
      <c r="CB479" s="99"/>
      <c r="CC479" s="99"/>
      <c r="CD479" s="99"/>
      <c r="CE479" s="99"/>
      <c r="CF479" s="99"/>
      <c r="CG479" s="99"/>
      <c r="CH479" s="99"/>
      <c r="CI479" s="206"/>
      <c r="CJ479" s="206"/>
      <c r="CK479" s="206"/>
      <c r="CL479" s="206"/>
      <c r="CM479" s="206"/>
      <c r="CN479" s="206"/>
    </row>
    <row r="480" spans="18:92" x14ac:dyDescent="0.25"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100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99"/>
      <c r="BF480" s="99"/>
      <c r="BG480" s="99"/>
      <c r="BH480" s="99"/>
      <c r="BI480" s="99"/>
      <c r="BJ480" s="99"/>
      <c r="BK480" s="99"/>
      <c r="BL480" s="99"/>
      <c r="BM480" s="99"/>
      <c r="BN480" s="99"/>
      <c r="BO480" s="99"/>
      <c r="BP480" s="99"/>
      <c r="BQ480" s="99"/>
      <c r="BR480" s="99"/>
      <c r="BS480" s="99"/>
      <c r="BT480" s="99"/>
      <c r="BU480" s="99"/>
      <c r="BV480" s="99"/>
      <c r="BW480" s="99"/>
      <c r="BX480" s="99"/>
      <c r="BY480" s="99"/>
      <c r="BZ480" s="99"/>
      <c r="CA480" s="99"/>
      <c r="CB480" s="99"/>
      <c r="CC480" s="99"/>
      <c r="CD480" s="99"/>
      <c r="CE480" s="99"/>
      <c r="CF480" s="99"/>
      <c r="CG480" s="99"/>
      <c r="CH480" s="99"/>
      <c r="CI480" s="206"/>
      <c r="CJ480" s="206"/>
      <c r="CK480" s="206"/>
      <c r="CL480" s="206"/>
      <c r="CM480" s="206"/>
      <c r="CN480" s="206"/>
    </row>
    <row r="481" spans="18:92" x14ac:dyDescent="0.25"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100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99"/>
      <c r="BF481" s="99"/>
      <c r="BG481" s="99"/>
      <c r="BH481" s="99"/>
      <c r="BI481" s="99"/>
      <c r="BJ481" s="99"/>
      <c r="BK481" s="99"/>
      <c r="BL481" s="99"/>
      <c r="BM481" s="99"/>
      <c r="BN481" s="99"/>
      <c r="BO481" s="99"/>
      <c r="BP481" s="99"/>
      <c r="BQ481" s="99"/>
      <c r="BR481" s="99"/>
      <c r="BS481" s="99"/>
      <c r="BT481" s="99"/>
      <c r="BU481" s="99"/>
      <c r="BV481" s="99"/>
      <c r="BW481" s="99"/>
      <c r="BX481" s="99"/>
      <c r="BY481" s="99"/>
      <c r="BZ481" s="99"/>
      <c r="CA481" s="99"/>
      <c r="CB481" s="99"/>
      <c r="CC481" s="99"/>
      <c r="CD481" s="99"/>
      <c r="CE481" s="99"/>
      <c r="CF481" s="99"/>
      <c r="CG481" s="99"/>
      <c r="CH481" s="99"/>
      <c r="CI481" s="206"/>
      <c r="CJ481" s="206"/>
      <c r="CK481" s="206"/>
      <c r="CL481" s="206"/>
      <c r="CM481" s="206"/>
      <c r="CN481" s="206"/>
    </row>
    <row r="482" spans="18:92" x14ac:dyDescent="0.25"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100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99"/>
      <c r="BF482" s="99"/>
      <c r="BG482" s="99"/>
      <c r="BH482" s="99"/>
      <c r="BI482" s="99"/>
      <c r="BJ482" s="99"/>
      <c r="BK482" s="99"/>
      <c r="BL482" s="99"/>
      <c r="BM482" s="99"/>
      <c r="BN482" s="99"/>
      <c r="BO482" s="99"/>
      <c r="BP482" s="99"/>
      <c r="BQ482" s="99"/>
      <c r="BR482" s="99"/>
      <c r="BS482" s="99"/>
      <c r="BT482" s="99"/>
      <c r="BU482" s="99"/>
      <c r="BV482" s="99"/>
      <c r="BW482" s="99"/>
      <c r="BX482" s="99"/>
      <c r="BY482" s="99"/>
      <c r="BZ482" s="99"/>
      <c r="CA482" s="99"/>
      <c r="CB482" s="99"/>
      <c r="CC482" s="99"/>
      <c r="CD482" s="99"/>
      <c r="CE482" s="99"/>
      <c r="CF482" s="99"/>
      <c r="CG482" s="99"/>
      <c r="CH482" s="99"/>
      <c r="CI482" s="206"/>
      <c r="CJ482" s="206"/>
      <c r="CK482" s="206"/>
      <c r="CL482" s="206"/>
      <c r="CM482" s="206"/>
      <c r="CN482" s="206"/>
    </row>
    <row r="483" spans="18:92" x14ac:dyDescent="0.25"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100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99"/>
      <c r="BF483" s="99"/>
      <c r="BG483" s="99"/>
      <c r="BH483" s="99"/>
      <c r="BI483" s="99"/>
      <c r="BJ483" s="99"/>
      <c r="BK483" s="99"/>
      <c r="BL483" s="99"/>
      <c r="BM483" s="99"/>
      <c r="BN483" s="99"/>
      <c r="BO483" s="99"/>
      <c r="BP483" s="99"/>
      <c r="BQ483" s="99"/>
      <c r="BR483" s="99"/>
      <c r="BS483" s="99"/>
      <c r="BT483" s="99"/>
      <c r="BU483" s="99"/>
      <c r="BV483" s="99"/>
      <c r="BW483" s="99"/>
      <c r="BX483" s="99"/>
      <c r="BY483" s="99"/>
      <c r="BZ483" s="99"/>
      <c r="CA483" s="99"/>
      <c r="CB483" s="99"/>
      <c r="CC483" s="99"/>
      <c r="CD483" s="99"/>
      <c r="CE483" s="99"/>
      <c r="CF483" s="99"/>
      <c r="CG483" s="99"/>
      <c r="CH483" s="99"/>
      <c r="CI483" s="206"/>
      <c r="CJ483" s="206"/>
      <c r="CK483" s="206"/>
      <c r="CL483" s="206"/>
      <c r="CM483" s="206"/>
      <c r="CN483" s="206"/>
    </row>
    <row r="484" spans="18:92" x14ac:dyDescent="0.25"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100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  <c r="BA484" s="9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99"/>
      <c r="BM484" s="99"/>
      <c r="BN484" s="99"/>
      <c r="BO484" s="99"/>
      <c r="BP484" s="99"/>
      <c r="BQ484" s="99"/>
      <c r="BR484" s="99"/>
      <c r="BS484" s="99"/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99"/>
      <c r="CG484" s="99"/>
      <c r="CH484" s="99"/>
      <c r="CI484" s="206"/>
      <c r="CJ484" s="206"/>
      <c r="CK484" s="206"/>
      <c r="CL484" s="206"/>
      <c r="CM484" s="206"/>
      <c r="CN484" s="206"/>
    </row>
    <row r="485" spans="18:92" x14ac:dyDescent="0.25"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100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9"/>
      <c r="BD485" s="99"/>
      <c r="BE485" s="99"/>
      <c r="BF485" s="99"/>
      <c r="BG485" s="99"/>
      <c r="BH485" s="99"/>
      <c r="BI485" s="99"/>
      <c r="BJ485" s="99"/>
      <c r="BK485" s="99"/>
      <c r="BL485" s="99"/>
      <c r="BM485" s="99"/>
      <c r="BN485" s="99"/>
      <c r="BO485" s="99"/>
      <c r="BP485" s="99"/>
      <c r="BQ485" s="99"/>
      <c r="BR485" s="99"/>
      <c r="BS485" s="99"/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99"/>
      <c r="CG485" s="99"/>
      <c r="CH485" s="99"/>
      <c r="CI485" s="206"/>
      <c r="CJ485" s="206"/>
      <c r="CK485" s="206"/>
      <c r="CL485" s="206"/>
      <c r="CM485" s="206"/>
      <c r="CN485" s="206"/>
    </row>
    <row r="486" spans="18:92" x14ac:dyDescent="0.25"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100"/>
      <c r="AH486" s="99"/>
      <c r="AI486" s="99"/>
      <c r="AJ486" s="99"/>
      <c r="AK486" s="99"/>
      <c r="AL486" s="99"/>
      <c r="AM486" s="99"/>
      <c r="AN486" s="99"/>
      <c r="AO486" s="99"/>
      <c r="AP486" s="99"/>
      <c r="AQ486" s="99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9"/>
      <c r="BD486" s="99"/>
      <c r="BE486" s="99"/>
      <c r="BF486" s="99"/>
      <c r="BG486" s="99"/>
      <c r="BH486" s="99"/>
      <c r="BI486" s="99"/>
      <c r="BJ486" s="99"/>
      <c r="BK486" s="99"/>
      <c r="BL486" s="99"/>
      <c r="BM486" s="99"/>
      <c r="BN486" s="99"/>
      <c r="BO486" s="99"/>
      <c r="BP486" s="99"/>
      <c r="BQ486" s="99"/>
      <c r="BR486" s="99"/>
      <c r="BS486" s="99"/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99"/>
      <c r="CF486" s="99"/>
      <c r="CG486" s="99"/>
      <c r="CH486" s="99"/>
      <c r="CI486" s="206"/>
      <c r="CJ486" s="206"/>
      <c r="CK486" s="206"/>
      <c r="CL486" s="206"/>
      <c r="CM486" s="206"/>
      <c r="CN486" s="206"/>
    </row>
    <row r="487" spans="18:92" x14ac:dyDescent="0.25"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100"/>
      <c r="AH487" s="99"/>
      <c r="AI487" s="99"/>
      <c r="AJ487" s="99"/>
      <c r="AK487" s="99"/>
      <c r="AL487" s="99"/>
      <c r="AM487" s="99"/>
      <c r="AN487" s="99"/>
      <c r="AO487" s="99"/>
      <c r="AP487" s="99"/>
      <c r="AQ487" s="99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9"/>
      <c r="BD487" s="99"/>
      <c r="BE487" s="99"/>
      <c r="BF487" s="99"/>
      <c r="BG487" s="99"/>
      <c r="BH487" s="99"/>
      <c r="BI487" s="99"/>
      <c r="BJ487" s="99"/>
      <c r="BK487" s="99"/>
      <c r="BL487" s="99"/>
      <c r="BM487" s="99"/>
      <c r="BN487" s="99"/>
      <c r="BO487" s="99"/>
      <c r="BP487" s="99"/>
      <c r="BQ487" s="99"/>
      <c r="BR487" s="99"/>
      <c r="BS487" s="99"/>
      <c r="BT487" s="99"/>
      <c r="BU487" s="99"/>
      <c r="BV487" s="99"/>
      <c r="BW487" s="99"/>
      <c r="BX487" s="99"/>
      <c r="BY487" s="99"/>
      <c r="BZ487" s="99"/>
      <c r="CA487" s="99"/>
      <c r="CB487" s="99"/>
      <c r="CC487" s="99"/>
      <c r="CD487" s="99"/>
      <c r="CE487" s="99"/>
      <c r="CF487" s="99"/>
      <c r="CG487" s="99"/>
      <c r="CH487" s="99"/>
      <c r="CI487" s="206"/>
      <c r="CJ487" s="206"/>
      <c r="CK487" s="206"/>
      <c r="CL487" s="206"/>
      <c r="CM487" s="206"/>
      <c r="CN487" s="206"/>
    </row>
    <row r="488" spans="18:92" x14ac:dyDescent="0.25"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100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99"/>
      <c r="BR488" s="99"/>
      <c r="BS488" s="99"/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99"/>
      <c r="CF488" s="99"/>
      <c r="CG488" s="99"/>
      <c r="CH488" s="99"/>
      <c r="CI488" s="206"/>
      <c r="CJ488" s="206"/>
      <c r="CK488" s="206"/>
      <c r="CL488" s="206"/>
      <c r="CM488" s="206"/>
      <c r="CN488" s="206"/>
    </row>
    <row r="489" spans="18:92" x14ac:dyDescent="0.25"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100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9"/>
      <c r="BO489" s="99"/>
      <c r="BP489" s="99"/>
      <c r="BQ489" s="99"/>
      <c r="BR489" s="99"/>
      <c r="BS489" s="99"/>
      <c r="BT489" s="99"/>
      <c r="BU489" s="99"/>
      <c r="BV489" s="99"/>
      <c r="BW489" s="99"/>
      <c r="BX489" s="99"/>
      <c r="BY489" s="99"/>
      <c r="BZ489" s="99"/>
      <c r="CA489" s="99"/>
      <c r="CB489" s="99"/>
      <c r="CC489" s="99"/>
      <c r="CD489" s="99"/>
      <c r="CE489" s="99"/>
      <c r="CF489" s="99"/>
      <c r="CG489" s="99"/>
      <c r="CH489" s="99"/>
      <c r="CI489" s="206"/>
      <c r="CJ489" s="206"/>
      <c r="CK489" s="206"/>
      <c r="CL489" s="206"/>
      <c r="CM489" s="206"/>
      <c r="CN489" s="206"/>
    </row>
    <row r="490" spans="18:92" x14ac:dyDescent="0.25"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100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9"/>
      <c r="BO490" s="99"/>
      <c r="BP490" s="99"/>
      <c r="BQ490" s="99"/>
      <c r="BR490" s="99"/>
      <c r="BS490" s="99"/>
      <c r="BT490" s="99"/>
      <c r="BU490" s="99"/>
      <c r="BV490" s="99"/>
      <c r="BW490" s="99"/>
      <c r="BX490" s="99"/>
      <c r="BY490" s="99"/>
      <c r="BZ490" s="99"/>
      <c r="CA490" s="99"/>
      <c r="CB490" s="99"/>
      <c r="CC490" s="99"/>
      <c r="CD490" s="99"/>
      <c r="CE490" s="99"/>
      <c r="CF490" s="99"/>
      <c r="CG490" s="99"/>
      <c r="CH490" s="99"/>
      <c r="CI490" s="206"/>
      <c r="CJ490" s="206"/>
      <c r="CK490" s="206"/>
      <c r="CL490" s="206"/>
      <c r="CM490" s="206"/>
      <c r="CN490" s="206"/>
    </row>
    <row r="491" spans="18:92" x14ac:dyDescent="0.25"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100"/>
      <c r="AH491" s="99"/>
      <c r="AI491" s="99"/>
      <c r="AJ491" s="99"/>
      <c r="AK491" s="99"/>
      <c r="AL491" s="99"/>
      <c r="AM491" s="99"/>
      <c r="AN491" s="99"/>
      <c r="AO491" s="99"/>
      <c r="AP491" s="99"/>
      <c r="AQ491" s="99"/>
      <c r="AR491" s="99"/>
      <c r="AS491" s="99"/>
      <c r="AT491" s="99"/>
      <c r="AU491" s="99"/>
      <c r="AV491" s="99"/>
      <c r="AW491" s="99"/>
      <c r="AX491" s="99"/>
      <c r="AY491" s="99"/>
      <c r="AZ491" s="99"/>
      <c r="BA491" s="99"/>
      <c r="BB491" s="99"/>
      <c r="BC491" s="99"/>
      <c r="BD491" s="99"/>
      <c r="BE491" s="99"/>
      <c r="BF491" s="99"/>
      <c r="BG491" s="99"/>
      <c r="BH491" s="99"/>
      <c r="BI491" s="99"/>
      <c r="BJ491" s="99"/>
      <c r="BK491" s="99"/>
      <c r="BL491" s="99"/>
      <c r="BM491" s="99"/>
      <c r="BN491" s="99"/>
      <c r="BO491" s="99"/>
      <c r="BP491" s="99"/>
      <c r="BQ491" s="99"/>
      <c r="BR491" s="99"/>
      <c r="BS491" s="99"/>
      <c r="BT491" s="99"/>
      <c r="BU491" s="99"/>
      <c r="BV491" s="99"/>
      <c r="BW491" s="99"/>
      <c r="BX491" s="99"/>
      <c r="BY491" s="99"/>
      <c r="BZ491" s="99"/>
      <c r="CA491" s="99"/>
      <c r="CB491" s="99"/>
      <c r="CC491" s="99"/>
      <c r="CD491" s="99"/>
      <c r="CE491" s="99"/>
      <c r="CF491" s="99"/>
      <c r="CG491" s="99"/>
      <c r="CH491" s="99"/>
      <c r="CI491" s="206"/>
      <c r="CJ491" s="206"/>
      <c r="CK491" s="206"/>
      <c r="CL491" s="206"/>
      <c r="CM491" s="206"/>
      <c r="CN491" s="206"/>
    </row>
    <row r="492" spans="18:92" x14ac:dyDescent="0.25"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100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9"/>
      <c r="BD492" s="99"/>
      <c r="BE492" s="99"/>
      <c r="BF492" s="99"/>
      <c r="BG492" s="99"/>
      <c r="BH492" s="99"/>
      <c r="BI492" s="99"/>
      <c r="BJ492" s="99"/>
      <c r="BK492" s="99"/>
      <c r="BL492" s="99"/>
      <c r="BM492" s="99"/>
      <c r="BN492" s="99"/>
      <c r="BO492" s="99"/>
      <c r="BP492" s="99"/>
      <c r="BQ492" s="99"/>
      <c r="BR492" s="99"/>
      <c r="BS492" s="99"/>
      <c r="BT492" s="99"/>
      <c r="BU492" s="99"/>
      <c r="BV492" s="99"/>
      <c r="BW492" s="99"/>
      <c r="BX492" s="99"/>
      <c r="BY492" s="99"/>
      <c r="BZ492" s="99"/>
      <c r="CA492" s="99"/>
      <c r="CB492" s="99"/>
      <c r="CC492" s="99"/>
      <c r="CD492" s="99"/>
      <c r="CE492" s="99"/>
      <c r="CF492" s="99"/>
      <c r="CG492" s="99"/>
      <c r="CH492" s="99"/>
      <c r="CI492" s="206"/>
      <c r="CJ492" s="206"/>
      <c r="CK492" s="206"/>
      <c r="CL492" s="206"/>
      <c r="CM492" s="206"/>
      <c r="CN492" s="206"/>
    </row>
    <row r="493" spans="18:92" x14ac:dyDescent="0.25"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100"/>
      <c r="AH493" s="99"/>
      <c r="AI493" s="99"/>
      <c r="AJ493" s="99"/>
      <c r="AK493" s="99"/>
      <c r="AL493" s="99"/>
      <c r="AM493" s="99"/>
      <c r="AN493" s="99"/>
      <c r="AO493" s="99"/>
      <c r="AP493" s="99"/>
      <c r="AQ493" s="99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9"/>
      <c r="BD493" s="99"/>
      <c r="BE493" s="99"/>
      <c r="BF493" s="99"/>
      <c r="BG493" s="99"/>
      <c r="BH493" s="99"/>
      <c r="BI493" s="99"/>
      <c r="BJ493" s="99"/>
      <c r="BK493" s="99"/>
      <c r="BL493" s="99"/>
      <c r="BM493" s="99"/>
      <c r="BN493" s="99"/>
      <c r="BO493" s="99"/>
      <c r="BP493" s="99"/>
      <c r="BQ493" s="99"/>
      <c r="BR493" s="99"/>
      <c r="BS493" s="99"/>
      <c r="BT493" s="99"/>
      <c r="BU493" s="99"/>
      <c r="BV493" s="99"/>
      <c r="BW493" s="99"/>
      <c r="BX493" s="99"/>
      <c r="BY493" s="99"/>
      <c r="BZ493" s="99"/>
      <c r="CA493" s="99"/>
      <c r="CB493" s="99"/>
      <c r="CC493" s="99"/>
      <c r="CD493" s="99"/>
      <c r="CE493" s="99"/>
      <c r="CF493" s="99"/>
      <c r="CG493" s="99"/>
      <c r="CH493" s="99"/>
      <c r="CI493" s="206"/>
      <c r="CJ493" s="206"/>
      <c r="CK493" s="206"/>
      <c r="CL493" s="206"/>
      <c r="CM493" s="206"/>
      <c r="CN493" s="206"/>
    </row>
    <row r="494" spans="18:92" x14ac:dyDescent="0.25"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100"/>
      <c r="AH494" s="99"/>
      <c r="AI494" s="99"/>
      <c r="AJ494" s="99"/>
      <c r="AK494" s="99"/>
      <c r="AL494" s="99"/>
      <c r="AM494" s="99"/>
      <c r="AN494" s="99"/>
      <c r="AO494" s="99"/>
      <c r="AP494" s="99"/>
      <c r="AQ494" s="99"/>
      <c r="AR494" s="99"/>
      <c r="AS494" s="99"/>
      <c r="AT494" s="99"/>
      <c r="AU494" s="99"/>
      <c r="AV494" s="99"/>
      <c r="AW494" s="99"/>
      <c r="AX494" s="99"/>
      <c r="AY494" s="99"/>
      <c r="AZ494" s="99"/>
      <c r="BA494" s="99"/>
      <c r="BB494" s="99"/>
      <c r="BC494" s="99"/>
      <c r="BD494" s="99"/>
      <c r="BE494" s="99"/>
      <c r="BF494" s="99"/>
      <c r="BG494" s="99"/>
      <c r="BH494" s="99"/>
      <c r="BI494" s="99"/>
      <c r="BJ494" s="99"/>
      <c r="BK494" s="99"/>
      <c r="BL494" s="99"/>
      <c r="BM494" s="99"/>
      <c r="BN494" s="99"/>
      <c r="BO494" s="99"/>
      <c r="BP494" s="99"/>
      <c r="BQ494" s="99"/>
      <c r="BR494" s="99"/>
      <c r="BS494" s="99"/>
      <c r="BT494" s="99"/>
      <c r="BU494" s="99"/>
      <c r="BV494" s="99"/>
      <c r="BW494" s="99"/>
      <c r="BX494" s="99"/>
      <c r="BY494" s="99"/>
      <c r="BZ494" s="99"/>
      <c r="CA494" s="99"/>
      <c r="CB494" s="99"/>
      <c r="CC494" s="99"/>
      <c r="CD494" s="99"/>
      <c r="CE494" s="99"/>
      <c r="CF494" s="99"/>
      <c r="CG494" s="99"/>
      <c r="CH494" s="99"/>
      <c r="CI494" s="206"/>
      <c r="CJ494" s="206"/>
      <c r="CK494" s="206"/>
      <c r="CL494" s="206"/>
      <c r="CM494" s="206"/>
      <c r="CN494" s="206"/>
    </row>
    <row r="495" spans="18:92" x14ac:dyDescent="0.25"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100"/>
      <c r="AH495" s="99"/>
      <c r="AI495" s="99"/>
      <c r="AJ495" s="99"/>
      <c r="AK495" s="99"/>
      <c r="AL495" s="99"/>
      <c r="AM495" s="99"/>
      <c r="AN495" s="99"/>
      <c r="AO495" s="99"/>
      <c r="AP495" s="99"/>
      <c r="AQ495" s="99"/>
      <c r="AR495" s="99"/>
      <c r="AS495" s="99"/>
      <c r="AT495" s="99"/>
      <c r="AU495" s="99"/>
      <c r="AV495" s="99"/>
      <c r="AW495" s="99"/>
      <c r="AX495" s="99"/>
      <c r="AY495" s="99"/>
      <c r="AZ495" s="99"/>
      <c r="BA495" s="99"/>
      <c r="BB495" s="99"/>
      <c r="BC495" s="99"/>
      <c r="BD495" s="99"/>
      <c r="BE495" s="99"/>
      <c r="BF495" s="99"/>
      <c r="BG495" s="99"/>
      <c r="BH495" s="99"/>
      <c r="BI495" s="99"/>
      <c r="BJ495" s="99"/>
      <c r="BK495" s="99"/>
      <c r="BL495" s="99"/>
      <c r="BM495" s="99"/>
      <c r="BN495" s="99"/>
      <c r="BO495" s="99"/>
      <c r="BP495" s="99"/>
      <c r="BQ495" s="99"/>
      <c r="BR495" s="99"/>
      <c r="BS495" s="99"/>
      <c r="BT495" s="99"/>
      <c r="BU495" s="99"/>
      <c r="BV495" s="99"/>
      <c r="BW495" s="99"/>
      <c r="BX495" s="99"/>
      <c r="BY495" s="99"/>
      <c r="BZ495" s="99"/>
      <c r="CA495" s="99"/>
      <c r="CB495" s="99"/>
      <c r="CC495" s="99"/>
      <c r="CD495" s="99"/>
      <c r="CE495" s="99"/>
      <c r="CF495" s="99"/>
      <c r="CG495" s="99"/>
      <c r="CH495" s="99"/>
      <c r="CI495" s="206"/>
      <c r="CJ495" s="206"/>
      <c r="CK495" s="206"/>
      <c r="CL495" s="206"/>
      <c r="CM495" s="206"/>
      <c r="CN495" s="206"/>
    </row>
    <row r="496" spans="18:92" x14ac:dyDescent="0.25"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100"/>
      <c r="AH496" s="99"/>
      <c r="AI496" s="99"/>
      <c r="AJ496" s="99"/>
      <c r="AK496" s="99"/>
      <c r="AL496" s="99"/>
      <c r="AM496" s="99"/>
      <c r="AN496" s="99"/>
      <c r="AO496" s="99"/>
      <c r="AP496" s="99"/>
      <c r="AQ496" s="99"/>
      <c r="AR496" s="99"/>
      <c r="AS496" s="99"/>
      <c r="AT496" s="99"/>
      <c r="AU496" s="99"/>
      <c r="AV496" s="99"/>
      <c r="AW496" s="99"/>
      <c r="AX496" s="99"/>
      <c r="AY496" s="99"/>
      <c r="AZ496" s="99"/>
      <c r="BA496" s="99"/>
      <c r="BB496" s="99"/>
      <c r="BC496" s="99"/>
      <c r="BD496" s="99"/>
      <c r="BE496" s="99"/>
      <c r="BF496" s="99"/>
      <c r="BG496" s="99"/>
      <c r="BH496" s="99"/>
      <c r="BI496" s="99"/>
      <c r="BJ496" s="99"/>
      <c r="BK496" s="99"/>
      <c r="BL496" s="99"/>
      <c r="BM496" s="99"/>
      <c r="BN496" s="99"/>
      <c r="BO496" s="99"/>
      <c r="BP496" s="99"/>
      <c r="BQ496" s="99"/>
      <c r="BR496" s="99"/>
      <c r="BS496" s="99"/>
      <c r="BT496" s="99"/>
      <c r="BU496" s="99"/>
      <c r="BV496" s="99"/>
      <c r="BW496" s="99"/>
      <c r="BX496" s="99"/>
      <c r="BY496" s="99"/>
      <c r="BZ496" s="99"/>
      <c r="CA496" s="99"/>
      <c r="CB496" s="99"/>
      <c r="CC496" s="99"/>
      <c r="CD496" s="99"/>
      <c r="CE496" s="99"/>
      <c r="CF496" s="99"/>
      <c r="CG496" s="99"/>
      <c r="CH496" s="99"/>
      <c r="CI496" s="206"/>
      <c r="CJ496" s="206"/>
      <c r="CK496" s="206"/>
      <c r="CL496" s="206"/>
      <c r="CM496" s="206"/>
      <c r="CN496" s="206"/>
    </row>
    <row r="497" spans="18:92" x14ac:dyDescent="0.25"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100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9"/>
      <c r="BD497" s="99"/>
      <c r="BE497" s="99"/>
      <c r="BF497" s="99"/>
      <c r="BG497" s="99"/>
      <c r="BH497" s="99"/>
      <c r="BI497" s="99"/>
      <c r="BJ497" s="99"/>
      <c r="BK497" s="99"/>
      <c r="BL497" s="99"/>
      <c r="BM497" s="99"/>
      <c r="BN497" s="99"/>
      <c r="BO497" s="99"/>
      <c r="BP497" s="99"/>
      <c r="BQ497" s="99"/>
      <c r="BR497" s="99"/>
      <c r="BS497" s="99"/>
      <c r="BT497" s="99"/>
      <c r="BU497" s="99"/>
      <c r="BV497" s="99"/>
      <c r="BW497" s="99"/>
      <c r="BX497" s="99"/>
      <c r="BY497" s="99"/>
      <c r="BZ497" s="99"/>
      <c r="CA497" s="99"/>
      <c r="CB497" s="99"/>
      <c r="CC497" s="99"/>
      <c r="CD497" s="99"/>
      <c r="CE497" s="99"/>
      <c r="CF497" s="99"/>
      <c r="CG497" s="99"/>
      <c r="CH497" s="99"/>
      <c r="CI497" s="206"/>
      <c r="CJ497" s="206"/>
      <c r="CK497" s="206"/>
      <c r="CL497" s="206"/>
      <c r="CM497" s="206"/>
      <c r="CN497" s="206"/>
    </row>
    <row r="498" spans="18:92" x14ac:dyDescent="0.25"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100"/>
      <c r="AH498" s="99"/>
      <c r="AI498" s="99"/>
      <c r="AJ498" s="99"/>
      <c r="AK498" s="99"/>
      <c r="AL498" s="99"/>
      <c r="AM498" s="99"/>
      <c r="AN498" s="99"/>
      <c r="AO498" s="99"/>
      <c r="AP498" s="99"/>
      <c r="AQ498" s="99"/>
      <c r="AR498" s="99"/>
      <c r="AS498" s="99"/>
      <c r="AT498" s="99"/>
      <c r="AU498" s="99"/>
      <c r="AV498" s="99"/>
      <c r="AW498" s="99"/>
      <c r="AX498" s="99"/>
      <c r="AY498" s="99"/>
      <c r="AZ498" s="99"/>
      <c r="BA498" s="99"/>
      <c r="BB498" s="99"/>
      <c r="BC498" s="99"/>
      <c r="BD498" s="99"/>
      <c r="BE498" s="99"/>
      <c r="BF498" s="99"/>
      <c r="BG498" s="99"/>
      <c r="BH498" s="99"/>
      <c r="BI498" s="99"/>
      <c r="BJ498" s="99"/>
      <c r="BK498" s="99"/>
      <c r="BL498" s="99"/>
      <c r="BM498" s="99"/>
      <c r="BN498" s="99"/>
      <c r="BO498" s="99"/>
      <c r="BP498" s="99"/>
      <c r="BQ498" s="99"/>
      <c r="BR498" s="99"/>
      <c r="BS498" s="99"/>
      <c r="BT498" s="99"/>
      <c r="BU498" s="99"/>
      <c r="BV498" s="99"/>
      <c r="BW498" s="99"/>
      <c r="BX498" s="99"/>
      <c r="BY498" s="99"/>
      <c r="BZ498" s="99"/>
      <c r="CA498" s="99"/>
      <c r="CB498" s="99"/>
      <c r="CC498" s="99"/>
      <c r="CD498" s="99"/>
      <c r="CE498" s="99"/>
      <c r="CF498" s="99"/>
      <c r="CG498" s="99"/>
      <c r="CH498" s="99"/>
      <c r="CI498" s="206"/>
      <c r="CJ498" s="206"/>
      <c r="CK498" s="206"/>
      <c r="CL498" s="206"/>
      <c r="CM498" s="206"/>
      <c r="CN498" s="206"/>
    </row>
    <row r="499" spans="18:92" x14ac:dyDescent="0.25"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100"/>
      <c r="AH499" s="99"/>
      <c r="AI499" s="99"/>
      <c r="AJ499" s="99"/>
      <c r="AK499" s="99"/>
      <c r="AL499" s="99"/>
      <c r="AM499" s="99"/>
      <c r="AN499" s="99"/>
      <c r="AO499" s="99"/>
      <c r="AP499" s="99"/>
      <c r="AQ499" s="99"/>
      <c r="AR499" s="99"/>
      <c r="AS499" s="99"/>
      <c r="AT499" s="99"/>
      <c r="AU499" s="99"/>
      <c r="AV499" s="99"/>
      <c r="AW499" s="99"/>
      <c r="AX499" s="99"/>
      <c r="AY499" s="99"/>
      <c r="AZ499" s="99"/>
      <c r="BA499" s="99"/>
      <c r="BB499" s="99"/>
      <c r="BC499" s="99"/>
      <c r="BD499" s="99"/>
      <c r="BE499" s="99"/>
      <c r="BF499" s="99"/>
      <c r="BG499" s="99"/>
      <c r="BH499" s="99"/>
      <c r="BI499" s="99"/>
      <c r="BJ499" s="99"/>
      <c r="BK499" s="99"/>
      <c r="BL499" s="99"/>
      <c r="BM499" s="99"/>
      <c r="BN499" s="99"/>
      <c r="BO499" s="99"/>
      <c r="BP499" s="99"/>
      <c r="BQ499" s="99"/>
      <c r="BR499" s="99"/>
      <c r="BS499" s="99"/>
      <c r="BT499" s="99"/>
      <c r="BU499" s="99"/>
      <c r="BV499" s="99"/>
      <c r="BW499" s="99"/>
      <c r="BX499" s="99"/>
      <c r="BY499" s="99"/>
      <c r="BZ499" s="99"/>
      <c r="CA499" s="99"/>
      <c r="CB499" s="99"/>
      <c r="CC499" s="99"/>
      <c r="CD499" s="99"/>
      <c r="CE499" s="99"/>
      <c r="CF499" s="99"/>
      <c r="CG499" s="99"/>
      <c r="CH499" s="99"/>
      <c r="CI499" s="206"/>
      <c r="CJ499" s="206"/>
      <c r="CK499" s="206"/>
      <c r="CL499" s="206"/>
      <c r="CM499" s="206"/>
      <c r="CN499" s="206"/>
    </row>
    <row r="500" spans="18:92" x14ac:dyDescent="0.25"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100"/>
      <c r="AH500" s="99"/>
      <c r="AI500" s="99"/>
      <c r="AJ500" s="99"/>
      <c r="AK500" s="99"/>
      <c r="AL500" s="99"/>
      <c r="AM500" s="99"/>
      <c r="AN500" s="99"/>
      <c r="AO500" s="99"/>
      <c r="AP500" s="99"/>
      <c r="AQ500" s="99"/>
      <c r="AR500" s="99"/>
      <c r="AS500" s="99"/>
      <c r="AT500" s="99"/>
      <c r="AU500" s="99"/>
      <c r="AV500" s="99"/>
      <c r="AW500" s="99"/>
      <c r="AX500" s="99"/>
      <c r="AY500" s="99"/>
      <c r="AZ500" s="99"/>
      <c r="BA500" s="99"/>
      <c r="BB500" s="99"/>
      <c r="BC500" s="99"/>
      <c r="BD500" s="99"/>
      <c r="BE500" s="99"/>
      <c r="BF500" s="99"/>
      <c r="BG500" s="99"/>
      <c r="BH500" s="99"/>
      <c r="BI500" s="99"/>
      <c r="BJ500" s="99"/>
      <c r="BK500" s="99"/>
      <c r="BL500" s="99"/>
      <c r="BM500" s="99"/>
      <c r="BN500" s="99"/>
      <c r="BO500" s="99"/>
      <c r="BP500" s="99"/>
      <c r="BQ500" s="99"/>
      <c r="BR500" s="99"/>
      <c r="BS500" s="99"/>
      <c r="BT500" s="99"/>
      <c r="BU500" s="99"/>
      <c r="BV500" s="99"/>
      <c r="BW500" s="99"/>
      <c r="BX500" s="99"/>
      <c r="BY500" s="99"/>
      <c r="BZ500" s="99"/>
      <c r="CA500" s="99"/>
      <c r="CB500" s="99"/>
      <c r="CC500" s="99"/>
      <c r="CD500" s="99"/>
      <c r="CE500" s="99"/>
      <c r="CF500" s="99"/>
      <c r="CG500" s="99"/>
      <c r="CH500" s="99"/>
      <c r="CI500" s="206"/>
      <c r="CJ500" s="206"/>
      <c r="CK500" s="206"/>
      <c r="CL500" s="206"/>
      <c r="CM500" s="206"/>
      <c r="CN500" s="206"/>
    </row>
    <row r="501" spans="18:92" x14ac:dyDescent="0.25"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100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9"/>
      <c r="BD501" s="99"/>
      <c r="BE501" s="99"/>
      <c r="BF501" s="99"/>
      <c r="BG501" s="99"/>
      <c r="BH501" s="99"/>
      <c r="BI501" s="99"/>
      <c r="BJ501" s="99"/>
      <c r="BK501" s="99"/>
      <c r="BL501" s="99"/>
      <c r="BM501" s="99"/>
      <c r="BN501" s="99"/>
      <c r="BO501" s="99"/>
      <c r="BP501" s="99"/>
      <c r="BQ501" s="99"/>
      <c r="BR501" s="99"/>
      <c r="BS501" s="99"/>
      <c r="BT501" s="99"/>
      <c r="BU501" s="99"/>
      <c r="BV501" s="99"/>
      <c r="BW501" s="99"/>
      <c r="BX501" s="99"/>
      <c r="BY501" s="99"/>
      <c r="BZ501" s="99"/>
      <c r="CA501" s="99"/>
      <c r="CB501" s="99"/>
      <c r="CC501" s="99"/>
      <c r="CD501" s="99"/>
      <c r="CE501" s="99"/>
      <c r="CF501" s="99"/>
      <c r="CG501" s="99"/>
      <c r="CH501" s="99"/>
      <c r="CI501" s="206"/>
      <c r="CJ501" s="206"/>
      <c r="CK501" s="206"/>
      <c r="CL501" s="206"/>
      <c r="CM501" s="206"/>
      <c r="CN501" s="206"/>
    </row>
    <row r="502" spans="18:92" x14ac:dyDescent="0.25"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100"/>
      <c r="AH502" s="99"/>
      <c r="AI502" s="99"/>
      <c r="AJ502" s="99"/>
      <c r="AK502" s="99"/>
      <c r="AL502" s="99"/>
      <c r="AM502" s="99"/>
      <c r="AN502" s="99"/>
      <c r="AO502" s="99"/>
      <c r="AP502" s="99"/>
      <c r="AQ502" s="99"/>
      <c r="AR502" s="99"/>
      <c r="AS502" s="99"/>
      <c r="AT502" s="99"/>
      <c r="AU502" s="99"/>
      <c r="AV502" s="99"/>
      <c r="AW502" s="99"/>
      <c r="AX502" s="99"/>
      <c r="AY502" s="99"/>
      <c r="AZ502" s="99"/>
      <c r="BA502" s="99"/>
      <c r="BB502" s="99"/>
      <c r="BC502" s="99"/>
      <c r="BD502" s="99"/>
      <c r="BE502" s="99"/>
      <c r="BF502" s="99"/>
      <c r="BG502" s="99"/>
      <c r="BH502" s="99"/>
      <c r="BI502" s="99"/>
      <c r="BJ502" s="99"/>
      <c r="BK502" s="99"/>
      <c r="BL502" s="99"/>
      <c r="BM502" s="99"/>
      <c r="BN502" s="99"/>
      <c r="BO502" s="99"/>
      <c r="BP502" s="99"/>
      <c r="BQ502" s="99"/>
      <c r="BR502" s="99"/>
      <c r="BS502" s="99"/>
      <c r="BT502" s="99"/>
      <c r="BU502" s="99"/>
      <c r="BV502" s="99"/>
      <c r="BW502" s="99"/>
      <c r="BX502" s="99"/>
      <c r="BY502" s="99"/>
      <c r="BZ502" s="99"/>
      <c r="CA502" s="99"/>
      <c r="CB502" s="99"/>
      <c r="CC502" s="99"/>
      <c r="CD502" s="99"/>
      <c r="CE502" s="99"/>
      <c r="CF502" s="99"/>
      <c r="CG502" s="99"/>
      <c r="CH502" s="99"/>
      <c r="CI502" s="206"/>
      <c r="CJ502" s="206"/>
      <c r="CK502" s="206"/>
      <c r="CL502" s="206"/>
      <c r="CM502" s="206"/>
      <c r="CN502" s="206"/>
    </row>
    <row r="503" spans="18:92" x14ac:dyDescent="0.25"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100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99"/>
      <c r="BH503" s="99"/>
      <c r="BI503" s="99"/>
      <c r="BJ503" s="99"/>
      <c r="BK503" s="99"/>
      <c r="BL503" s="99"/>
      <c r="BM503" s="99"/>
      <c r="BN503" s="99"/>
      <c r="BO503" s="99"/>
      <c r="BP503" s="99"/>
      <c r="BQ503" s="99"/>
      <c r="BR503" s="99"/>
      <c r="BS503" s="99"/>
      <c r="BT503" s="99"/>
      <c r="BU503" s="99"/>
      <c r="BV503" s="99"/>
      <c r="BW503" s="99"/>
      <c r="BX503" s="99"/>
      <c r="BY503" s="99"/>
      <c r="BZ503" s="99"/>
      <c r="CA503" s="99"/>
      <c r="CB503" s="99"/>
      <c r="CC503" s="99"/>
      <c r="CD503" s="99"/>
      <c r="CE503" s="99"/>
      <c r="CF503" s="99"/>
      <c r="CG503" s="99"/>
      <c r="CH503" s="99"/>
      <c r="CI503" s="206"/>
      <c r="CJ503" s="206"/>
      <c r="CK503" s="206"/>
      <c r="CL503" s="206"/>
      <c r="CM503" s="206"/>
      <c r="CN503" s="206"/>
    </row>
    <row r="504" spans="18:92" x14ac:dyDescent="0.25"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100"/>
      <c r="AH504" s="99"/>
      <c r="AI504" s="99"/>
      <c r="AJ504" s="99"/>
      <c r="AK504" s="99"/>
      <c r="AL504" s="99"/>
      <c r="AM504" s="99"/>
      <c r="AN504" s="99"/>
      <c r="AO504" s="99"/>
      <c r="AP504" s="99"/>
      <c r="AQ504" s="99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9"/>
      <c r="BD504" s="99"/>
      <c r="BE504" s="99"/>
      <c r="BF504" s="99"/>
      <c r="BG504" s="99"/>
      <c r="BH504" s="99"/>
      <c r="BI504" s="99"/>
      <c r="BJ504" s="99"/>
      <c r="BK504" s="99"/>
      <c r="BL504" s="99"/>
      <c r="BM504" s="99"/>
      <c r="BN504" s="99"/>
      <c r="BO504" s="99"/>
      <c r="BP504" s="99"/>
      <c r="BQ504" s="99"/>
      <c r="BR504" s="99"/>
      <c r="BS504" s="99"/>
      <c r="BT504" s="99"/>
      <c r="BU504" s="99"/>
      <c r="BV504" s="99"/>
      <c r="BW504" s="99"/>
      <c r="BX504" s="99"/>
      <c r="BY504" s="99"/>
      <c r="BZ504" s="99"/>
      <c r="CA504" s="99"/>
      <c r="CB504" s="99"/>
      <c r="CC504" s="99"/>
      <c r="CD504" s="99"/>
      <c r="CE504" s="99"/>
      <c r="CF504" s="99"/>
      <c r="CG504" s="99"/>
      <c r="CH504" s="99"/>
      <c r="CI504" s="206"/>
      <c r="CJ504" s="206"/>
      <c r="CK504" s="206"/>
      <c r="CL504" s="206"/>
      <c r="CM504" s="206"/>
      <c r="CN504" s="206"/>
    </row>
    <row r="505" spans="18:92" x14ac:dyDescent="0.25"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100"/>
      <c r="AH505" s="99"/>
      <c r="AI505" s="99"/>
      <c r="AJ505" s="99"/>
      <c r="AK505" s="99"/>
      <c r="AL505" s="99"/>
      <c r="AM505" s="99"/>
      <c r="AN505" s="99"/>
      <c r="AO505" s="99"/>
      <c r="AP505" s="99"/>
      <c r="AQ505" s="99"/>
      <c r="AR505" s="99"/>
      <c r="AS505" s="99"/>
      <c r="AT505" s="99"/>
      <c r="AU505" s="99"/>
      <c r="AV505" s="99"/>
      <c r="AW505" s="99"/>
      <c r="AX505" s="99"/>
      <c r="AY505" s="99"/>
      <c r="AZ505" s="99"/>
      <c r="BA505" s="99"/>
      <c r="BB505" s="99"/>
      <c r="BC505" s="99"/>
      <c r="BD505" s="99"/>
      <c r="BE505" s="99"/>
      <c r="BF505" s="99"/>
      <c r="BG505" s="99"/>
      <c r="BH505" s="99"/>
      <c r="BI505" s="99"/>
      <c r="BJ505" s="99"/>
      <c r="BK505" s="99"/>
      <c r="BL505" s="99"/>
      <c r="BM505" s="99"/>
      <c r="BN505" s="99"/>
      <c r="BO505" s="99"/>
      <c r="BP505" s="99"/>
      <c r="BQ505" s="99"/>
      <c r="BR505" s="99"/>
      <c r="BS505" s="99"/>
      <c r="BT505" s="99"/>
      <c r="BU505" s="99"/>
      <c r="BV505" s="99"/>
      <c r="BW505" s="99"/>
      <c r="BX505" s="99"/>
      <c r="BY505" s="99"/>
      <c r="BZ505" s="99"/>
      <c r="CA505" s="99"/>
      <c r="CB505" s="99"/>
      <c r="CC505" s="99"/>
      <c r="CD505" s="99"/>
      <c r="CE505" s="99"/>
      <c r="CF505" s="99"/>
      <c r="CG505" s="99"/>
      <c r="CH505" s="99"/>
      <c r="CI505" s="206"/>
      <c r="CJ505" s="206"/>
      <c r="CK505" s="206"/>
      <c r="CL505" s="206"/>
      <c r="CM505" s="206"/>
      <c r="CN505" s="206"/>
    </row>
    <row r="506" spans="18:92" x14ac:dyDescent="0.25"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100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9"/>
      <c r="BD506" s="99"/>
      <c r="BE506" s="99"/>
      <c r="BF506" s="99"/>
      <c r="BG506" s="99"/>
      <c r="BH506" s="99"/>
      <c r="BI506" s="99"/>
      <c r="BJ506" s="99"/>
      <c r="BK506" s="99"/>
      <c r="BL506" s="99"/>
      <c r="BM506" s="99"/>
      <c r="BN506" s="99"/>
      <c r="BO506" s="99"/>
      <c r="BP506" s="99"/>
      <c r="BQ506" s="99"/>
      <c r="BR506" s="99"/>
      <c r="BS506" s="99"/>
      <c r="BT506" s="99"/>
      <c r="BU506" s="99"/>
      <c r="BV506" s="99"/>
      <c r="BW506" s="99"/>
      <c r="BX506" s="99"/>
      <c r="BY506" s="99"/>
      <c r="BZ506" s="99"/>
      <c r="CA506" s="99"/>
      <c r="CB506" s="99"/>
      <c r="CC506" s="99"/>
      <c r="CD506" s="99"/>
      <c r="CE506" s="99"/>
      <c r="CF506" s="99"/>
      <c r="CG506" s="99"/>
      <c r="CH506" s="99"/>
      <c r="CI506" s="206"/>
      <c r="CJ506" s="206"/>
      <c r="CK506" s="206"/>
      <c r="CL506" s="206"/>
      <c r="CM506" s="206"/>
      <c r="CN506" s="206"/>
    </row>
    <row r="507" spans="18:92" x14ac:dyDescent="0.25"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100"/>
      <c r="AH507" s="99"/>
      <c r="AI507" s="99"/>
      <c r="AJ507" s="99"/>
      <c r="AK507" s="99"/>
      <c r="AL507" s="99"/>
      <c r="AM507" s="99"/>
      <c r="AN507" s="99"/>
      <c r="AO507" s="99"/>
      <c r="AP507" s="99"/>
      <c r="AQ507" s="99"/>
      <c r="AR507" s="99"/>
      <c r="AS507" s="99"/>
      <c r="AT507" s="99"/>
      <c r="AU507" s="99"/>
      <c r="AV507" s="99"/>
      <c r="AW507" s="99"/>
      <c r="AX507" s="99"/>
      <c r="AY507" s="99"/>
      <c r="AZ507" s="99"/>
      <c r="BA507" s="99"/>
      <c r="BB507" s="99"/>
      <c r="BC507" s="99"/>
      <c r="BD507" s="99"/>
      <c r="BE507" s="99"/>
      <c r="BF507" s="99"/>
      <c r="BG507" s="99"/>
      <c r="BH507" s="99"/>
      <c r="BI507" s="99"/>
      <c r="BJ507" s="99"/>
      <c r="BK507" s="99"/>
      <c r="BL507" s="99"/>
      <c r="BM507" s="99"/>
      <c r="BN507" s="99"/>
      <c r="BO507" s="99"/>
      <c r="BP507" s="99"/>
      <c r="BQ507" s="99"/>
      <c r="BR507" s="99"/>
      <c r="BS507" s="99"/>
      <c r="BT507" s="99"/>
      <c r="BU507" s="99"/>
      <c r="BV507" s="99"/>
      <c r="BW507" s="99"/>
      <c r="BX507" s="99"/>
      <c r="BY507" s="99"/>
      <c r="BZ507" s="99"/>
      <c r="CA507" s="99"/>
      <c r="CB507" s="99"/>
      <c r="CC507" s="99"/>
      <c r="CD507" s="99"/>
      <c r="CE507" s="99"/>
      <c r="CF507" s="99"/>
      <c r="CG507" s="99"/>
      <c r="CH507" s="99"/>
      <c r="CI507" s="206"/>
      <c r="CJ507" s="206"/>
      <c r="CK507" s="206"/>
      <c r="CL507" s="206"/>
      <c r="CM507" s="206"/>
      <c r="CN507" s="206"/>
    </row>
    <row r="508" spans="18:92" x14ac:dyDescent="0.25"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100"/>
      <c r="AH508" s="99"/>
      <c r="AI508" s="99"/>
      <c r="AJ508" s="99"/>
      <c r="AK508" s="99"/>
      <c r="AL508" s="99"/>
      <c r="AM508" s="99"/>
      <c r="AN508" s="99"/>
      <c r="AO508" s="99"/>
      <c r="AP508" s="99"/>
      <c r="AQ508" s="99"/>
      <c r="AR508" s="99"/>
      <c r="AS508" s="99"/>
      <c r="AT508" s="99"/>
      <c r="AU508" s="99"/>
      <c r="AV508" s="99"/>
      <c r="AW508" s="99"/>
      <c r="AX508" s="99"/>
      <c r="AY508" s="99"/>
      <c r="AZ508" s="99"/>
      <c r="BA508" s="99"/>
      <c r="BB508" s="99"/>
      <c r="BC508" s="99"/>
      <c r="BD508" s="99"/>
      <c r="BE508" s="99"/>
      <c r="BF508" s="99"/>
      <c r="BG508" s="99"/>
      <c r="BH508" s="99"/>
      <c r="BI508" s="99"/>
      <c r="BJ508" s="99"/>
      <c r="BK508" s="99"/>
      <c r="BL508" s="99"/>
      <c r="BM508" s="99"/>
      <c r="BN508" s="99"/>
      <c r="BO508" s="99"/>
      <c r="BP508" s="99"/>
      <c r="BQ508" s="99"/>
      <c r="BR508" s="99"/>
      <c r="BS508" s="99"/>
      <c r="BT508" s="99"/>
      <c r="BU508" s="99"/>
      <c r="BV508" s="99"/>
      <c r="BW508" s="99"/>
      <c r="BX508" s="99"/>
      <c r="BY508" s="99"/>
      <c r="BZ508" s="99"/>
      <c r="CA508" s="99"/>
      <c r="CB508" s="99"/>
      <c r="CC508" s="99"/>
      <c r="CD508" s="99"/>
      <c r="CE508" s="99"/>
      <c r="CF508" s="99"/>
      <c r="CG508" s="99"/>
      <c r="CH508" s="99"/>
      <c r="CI508" s="206"/>
      <c r="CJ508" s="206"/>
      <c r="CK508" s="206"/>
      <c r="CL508" s="206"/>
      <c r="CM508" s="206"/>
      <c r="CN508" s="206"/>
    </row>
    <row r="509" spans="18:92" x14ac:dyDescent="0.25"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100"/>
      <c r="AH509" s="99"/>
      <c r="AI509" s="99"/>
      <c r="AJ509" s="99"/>
      <c r="AK509" s="99"/>
      <c r="AL509" s="99"/>
      <c r="AM509" s="99"/>
      <c r="AN509" s="99"/>
      <c r="AO509" s="99"/>
      <c r="AP509" s="99"/>
      <c r="AQ509" s="99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9"/>
      <c r="BD509" s="99"/>
      <c r="BE509" s="99"/>
      <c r="BF509" s="99"/>
      <c r="BG509" s="99"/>
      <c r="BH509" s="99"/>
      <c r="BI509" s="99"/>
      <c r="BJ509" s="99"/>
      <c r="BK509" s="99"/>
      <c r="BL509" s="99"/>
      <c r="BM509" s="99"/>
      <c r="BN509" s="99"/>
      <c r="BO509" s="99"/>
      <c r="BP509" s="99"/>
      <c r="BQ509" s="99"/>
      <c r="BR509" s="99"/>
      <c r="BS509" s="99"/>
      <c r="BT509" s="99"/>
      <c r="BU509" s="99"/>
      <c r="BV509" s="99"/>
      <c r="BW509" s="99"/>
      <c r="BX509" s="99"/>
      <c r="BY509" s="99"/>
      <c r="BZ509" s="99"/>
      <c r="CA509" s="99"/>
      <c r="CB509" s="99"/>
      <c r="CC509" s="99"/>
      <c r="CD509" s="99"/>
      <c r="CE509" s="99"/>
      <c r="CF509" s="99"/>
      <c r="CG509" s="99"/>
      <c r="CH509" s="99"/>
      <c r="CI509" s="206"/>
      <c r="CJ509" s="206"/>
      <c r="CK509" s="206"/>
      <c r="CL509" s="206"/>
      <c r="CM509" s="206"/>
      <c r="CN509" s="206"/>
    </row>
    <row r="510" spans="18:92" x14ac:dyDescent="0.25"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100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9"/>
      <c r="BD510" s="99"/>
      <c r="BE510" s="99"/>
      <c r="BF510" s="99"/>
      <c r="BG510" s="99"/>
      <c r="BH510" s="99"/>
      <c r="BI510" s="99"/>
      <c r="BJ510" s="99"/>
      <c r="BK510" s="99"/>
      <c r="BL510" s="99"/>
      <c r="BM510" s="99"/>
      <c r="BN510" s="99"/>
      <c r="BO510" s="99"/>
      <c r="BP510" s="99"/>
      <c r="BQ510" s="99"/>
      <c r="BR510" s="99"/>
      <c r="BS510" s="99"/>
      <c r="BT510" s="99"/>
      <c r="BU510" s="99"/>
      <c r="BV510" s="99"/>
      <c r="BW510" s="99"/>
      <c r="BX510" s="99"/>
      <c r="BY510" s="99"/>
      <c r="BZ510" s="99"/>
      <c r="CA510" s="99"/>
      <c r="CB510" s="99"/>
      <c r="CC510" s="99"/>
      <c r="CD510" s="99"/>
      <c r="CE510" s="99"/>
      <c r="CF510" s="99"/>
      <c r="CG510" s="99"/>
      <c r="CH510" s="99"/>
      <c r="CI510" s="206"/>
      <c r="CJ510" s="206"/>
      <c r="CK510" s="206"/>
      <c r="CL510" s="206"/>
      <c r="CM510" s="206"/>
      <c r="CN510" s="206"/>
    </row>
    <row r="511" spans="18:92" x14ac:dyDescent="0.25"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100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9"/>
      <c r="BD511" s="99"/>
      <c r="BE511" s="99"/>
      <c r="BF511" s="99"/>
      <c r="BG511" s="99"/>
      <c r="BH511" s="99"/>
      <c r="BI511" s="99"/>
      <c r="BJ511" s="99"/>
      <c r="BK511" s="99"/>
      <c r="BL511" s="99"/>
      <c r="BM511" s="99"/>
      <c r="BN511" s="99"/>
      <c r="BO511" s="99"/>
      <c r="BP511" s="99"/>
      <c r="BQ511" s="99"/>
      <c r="BR511" s="99"/>
      <c r="BS511" s="99"/>
      <c r="BT511" s="99"/>
      <c r="BU511" s="99"/>
      <c r="BV511" s="99"/>
      <c r="BW511" s="99"/>
      <c r="BX511" s="99"/>
      <c r="BY511" s="99"/>
      <c r="BZ511" s="99"/>
      <c r="CA511" s="99"/>
      <c r="CB511" s="99"/>
      <c r="CC511" s="99"/>
      <c r="CD511" s="99"/>
      <c r="CE511" s="99"/>
      <c r="CF511" s="99"/>
      <c r="CG511" s="99"/>
      <c r="CH511" s="99"/>
      <c r="CI511" s="206"/>
      <c r="CJ511" s="206"/>
      <c r="CK511" s="206"/>
      <c r="CL511" s="206"/>
      <c r="CM511" s="206"/>
      <c r="CN511" s="206"/>
    </row>
    <row r="512" spans="18:92" x14ac:dyDescent="0.25"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100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99"/>
      <c r="AT512" s="99"/>
      <c r="AU512" s="99"/>
      <c r="AV512" s="99"/>
      <c r="AW512" s="99"/>
      <c r="AX512" s="99"/>
      <c r="AY512" s="99"/>
      <c r="AZ512" s="99"/>
      <c r="BA512" s="99"/>
      <c r="BB512" s="99"/>
      <c r="BC512" s="99"/>
      <c r="BD512" s="99"/>
      <c r="BE512" s="99"/>
      <c r="BF512" s="99"/>
      <c r="BG512" s="99"/>
      <c r="BH512" s="99"/>
      <c r="BI512" s="99"/>
      <c r="BJ512" s="99"/>
      <c r="BK512" s="99"/>
      <c r="BL512" s="99"/>
      <c r="BM512" s="99"/>
      <c r="BN512" s="99"/>
      <c r="BO512" s="99"/>
      <c r="BP512" s="99"/>
      <c r="BQ512" s="99"/>
      <c r="BR512" s="99"/>
      <c r="BS512" s="99"/>
      <c r="BT512" s="99"/>
      <c r="BU512" s="99"/>
      <c r="BV512" s="99"/>
      <c r="BW512" s="99"/>
      <c r="BX512" s="99"/>
      <c r="BY512" s="99"/>
      <c r="BZ512" s="99"/>
      <c r="CA512" s="99"/>
      <c r="CB512" s="99"/>
      <c r="CC512" s="99"/>
      <c r="CD512" s="99"/>
      <c r="CE512" s="99"/>
      <c r="CF512" s="99"/>
      <c r="CG512" s="99"/>
      <c r="CH512" s="99"/>
      <c r="CI512" s="206"/>
      <c r="CJ512" s="206"/>
      <c r="CK512" s="206"/>
      <c r="CL512" s="206"/>
      <c r="CM512" s="206"/>
      <c r="CN512" s="206"/>
    </row>
    <row r="513" spans="18:92" x14ac:dyDescent="0.25"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100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99"/>
      <c r="BH513" s="99"/>
      <c r="BI513" s="99"/>
      <c r="BJ513" s="99"/>
      <c r="BK513" s="99"/>
      <c r="BL513" s="99"/>
      <c r="BM513" s="99"/>
      <c r="BN513" s="99"/>
      <c r="BO513" s="99"/>
      <c r="BP513" s="99"/>
      <c r="BQ513" s="99"/>
      <c r="BR513" s="99"/>
      <c r="BS513" s="99"/>
      <c r="BT513" s="99"/>
      <c r="BU513" s="99"/>
      <c r="BV513" s="99"/>
      <c r="BW513" s="99"/>
      <c r="BX513" s="99"/>
      <c r="BY513" s="99"/>
      <c r="BZ513" s="99"/>
      <c r="CA513" s="99"/>
      <c r="CB513" s="99"/>
      <c r="CC513" s="99"/>
      <c r="CD513" s="99"/>
      <c r="CE513" s="99"/>
      <c r="CF513" s="99"/>
      <c r="CG513" s="99"/>
      <c r="CH513" s="99"/>
      <c r="CI513" s="206"/>
      <c r="CJ513" s="206"/>
      <c r="CK513" s="206"/>
      <c r="CL513" s="206"/>
      <c r="CM513" s="206"/>
      <c r="CN513" s="206"/>
    </row>
    <row r="514" spans="18:92" x14ac:dyDescent="0.25"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100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99"/>
      <c r="AT514" s="99"/>
      <c r="AU514" s="99"/>
      <c r="AV514" s="99"/>
      <c r="AW514" s="99"/>
      <c r="AX514" s="99"/>
      <c r="AY514" s="99"/>
      <c r="AZ514" s="99"/>
      <c r="BA514" s="99"/>
      <c r="BB514" s="99"/>
      <c r="BC514" s="99"/>
      <c r="BD514" s="99"/>
      <c r="BE514" s="99"/>
      <c r="BF514" s="99"/>
      <c r="BG514" s="99"/>
      <c r="BH514" s="99"/>
      <c r="BI514" s="99"/>
      <c r="BJ514" s="99"/>
      <c r="BK514" s="99"/>
      <c r="BL514" s="99"/>
      <c r="BM514" s="99"/>
      <c r="BN514" s="99"/>
      <c r="BO514" s="99"/>
      <c r="BP514" s="99"/>
      <c r="BQ514" s="99"/>
      <c r="BR514" s="99"/>
      <c r="BS514" s="99"/>
      <c r="BT514" s="99"/>
      <c r="BU514" s="99"/>
      <c r="BV514" s="99"/>
      <c r="BW514" s="99"/>
      <c r="BX514" s="99"/>
      <c r="BY514" s="99"/>
      <c r="BZ514" s="99"/>
      <c r="CA514" s="99"/>
      <c r="CB514" s="99"/>
      <c r="CC514" s="99"/>
      <c r="CD514" s="99"/>
      <c r="CE514" s="99"/>
      <c r="CF514" s="99"/>
      <c r="CG514" s="99"/>
      <c r="CH514" s="99"/>
      <c r="CI514" s="206"/>
      <c r="CJ514" s="206"/>
      <c r="CK514" s="206"/>
      <c r="CL514" s="206"/>
      <c r="CM514" s="206"/>
      <c r="CN514" s="206"/>
    </row>
    <row r="515" spans="18:92" x14ac:dyDescent="0.25"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100"/>
      <c r="AH515" s="99"/>
      <c r="AI515" s="99"/>
      <c r="AJ515" s="99"/>
      <c r="AK515" s="99"/>
      <c r="AL515" s="99"/>
      <c r="AM515" s="99"/>
      <c r="AN515" s="99"/>
      <c r="AO515" s="99"/>
      <c r="AP515" s="99"/>
      <c r="AQ515" s="99"/>
      <c r="AR515" s="99"/>
      <c r="AS515" s="99"/>
      <c r="AT515" s="99"/>
      <c r="AU515" s="99"/>
      <c r="AV515" s="99"/>
      <c r="AW515" s="99"/>
      <c r="AX515" s="99"/>
      <c r="AY515" s="99"/>
      <c r="AZ515" s="99"/>
      <c r="BA515" s="99"/>
      <c r="BB515" s="99"/>
      <c r="BC515" s="99"/>
      <c r="BD515" s="99"/>
      <c r="BE515" s="99"/>
      <c r="BF515" s="99"/>
      <c r="BG515" s="99"/>
      <c r="BH515" s="99"/>
      <c r="BI515" s="99"/>
      <c r="BJ515" s="99"/>
      <c r="BK515" s="99"/>
      <c r="BL515" s="99"/>
      <c r="BM515" s="99"/>
      <c r="BN515" s="99"/>
      <c r="BO515" s="99"/>
      <c r="BP515" s="99"/>
      <c r="BQ515" s="99"/>
      <c r="BR515" s="99"/>
      <c r="BS515" s="99"/>
      <c r="BT515" s="99"/>
      <c r="BU515" s="99"/>
      <c r="BV515" s="99"/>
      <c r="BW515" s="99"/>
      <c r="BX515" s="99"/>
      <c r="BY515" s="99"/>
      <c r="BZ515" s="99"/>
      <c r="CA515" s="99"/>
      <c r="CB515" s="99"/>
      <c r="CC515" s="99"/>
      <c r="CD515" s="99"/>
      <c r="CE515" s="99"/>
      <c r="CF515" s="99"/>
      <c r="CG515" s="99"/>
      <c r="CH515" s="99"/>
      <c r="CI515" s="206"/>
      <c r="CJ515" s="206"/>
      <c r="CK515" s="206"/>
      <c r="CL515" s="206"/>
      <c r="CM515" s="206"/>
      <c r="CN515" s="206"/>
    </row>
    <row r="516" spans="18:92" x14ac:dyDescent="0.25"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100"/>
      <c r="AH516" s="99"/>
      <c r="AI516" s="99"/>
      <c r="AJ516" s="99"/>
      <c r="AK516" s="99"/>
      <c r="AL516" s="99"/>
      <c r="AM516" s="99"/>
      <c r="AN516" s="99"/>
      <c r="AO516" s="99"/>
      <c r="AP516" s="99"/>
      <c r="AQ516" s="99"/>
      <c r="AR516" s="99"/>
      <c r="AS516" s="99"/>
      <c r="AT516" s="99"/>
      <c r="AU516" s="99"/>
      <c r="AV516" s="99"/>
      <c r="AW516" s="99"/>
      <c r="AX516" s="99"/>
      <c r="AY516" s="99"/>
      <c r="AZ516" s="99"/>
      <c r="BA516" s="99"/>
      <c r="BB516" s="99"/>
      <c r="BC516" s="99"/>
      <c r="BD516" s="99"/>
      <c r="BE516" s="99"/>
      <c r="BF516" s="99"/>
      <c r="BG516" s="99"/>
      <c r="BH516" s="99"/>
      <c r="BI516" s="99"/>
      <c r="BJ516" s="99"/>
      <c r="BK516" s="99"/>
      <c r="BL516" s="99"/>
      <c r="BM516" s="99"/>
      <c r="BN516" s="99"/>
      <c r="BO516" s="99"/>
      <c r="BP516" s="99"/>
      <c r="BQ516" s="99"/>
      <c r="BR516" s="99"/>
      <c r="BS516" s="99"/>
      <c r="BT516" s="99"/>
      <c r="BU516" s="99"/>
      <c r="BV516" s="99"/>
      <c r="BW516" s="99"/>
      <c r="BX516" s="99"/>
      <c r="BY516" s="99"/>
      <c r="BZ516" s="99"/>
      <c r="CA516" s="99"/>
      <c r="CB516" s="99"/>
      <c r="CC516" s="99"/>
      <c r="CD516" s="99"/>
      <c r="CE516" s="99"/>
      <c r="CF516" s="99"/>
      <c r="CG516" s="99"/>
      <c r="CH516" s="99"/>
      <c r="CI516" s="206"/>
      <c r="CJ516" s="206"/>
      <c r="CK516" s="206"/>
      <c r="CL516" s="206"/>
      <c r="CM516" s="206"/>
      <c r="CN516" s="206"/>
    </row>
    <row r="517" spans="18:92" x14ac:dyDescent="0.25"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100"/>
      <c r="AH517" s="99"/>
      <c r="AI517" s="99"/>
      <c r="AJ517" s="99"/>
      <c r="AK517" s="99"/>
      <c r="AL517" s="99"/>
      <c r="AM517" s="99"/>
      <c r="AN517" s="99"/>
      <c r="AO517" s="99"/>
      <c r="AP517" s="99"/>
      <c r="AQ517" s="99"/>
      <c r="AR517" s="99"/>
      <c r="AS517" s="99"/>
      <c r="AT517" s="99"/>
      <c r="AU517" s="99"/>
      <c r="AV517" s="99"/>
      <c r="AW517" s="99"/>
      <c r="AX517" s="99"/>
      <c r="AY517" s="99"/>
      <c r="AZ517" s="99"/>
      <c r="BA517" s="99"/>
      <c r="BB517" s="99"/>
      <c r="BC517" s="99"/>
      <c r="BD517" s="99"/>
      <c r="BE517" s="99"/>
      <c r="BF517" s="99"/>
      <c r="BG517" s="99"/>
      <c r="BH517" s="99"/>
      <c r="BI517" s="99"/>
      <c r="BJ517" s="99"/>
      <c r="BK517" s="99"/>
      <c r="BL517" s="99"/>
      <c r="BM517" s="99"/>
      <c r="BN517" s="99"/>
      <c r="BO517" s="99"/>
      <c r="BP517" s="99"/>
      <c r="BQ517" s="99"/>
      <c r="BR517" s="99"/>
      <c r="BS517" s="99"/>
      <c r="BT517" s="99"/>
      <c r="BU517" s="99"/>
      <c r="BV517" s="99"/>
      <c r="BW517" s="99"/>
      <c r="BX517" s="99"/>
      <c r="BY517" s="99"/>
      <c r="BZ517" s="99"/>
      <c r="CA517" s="99"/>
      <c r="CB517" s="99"/>
      <c r="CC517" s="99"/>
      <c r="CD517" s="99"/>
      <c r="CE517" s="99"/>
      <c r="CF517" s="99"/>
      <c r="CG517" s="99"/>
      <c r="CH517" s="99"/>
      <c r="CI517" s="206"/>
      <c r="CJ517" s="206"/>
      <c r="CK517" s="206"/>
      <c r="CL517" s="206"/>
      <c r="CM517" s="206"/>
      <c r="CN517" s="206"/>
    </row>
    <row r="518" spans="18:92" x14ac:dyDescent="0.25"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100"/>
      <c r="AH518" s="99"/>
      <c r="AI518" s="99"/>
      <c r="AJ518" s="99"/>
      <c r="AK518" s="99"/>
      <c r="AL518" s="99"/>
      <c r="AM518" s="99"/>
      <c r="AN518" s="99"/>
      <c r="AO518" s="99"/>
      <c r="AP518" s="99"/>
      <c r="AQ518" s="99"/>
      <c r="AR518" s="99"/>
      <c r="AS518" s="99"/>
      <c r="AT518" s="99"/>
      <c r="AU518" s="99"/>
      <c r="AV518" s="99"/>
      <c r="AW518" s="99"/>
      <c r="AX518" s="99"/>
      <c r="AY518" s="99"/>
      <c r="AZ518" s="99"/>
      <c r="BA518" s="99"/>
      <c r="BB518" s="99"/>
      <c r="BC518" s="99"/>
      <c r="BD518" s="99"/>
      <c r="BE518" s="99"/>
      <c r="BF518" s="99"/>
      <c r="BG518" s="99"/>
      <c r="BH518" s="99"/>
      <c r="BI518" s="99"/>
      <c r="BJ518" s="99"/>
      <c r="BK518" s="99"/>
      <c r="BL518" s="99"/>
      <c r="BM518" s="99"/>
      <c r="BN518" s="99"/>
      <c r="BO518" s="99"/>
      <c r="BP518" s="99"/>
      <c r="BQ518" s="99"/>
      <c r="BR518" s="99"/>
      <c r="BS518" s="99"/>
      <c r="BT518" s="99"/>
      <c r="BU518" s="99"/>
      <c r="BV518" s="99"/>
      <c r="BW518" s="99"/>
      <c r="BX518" s="99"/>
      <c r="BY518" s="99"/>
      <c r="BZ518" s="99"/>
      <c r="CA518" s="99"/>
      <c r="CB518" s="99"/>
      <c r="CC518" s="99"/>
      <c r="CD518" s="99"/>
      <c r="CE518" s="99"/>
      <c r="CF518" s="99"/>
      <c r="CG518" s="99"/>
      <c r="CH518" s="99"/>
      <c r="CI518" s="206"/>
      <c r="CJ518" s="206"/>
      <c r="CK518" s="206"/>
      <c r="CL518" s="206"/>
      <c r="CM518" s="206"/>
      <c r="CN518" s="206"/>
    </row>
    <row r="519" spans="18:92" x14ac:dyDescent="0.25"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100"/>
      <c r="AH519" s="99"/>
      <c r="AI519" s="99"/>
      <c r="AJ519" s="99"/>
      <c r="AK519" s="99"/>
      <c r="AL519" s="99"/>
      <c r="AM519" s="99"/>
      <c r="AN519" s="99"/>
      <c r="AO519" s="99"/>
      <c r="AP519" s="99"/>
      <c r="AQ519" s="99"/>
      <c r="AR519" s="99"/>
      <c r="AS519" s="99"/>
      <c r="AT519" s="99"/>
      <c r="AU519" s="99"/>
      <c r="AV519" s="99"/>
      <c r="AW519" s="99"/>
      <c r="AX519" s="99"/>
      <c r="AY519" s="99"/>
      <c r="AZ519" s="99"/>
      <c r="BA519" s="99"/>
      <c r="BB519" s="99"/>
      <c r="BC519" s="99"/>
      <c r="BD519" s="99"/>
      <c r="BE519" s="99"/>
      <c r="BF519" s="99"/>
      <c r="BG519" s="99"/>
      <c r="BH519" s="99"/>
      <c r="BI519" s="99"/>
      <c r="BJ519" s="99"/>
      <c r="BK519" s="99"/>
      <c r="BL519" s="99"/>
      <c r="BM519" s="99"/>
      <c r="BN519" s="99"/>
      <c r="BO519" s="99"/>
      <c r="BP519" s="99"/>
      <c r="BQ519" s="99"/>
      <c r="BR519" s="99"/>
      <c r="BS519" s="99"/>
      <c r="BT519" s="99"/>
      <c r="BU519" s="99"/>
      <c r="BV519" s="99"/>
      <c r="BW519" s="99"/>
      <c r="BX519" s="99"/>
      <c r="BY519" s="99"/>
      <c r="BZ519" s="99"/>
      <c r="CA519" s="99"/>
      <c r="CB519" s="99"/>
      <c r="CC519" s="99"/>
      <c r="CD519" s="99"/>
      <c r="CE519" s="99"/>
      <c r="CF519" s="99"/>
      <c r="CG519" s="99"/>
      <c r="CH519" s="99"/>
      <c r="CI519" s="206"/>
      <c r="CJ519" s="206"/>
      <c r="CK519" s="206"/>
      <c r="CL519" s="206"/>
      <c r="CM519" s="206"/>
      <c r="CN519" s="206"/>
    </row>
    <row r="520" spans="18:92" x14ac:dyDescent="0.25"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100"/>
      <c r="AH520" s="99"/>
      <c r="AI520" s="99"/>
      <c r="AJ520" s="99"/>
      <c r="AK520" s="99"/>
      <c r="AL520" s="99"/>
      <c r="AM520" s="99"/>
      <c r="AN520" s="99"/>
      <c r="AO520" s="99"/>
      <c r="AP520" s="99"/>
      <c r="AQ520" s="99"/>
      <c r="AR520" s="99"/>
      <c r="AS520" s="99"/>
      <c r="AT520" s="99"/>
      <c r="AU520" s="99"/>
      <c r="AV520" s="99"/>
      <c r="AW520" s="99"/>
      <c r="AX520" s="99"/>
      <c r="AY520" s="99"/>
      <c r="AZ520" s="99"/>
      <c r="BA520" s="99"/>
      <c r="BB520" s="99"/>
      <c r="BC520" s="99"/>
      <c r="BD520" s="99"/>
      <c r="BE520" s="99"/>
      <c r="BF520" s="99"/>
      <c r="BG520" s="99"/>
      <c r="BH520" s="99"/>
      <c r="BI520" s="99"/>
      <c r="BJ520" s="99"/>
      <c r="BK520" s="99"/>
      <c r="BL520" s="99"/>
      <c r="BM520" s="99"/>
      <c r="BN520" s="99"/>
      <c r="BO520" s="99"/>
      <c r="BP520" s="99"/>
      <c r="BQ520" s="99"/>
      <c r="BR520" s="99"/>
      <c r="BS520" s="99"/>
      <c r="BT520" s="99"/>
      <c r="BU520" s="99"/>
      <c r="BV520" s="99"/>
      <c r="BW520" s="99"/>
      <c r="BX520" s="99"/>
      <c r="BY520" s="99"/>
      <c r="BZ520" s="99"/>
      <c r="CA520" s="99"/>
      <c r="CB520" s="99"/>
      <c r="CC520" s="99"/>
      <c r="CD520" s="99"/>
      <c r="CE520" s="99"/>
      <c r="CF520" s="99"/>
      <c r="CG520" s="99"/>
      <c r="CH520" s="99"/>
      <c r="CI520" s="206"/>
      <c r="CJ520" s="206"/>
      <c r="CK520" s="206"/>
      <c r="CL520" s="206"/>
      <c r="CM520" s="206"/>
      <c r="CN520" s="206"/>
    </row>
    <row r="521" spans="18:92" x14ac:dyDescent="0.25"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100"/>
      <c r="AH521" s="99"/>
      <c r="AI521" s="99"/>
      <c r="AJ521" s="99"/>
      <c r="AK521" s="99"/>
      <c r="AL521" s="99"/>
      <c r="AM521" s="99"/>
      <c r="AN521" s="99"/>
      <c r="AO521" s="99"/>
      <c r="AP521" s="99"/>
      <c r="AQ521" s="99"/>
      <c r="AR521" s="99"/>
      <c r="AS521" s="99"/>
      <c r="AT521" s="99"/>
      <c r="AU521" s="99"/>
      <c r="AV521" s="99"/>
      <c r="AW521" s="99"/>
      <c r="AX521" s="99"/>
      <c r="AY521" s="99"/>
      <c r="AZ521" s="99"/>
      <c r="BA521" s="99"/>
      <c r="BB521" s="99"/>
      <c r="BC521" s="99"/>
      <c r="BD521" s="99"/>
      <c r="BE521" s="99"/>
      <c r="BF521" s="99"/>
      <c r="BG521" s="99"/>
      <c r="BH521" s="99"/>
      <c r="BI521" s="99"/>
      <c r="BJ521" s="99"/>
      <c r="BK521" s="99"/>
      <c r="BL521" s="99"/>
      <c r="BM521" s="99"/>
      <c r="BN521" s="99"/>
      <c r="BO521" s="99"/>
      <c r="BP521" s="99"/>
      <c r="BQ521" s="99"/>
      <c r="BR521" s="99"/>
      <c r="BS521" s="99"/>
      <c r="BT521" s="99"/>
      <c r="BU521" s="99"/>
      <c r="BV521" s="99"/>
      <c r="BW521" s="99"/>
      <c r="BX521" s="99"/>
      <c r="BY521" s="99"/>
      <c r="BZ521" s="99"/>
      <c r="CA521" s="99"/>
      <c r="CB521" s="99"/>
      <c r="CC521" s="99"/>
      <c r="CD521" s="99"/>
      <c r="CE521" s="99"/>
      <c r="CF521" s="99"/>
      <c r="CG521" s="99"/>
      <c r="CH521" s="99"/>
      <c r="CI521" s="206"/>
      <c r="CJ521" s="206"/>
      <c r="CK521" s="206"/>
      <c r="CL521" s="206"/>
      <c r="CM521" s="206"/>
      <c r="CN521" s="206"/>
    </row>
    <row r="522" spans="18:92" x14ac:dyDescent="0.25"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100"/>
      <c r="AH522" s="99"/>
      <c r="AI522" s="99"/>
      <c r="AJ522" s="99"/>
      <c r="AK522" s="99"/>
      <c r="AL522" s="99"/>
      <c r="AM522" s="99"/>
      <c r="AN522" s="99"/>
      <c r="AO522" s="99"/>
      <c r="AP522" s="99"/>
      <c r="AQ522" s="99"/>
      <c r="AR522" s="99"/>
      <c r="AS522" s="99"/>
      <c r="AT522" s="99"/>
      <c r="AU522" s="99"/>
      <c r="AV522" s="99"/>
      <c r="AW522" s="99"/>
      <c r="AX522" s="99"/>
      <c r="AY522" s="99"/>
      <c r="AZ522" s="99"/>
      <c r="BA522" s="99"/>
      <c r="BB522" s="99"/>
      <c r="BC522" s="99"/>
      <c r="BD522" s="99"/>
      <c r="BE522" s="99"/>
      <c r="BF522" s="99"/>
      <c r="BG522" s="99"/>
      <c r="BH522" s="99"/>
      <c r="BI522" s="99"/>
      <c r="BJ522" s="99"/>
      <c r="BK522" s="99"/>
      <c r="BL522" s="99"/>
      <c r="BM522" s="99"/>
      <c r="BN522" s="99"/>
      <c r="BO522" s="99"/>
      <c r="BP522" s="99"/>
      <c r="BQ522" s="99"/>
      <c r="BR522" s="99"/>
      <c r="BS522" s="99"/>
      <c r="BT522" s="99"/>
      <c r="BU522" s="99"/>
      <c r="BV522" s="99"/>
      <c r="BW522" s="99"/>
      <c r="BX522" s="99"/>
      <c r="BY522" s="99"/>
      <c r="BZ522" s="99"/>
      <c r="CA522" s="99"/>
      <c r="CB522" s="99"/>
      <c r="CC522" s="99"/>
      <c r="CD522" s="99"/>
      <c r="CE522" s="99"/>
      <c r="CF522" s="99"/>
      <c r="CG522" s="99"/>
      <c r="CH522" s="99"/>
      <c r="CI522" s="206"/>
      <c r="CJ522" s="206"/>
      <c r="CK522" s="206"/>
      <c r="CL522" s="206"/>
      <c r="CM522" s="206"/>
      <c r="CN522" s="206"/>
    </row>
    <row r="523" spans="18:92" x14ac:dyDescent="0.25"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100"/>
      <c r="AH523" s="99"/>
      <c r="AI523" s="99"/>
      <c r="AJ523" s="99"/>
      <c r="AK523" s="99"/>
      <c r="AL523" s="99"/>
      <c r="AM523" s="99"/>
      <c r="AN523" s="99"/>
      <c r="AO523" s="99"/>
      <c r="AP523" s="99"/>
      <c r="AQ523" s="99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9"/>
      <c r="BD523" s="99"/>
      <c r="BE523" s="99"/>
      <c r="BF523" s="99"/>
      <c r="BG523" s="99"/>
      <c r="BH523" s="99"/>
      <c r="BI523" s="99"/>
      <c r="BJ523" s="99"/>
      <c r="BK523" s="99"/>
      <c r="BL523" s="99"/>
      <c r="BM523" s="99"/>
      <c r="BN523" s="99"/>
      <c r="BO523" s="99"/>
      <c r="BP523" s="99"/>
      <c r="BQ523" s="99"/>
      <c r="BR523" s="99"/>
      <c r="BS523" s="99"/>
      <c r="BT523" s="99"/>
      <c r="BU523" s="99"/>
      <c r="BV523" s="99"/>
      <c r="BW523" s="99"/>
      <c r="BX523" s="99"/>
      <c r="BY523" s="99"/>
      <c r="BZ523" s="99"/>
      <c r="CA523" s="99"/>
      <c r="CB523" s="99"/>
      <c r="CC523" s="99"/>
      <c r="CD523" s="99"/>
      <c r="CE523" s="99"/>
      <c r="CF523" s="99"/>
      <c r="CG523" s="99"/>
      <c r="CH523" s="99"/>
      <c r="CI523" s="206"/>
      <c r="CJ523" s="206"/>
      <c r="CK523" s="206"/>
      <c r="CL523" s="206"/>
      <c r="CM523" s="206"/>
      <c r="CN523" s="206"/>
    </row>
    <row r="524" spans="18:92" x14ac:dyDescent="0.25"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100"/>
      <c r="AH524" s="99"/>
      <c r="AI524" s="99"/>
      <c r="AJ524" s="99"/>
      <c r="AK524" s="99"/>
      <c r="AL524" s="99"/>
      <c r="AM524" s="99"/>
      <c r="AN524" s="99"/>
      <c r="AO524" s="99"/>
      <c r="AP524" s="99"/>
      <c r="AQ524" s="99"/>
      <c r="AR524" s="99"/>
      <c r="AS524" s="99"/>
      <c r="AT524" s="99"/>
      <c r="AU524" s="99"/>
      <c r="AV524" s="99"/>
      <c r="AW524" s="99"/>
      <c r="AX524" s="99"/>
      <c r="AY524" s="99"/>
      <c r="AZ524" s="99"/>
      <c r="BA524" s="99"/>
      <c r="BB524" s="99"/>
      <c r="BC524" s="99"/>
      <c r="BD524" s="99"/>
      <c r="BE524" s="99"/>
      <c r="BF524" s="99"/>
      <c r="BG524" s="99"/>
      <c r="BH524" s="99"/>
      <c r="BI524" s="99"/>
      <c r="BJ524" s="99"/>
      <c r="BK524" s="99"/>
      <c r="BL524" s="99"/>
      <c r="BM524" s="99"/>
      <c r="BN524" s="99"/>
      <c r="BO524" s="99"/>
      <c r="BP524" s="99"/>
      <c r="BQ524" s="99"/>
      <c r="BR524" s="99"/>
      <c r="BS524" s="99"/>
      <c r="BT524" s="99"/>
      <c r="BU524" s="99"/>
      <c r="BV524" s="99"/>
      <c r="BW524" s="99"/>
      <c r="BX524" s="99"/>
      <c r="BY524" s="99"/>
      <c r="BZ524" s="99"/>
      <c r="CA524" s="99"/>
      <c r="CB524" s="99"/>
      <c r="CC524" s="99"/>
      <c r="CD524" s="99"/>
      <c r="CE524" s="99"/>
      <c r="CF524" s="99"/>
      <c r="CG524" s="99"/>
      <c r="CH524" s="99"/>
      <c r="CI524" s="206"/>
      <c r="CJ524" s="206"/>
      <c r="CK524" s="206"/>
      <c r="CL524" s="206"/>
      <c r="CM524" s="206"/>
      <c r="CN524" s="206"/>
    </row>
    <row r="525" spans="18:92" x14ac:dyDescent="0.25"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100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99"/>
      <c r="AT525" s="99"/>
      <c r="AU525" s="99"/>
      <c r="AV525" s="99"/>
      <c r="AW525" s="99"/>
      <c r="AX525" s="99"/>
      <c r="AY525" s="99"/>
      <c r="AZ525" s="99"/>
      <c r="BA525" s="99"/>
      <c r="BB525" s="99"/>
      <c r="BC525" s="99"/>
      <c r="BD525" s="99"/>
      <c r="BE525" s="99"/>
      <c r="BF525" s="99"/>
      <c r="BG525" s="99"/>
      <c r="BH525" s="99"/>
      <c r="BI525" s="99"/>
      <c r="BJ525" s="99"/>
      <c r="BK525" s="99"/>
      <c r="BL525" s="99"/>
      <c r="BM525" s="99"/>
      <c r="BN525" s="99"/>
      <c r="BO525" s="99"/>
      <c r="BP525" s="99"/>
      <c r="BQ525" s="99"/>
      <c r="BR525" s="99"/>
      <c r="BS525" s="99"/>
      <c r="BT525" s="99"/>
      <c r="BU525" s="99"/>
      <c r="BV525" s="99"/>
      <c r="BW525" s="99"/>
      <c r="BX525" s="99"/>
      <c r="BY525" s="99"/>
      <c r="BZ525" s="99"/>
      <c r="CA525" s="99"/>
      <c r="CB525" s="99"/>
      <c r="CC525" s="99"/>
      <c r="CD525" s="99"/>
      <c r="CE525" s="99"/>
      <c r="CF525" s="99"/>
      <c r="CG525" s="99"/>
      <c r="CH525" s="99"/>
      <c r="CI525" s="206"/>
      <c r="CJ525" s="206"/>
      <c r="CK525" s="206"/>
      <c r="CL525" s="206"/>
      <c r="CM525" s="206"/>
      <c r="CN525" s="206"/>
    </row>
    <row r="526" spans="18:92" x14ac:dyDescent="0.25"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100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99"/>
      <c r="AT526" s="99"/>
      <c r="AU526" s="99"/>
      <c r="AV526" s="99"/>
      <c r="AW526" s="99"/>
      <c r="AX526" s="99"/>
      <c r="AY526" s="99"/>
      <c r="AZ526" s="99"/>
      <c r="BA526" s="99"/>
      <c r="BB526" s="99"/>
      <c r="BC526" s="99"/>
      <c r="BD526" s="99"/>
      <c r="BE526" s="99"/>
      <c r="BF526" s="99"/>
      <c r="BG526" s="99"/>
      <c r="BH526" s="99"/>
      <c r="BI526" s="99"/>
      <c r="BJ526" s="99"/>
      <c r="BK526" s="99"/>
      <c r="BL526" s="99"/>
      <c r="BM526" s="99"/>
      <c r="BN526" s="99"/>
      <c r="BO526" s="99"/>
      <c r="BP526" s="99"/>
      <c r="BQ526" s="99"/>
      <c r="BR526" s="99"/>
      <c r="BS526" s="99"/>
      <c r="BT526" s="99"/>
      <c r="BU526" s="99"/>
      <c r="BV526" s="99"/>
      <c r="BW526" s="99"/>
      <c r="BX526" s="99"/>
      <c r="BY526" s="99"/>
      <c r="BZ526" s="99"/>
      <c r="CA526" s="99"/>
      <c r="CB526" s="99"/>
      <c r="CC526" s="99"/>
      <c r="CD526" s="99"/>
      <c r="CE526" s="99"/>
      <c r="CF526" s="99"/>
      <c r="CG526" s="99"/>
      <c r="CH526" s="99"/>
      <c r="CI526" s="206"/>
      <c r="CJ526" s="206"/>
      <c r="CK526" s="206"/>
      <c r="CL526" s="206"/>
      <c r="CM526" s="206"/>
      <c r="CN526" s="206"/>
    </row>
    <row r="527" spans="18:92" x14ac:dyDescent="0.25"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100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99"/>
      <c r="AT527" s="99"/>
      <c r="AU527" s="99"/>
      <c r="AV527" s="99"/>
      <c r="AW527" s="99"/>
      <c r="AX527" s="99"/>
      <c r="AY527" s="99"/>
      <c r="AZ527" s="99"/>
      <c r="BA527" s="99"/>
      <c r="BB527" s="99"/>
      <c r="BC527" s="99"/>
      <c r="BD527" s="99"/>
      <c r="BE527" s="99"/>
      <c r="BF527" s="99"/>
      <c r="BG527" s="99"/>
      <c r="BH527" s="99"/>
      <c r="BI527" s="99"/>
      <c r="BJ527" s="99"/>
      <c r="BK527" s="99"/>
      <c r="BL527" s="99"/>
      <c r="BM527" s="99"/>
      <c r="BN527" s="99"/>
      <c r="BO527" s="99"/>
      <c r="BP527" s="99"/>
      <c r="BQ527" s="99"/>
      <c r="BR527" s="99"/>
      <c r="BS527" s="99"/>
      <c r="BT527" s="99"/>
      <c r="BU527" s="99"/>
      <c r="BV527" s="99"/>
      <c r="BW527" s="99"/>
      <c r="BX527" s="99"/>
      <c r="BY527" s="99"/>
      <c r="BZ527" s="99"/>
      <c r="CA527" s="99"/>
      <c r="CB527" s="99"/>
      <c r="CC527" s="99"/>
      <c r="CD527" s="99"/>
      <c r="CE527" s="99"/>
      <c r="CF527" s="99"/>
      <c r="CG527" s="99"/>
      <c r="CH527" s="99"/>
      <c r="CI527" s="206"/>
      <c r="CJ527" s="206"/>
      <c r="CK527" s="206"/>
      <c r="CL527" s="206"/>
      <c r="CM527" s="206"/>
      <c r="CN527" s="206"/>
    </row>
    <row r="528" spans="18:92" x14ac:dyDescent="0.25"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100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99"/>
      <c r="AT528" s="99"/>
      <c r="AU528" s="99"/>
      <c r="AV528" s="99"/>
      <c r="AW528" s="99"/>
      <c r="AX528" s="99"/>
      <c r="AY528" s="99"/>
      <c r="AZ528" s="99"/>
      <c r="BA528" s="99"/>
      <c r="BB528" s="99"/>
      <c r="BC528" s="99"/>
      <c r="BD528" s="99"/>
      <c r="BE528" s="99"/>
      <c r="BF528" s="99"/>
      <c r="BG528" s="99"/>
      <c r="BH528" s="99"/>
      <c r="BI528" s="99"/>
      <c r="BJ528" s="99"/>
      <c r="BK528" s="99"/>
      <c r="BL528" s="99"/>
      <c r="BM528" s="99"/>
      <c r="BN528" s="99"/>
      <c r="BO528" s="99"/>
      <c r="BP528" s="99"/>
      <c r="BQ528" s="99"/>
      <c r="BR528" s="99"/>
      <c r="BS528" s="99"/>
      <c r="BT528" s="99"/>
      <c r="BU528" s="99"/>
      <c r="BV528" s="99"/>
      <c r="BW528" s="99"/>
      <c r="BX528" s="99"/>
      <c r="BY528" s="99"/>
      <c r="BZ528" s="99"/>
      <c r="CA528" s="99"/>
      <c r="CB528" s="99"/>
      <c r="CC528" s="99"/>
      <c r="CD528" s="99"/>
      <c r="CE528" s="99"/>
      <c r="CF528" s="99"/>
      <c r="CG528" s="99"/>
      <c r="CH528" s="99"/>
      <c r="CI528" s="206"/>
      <c r="CJ528" s="206"/>
      <c r="CK528" s="206"/>
      <c r="CL528" s="206"/>
      <c r="CM528" s="206"/>
      <c r="CN528" s="206"/>
    </row>
    <row r="529" spans="18:92" x14ac:dyDescent="0.25"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100"/>
      <c r="AH529" s="99"/>
      <c r="AI529" s="99"/>
      <c r="AJ529" s="99"/>
      <c r="AK529" s="99"/>
      <c r="AL529" s="99"/>
      <c r="AM529" s="99"/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9"/>
      <c r="BD529" s="99"/>
      <c r="BE529" s="99"/>
      <c r="BF529" s="99"/>
      <c r="BG529" s="99"/>
      <c r="BH529" s="99"/>
      <c r="BI529" s="99"/>
      <c r="BJ529" s="99"/>
      <c r="BK529" s="99"/>
      <c r="BL529" s="99"/>
      <c r="BM529" s="99"/>
      <c r="BN529" s="99"/>
      <c r="BO529" s="99"/>
      <c r="BP529" s="99"/>
      <c r="BQ529" s="99"/>
      <c r="BR529" s="99"/>
      <c r="BS529" s="99"/>
      <c r="BT529" s="99"/>
      <c r="BU529" s="99"/>
      <c r="BV529" s="99"/>
      <c r="BW529" s="99"/>
      <c r="BX529" s="99"/>
      <c r="BY529" s="99"/>
      <c r="BZ529" s="99"/>
      <c r="CA529" s="99"/>
      <c r="CB529" s="99"/>
      <c r="CC529" s="99"/>
      <c r="CD529" s="99"/>
      <c r="CE529" s="99"/>
      <c r="CF529" s="99"/>
      <c r="CG529" s="99"/>
      <c r="CH529" s="99"/>
      <c r="CI529" s="206"/>
      <c r="CJ529" s="206"/>
      <c r="CK529" s="206"/>
      <c r="CL529" s="206"/>
      <c r="CM529" s="206"/>
      <c r="CN529" s="206"/>
    </row>
    <row r="530" spans="18:92" x14ac:dyDescent="0.25"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100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/>
      <c r="CF530" s="99"/>
      <c r="CG530" s="99"/>
      <c r="CH530" s="99"/>
      <c r="CI530" s="206"/>
      <c r="CJ530" s="206"/>
      <c r="CK530" s="206"/>
      <c r="CL530" s="206"/>
      <c r="CM530" s="206"/>
      <c r="CN530" s="206"/>
    </row>
    <row r="531" spans="18:92" x14ac:dyDescent="0.25"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100"/>
      <c r="AH531" s="99"/>
      <c r="AI531" s="99"/>
      <c r="AJ531" s="99"/>
      <c r="AK531" s="99"/>
      <c r="AL531" s="99"/>
      <c r="AM531" s="99"/>
      <c r="AN531" s="99"/>
      <c r="AO531" s="99"/>
      <c r="AP531" s="99"/>
      <c r="AQ531" s="99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9"/>
      <c r="BD531" s="99"/>
      <c r="BE531" s="99"/>
      <c r="BF531" s="99"/>
      <c r="BG531" s="99"/>
      <c r="BH531" s="99"/>
      <c r="BI531" s="99"/>
      <c r="BJ531" s="99"/>
      <c r="BK531" s="99"/>
      <c r="BL531" s="99"/>
      <c r="BM531" s="99"/>
      <c r="BN531" s="99"/>
      <c r="BO531" s="99"/>
      <c r="BP531" s="99"/>
      <c r="BQ531" s="99"/>
      <c r="BR531" s="99"/>
      <c r="BS531" s="99"/>
      <c r="BT531" s="99"/>
      <c r="BU531" s="99"/>
      <c r="BV531" s="99"/>
      <c r="BW531" s="99"/>
      <c r="BX531" s="99"/>
      <c r="BY531" s="99"/>
      <c r="BZ531" s="99"/>
      <c r="CA531" s="99"/>
      <c r="CB531" s="99"/>
      <c r="CC531" s="99"/>
      <c r="CD531" s="99"/>
      <c r="CE531" s="99"/>
      <c r="CF531" s="99"/>
      <c r="CG531" s="99"/>
      <c r="CH531" s="99"/>
      <c r="CI531" s="206"/>
      <c r="CJ531" s="206"/>
      <c r="CK531" s="206"/>
      <c r="CL531" s="206"/>
      <c r="CM531" s="206"/>
      <c r="CN531" s="206"/>
    </row>
    <row r="532" spans="18:92" x14ac:dyDescent="0.25"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100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99"/>
      <c r="BH532" s="99"/>
      <c r="BI532" s="99"/>
      <c r="BJ532" s="99"/>
      <c r="BK532" s="99"/>
      <c r="BL532" s="99"/>
      <c r="BM532" s="99"/>
      <c r="BN532" s="99"/>
      <c r="BO532" s="99"/>
      <c r="BP532" s="99"/>
      <c r="BQ532" s="99"/>
      <c r="BR532" s="99"/>
      <c r="BS532" s="99"/>
      <c r="BT532" s="99"/>
      <c r="BU532" s="99"/>
      <c r="BV532" s="99"/>
      <c r="BW532" s="99"/>
      <c r="BX532" s="99"/>
      <c r="BY532" s="99"/>
      <c r="BZ532" s="99"/>
      <c r="CA532" s="99"/>
      <c r="CB532" s="99"/>
      <c r="CC532" s="99"/>
      <c r="CD532" s="99"/>
      <c r="CE532" s="99"/>
      <c r="CF532" s="99"/>
      <c r="CG532" s="99"/>
      <c r="CH532" s="99"/>
      <c r="CI532" s="206"/>
      <c r="CJ532" s="206"/>
      <c r="CK532" s="206"/>
      <c r="CL532" s="206"/>
      <c r="CM532" s="206"/>
      <c r="CN532" s="206"/>
    </row>
    <row r="533" spans="18:92" x14ac:dyDescent="0.25"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100"/>
      <c r="AH533" s="99"/>
      <c r="AI533" s="99"/>
      <c r="AJ533" s="99"/>
      <c r="AK533" s="99"/>
      <c r="AL533" s="99"/>
      <c r="AM533" s="99"/>
      <c r="AN533" s="99"/>
      <c r="AO533" s="99"/>
      <c r="AP533" s="99"/>
      <c r="AQ533" s="99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9"/>
      <c r="BD533" s="99"/>
      <c r="BE533" s="99"/>
      <c r="BF533" s="99"/>
      <c r="BG533" s="99"/>
      <c r="BH533" s="99"/>
      <c r="BI533" s="99"/>
      <c r="BJ533" s="99"/>
      <c r="BK533" s="99"/>
      <c r="BL533" s="99"/>
      <c r="BM533" s="99"/>
      <c r="BN533" s="99"/>
      <c r="BO533" s="99"/>
      <c r="BP533" s="99"/>
      <c r="BQ533" s="99"/>
      <c r="BR533" s="99"/>
      <c r="BS533" s="99"/>
      <c r="BT533" s="99"/>
      <c r="BU533" s="99"/>
      <c r="BV533" s="99"/>
      <c r="BW533" s="99"/>
      <c r="BX533" s="99"/>
      <c r="BY533" s="99"/>
      <c r="BZ533" s="99"/>
      <c r="CA533" s="99"/>
      <c r="CB533" s="99"/>
      <c r="CC533" s="99"/>
      <c r="CD533" s="99"/>
      <c r="CE533" s="99"/>
      <c r="CF533" s="99"/>
      <c r="CG533" s="99"/>
      <c r="CH533" s="99"/>
      <c r="CI533" s="206"/>
      <c r="CJ533" s="206"/>
      <c r="CK533" s="206"/>
      <c r="CL533" s="206"/>
      <c r="CM533" s="206"/>
      <c r="CN533" s="206"/>
    </row>
    <row r="534" spans="18:92" x14ac:dyDescent="0.25"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100"/>
      <c r="AH534" s="99"/>
      <c r="AI534" s="99"/>
      <c r="AJ534" s="99"/>
      <c r="AK534" s="99"/>
      <c r="AL534" s="99"/>
      <c r="AM534" s="99"/>
      <c r="AN534" s="99"/>
      <c r="AO534" s="99"/>
      <c r="AP534" s="99"/>
      <c r="AQ534" s="99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9"/>
      <c r="BD534" s="99"/>
      <c r="BE534" s="99"/>
      <c r="BF534" s="99"/>
      <c r="BG534" s="99"/>
      <c r="BH534" s="99"/>
      <c r="BI534" s="99"/>
      <c r="BJ534" s="99"/>
      <c r="BK534" s="99"/>
      <c r="BL534" s="99"/>
      <c r="BM534" s="99"/>
      <c r="BN534" s="99"/>
      <c r="BO534" s="99"/>
      <c r="BP534" s="99"/>
      <c r="BQ534" s="99"/>
      <c r="BR534" s="99"/>
      <c r="BS534" s="99"/>
      <c r="BT534" s="99"/>
      <c r="BU534" s="99"/>
      <c r="BV534" s="99"/>
      <c r="BW534" s="99"/>
      <c r="BX534" s="99"/>
      <c r="BY534" s="99"/>
      <c r="BZ534" s="99"/>
      <c r="CA534" s="99"/>
      <c r="CB534" s="99"/>
      <c r="CC534" s="99"/>
      <c r="CD534" s="99"/>
      <c r="CE534" s="99"/>
      <c r="CF534" s="99"/>
      <c r="CG534" s="99"/>
      <c r="CH534" s="99"/>
      <c r="CI534" s="206"/>
      <c r="CJ534" s="206"/>
      <c r="CK534" s="206"/>
      <c r="CL534" s="206"/>
      <c r="CM534" s="206"/>
      <c r="CN534" s="206"/>
    </row>
    <row r="535" spans="18:92" x14ac:dyDescent="0.25"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100"/>
      <c r="AH535" s="99"/>
      <c r="AI535" s="99"/>
      <c r="AJ535" s="99"/>
      <c r="AK535" s="99"/>
      <c r="AL535" s="99"/>
      <c r="AM535" s="99"/>
      <c r="AN535" s="99"/>
      <c r="AO535" s="99"/>
      <c r="AP535" s="99"/>
      <c r="AQ535" s="99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9"/>
      <c r="BD535" s="99"/>
      <c r="BE535" s="99"/>
      <c r="BF535" s="99"/>
      <c r="BG535" s="99"/>
      <c r="BH535" s="99"/>
      <c r="BI535" s="99"/>
      <c r="BJ535" s="99"/>
      <c r="BK535" s="99"/>
      <c r="BL535" s="99"/>
      <c r="BM535" s="99"/>
      <c r="BN535" s="99"/>
      <c r="BO535" s="99"/>
      <c r="BP535" s="99"/>
      <c r="BQ535" s="99"/>
      <c r="BR535" s="99"/>
      <c r="BS535" s="99"/>
      <c r="BT535" s="99"/>
      <c r="BU535" s="99"/>
      <c r="BV535" s="99"/>
      <c r="BW535" s="99"/>
      <c r="BX535" s="99"/>
      <c r="BY535" s="99"/>
      <c r="BZ535" s="99"/>
      <c r="CA535" s="99"/>
      <c r="CB535" s="99"/>
      <c r="CC535" s="99"/>
      <c r="CD535" s="99"/>
      <c r="CE535" s="99"/>
      <c r="CF535" s="99"/>
      <c r="CG535" s="99"/>
      <c r="CH535" s="99"/>
      <c r="CI535" s="206"/>
      <c r="CJ535" s="206"/>
      <c r="CK535" s="206"/>
      <c r="CL535" s="206"/>
      <c r="CM535" s="206"/>
      <c r="CN535" s="206"/>
    </row>
    <row r="536" spans="18:92" x14ac:dyDescent="0.25"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100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  <c r="BS536" s="99"/>
      <c r="BT536" s="99"/>
      <c r="BU536" s="99"/>
      <c r="BV536" s="99"/>
      <c r="BW536" s="99"/>
      <c r="BX536" s="99"/>
      <c r="BY536" s="99"/>
      <c r="BZ536" s="99"/>
      <c r="CA536" s="99"/>
      <c r="CB536" s="99"/>
      <c r="CC536" s="99"/>
      <c r="CD536" s="99"/>
      <c r="CE536" s="99"/>
      <c r="CF536" s="99"/>
      <c r="CG536" s="99"/>
      <c r="CH536" s="99"/>
      <c r="CI536" s="206"/>
      <c r="CJ536" s="206"/>
      <c r="CK536" s="206"/>
      <c r="CL536" s="206"/>
      <c r="CM536" s="206"/>
      <c r="CN536" s="206"/>
    </row>
    <row r="537" spans="18:92" x14ac:dyDescent="0.25"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100"/>
      <c r="AH537" s="99"/>
      <c r="AI537" s="99"/>
      <c r="AJ537" s="99"/>
      <c r="AK537" s="99"/>
      <c r="AL537" s="99"/>
      <c r="AM537" s="99"/>
      <c r="AN537" s="99"/>
      <c r="AO537" s="99"/>
      <c r="AP537" s="99"/>
      <c r="AQ537" s="99"/>
      <c r="AR537" s="99"/>
      <c r="AS537" s="99"/>
      <c r="AT537" s="99"/>
      <c r="AU537" s="99"/>
      <c r="AV537" s="99"/>
      <c r="AW537" s="99"/>
      <c r="AX537" s="99"/>
      <c r="AY537" s="99"/>
      <c r="AZ537" s="99"/>
      <c r="BA537" s="99"/>
      <c r="BB537" s="99"/>
      <c r="BC537" s="99"/>
      <c r="BD537" s="99"/>
      <c r="BE537" s="99"/>
      <c r="BF537" s="99"/>
      <c r="BG537" s="99"/>
      <c r="BH537" s="99"/>
      <c r="BI537" s="99"/>
      <c r="BJ537" s="99"/>
      <c r="BK537" s="99"/>
      <c r="BL537" s="99"/>
      <c r="BM537" s="99"/>
      <c r="BN537" s="99"/>
      <c r="BO537" s="99"/>
      <c r="BP537" s="99"/>
      <c r="BQ537" s="99"/>
      <c r="BR537" s="99"/>
      <c r="BS537" s="99"/>
      <c r="BT537" s="99"/>
      <c r="BU537" s="99"/>
      <c r="BV537" s="99"/>
      <c r="BW537" s="99"/>
      <c r="BX537" s="99"/>
      <c r="BY537" s="99"/>
      <c r="BZ537" s="99"/>
      <c r="CA537" s="99"/>
      <c r="CB537" s="99"/>
      <c r="CC537" s="99"/>
      <c r="CD537" s="99"/>
      <c r="CE537" s="99"/>
      <c r="CF537" s="99"/>
      <c r="CG537" s="99"/>
      <c r="CH537" s="99"/>
      <c r="CI537" s="206"/>
      <c r="CJ537" s="206"/>
      <c r="CK537" s="206"/>
      <c r="CL537" s="206"/>
      <c r="CM537" s="206"/>
      <c r="CN537" s="206"/>
    </row>
    <row r="538" spans="18:92" x14ac:dyDescent="0.25"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100"/>
      <c r="AH538" s="99"/>
      <c r="AI538" s="99"/>
      <c r="AJ538" s="99"/>
      <c r="AK538" s="99"/>
      <c r="AL538" s="99"/>
      <c r="AM538" s="99"/>
      <c r="AN538" s="99"/>
      <c r="AO538" s="99"/>
      <c r="AP538" s="99"/>
      <c r="AQ538" s="99"/>
      <c r="AR538" s="99"/>
      <c r="AS538" s="99"/>
      <c r="AT538" s="99"/>
      <c r="AU538" s="99"/>
      <c r="AV538" s="99"/>
      <c r="AW538" s="99"/>
      <c r="AX538" s="99"/>
      <c r="AY538" s="99"/>
      <c r="AZ538" s="99"/>
      <c r="BA538" s="99"/>
      <c r="BB538" s="99"/>
      <c r="BC538" s="99"/>
      <c r="BD538" s="99"/>
      <c r="BE538" s="99"/>
      <c r="BF538" s="99"/>
      <c r="BG538" s="99"/>
      <c r="BH538" s="99"/>
      <c r="BI538" s="99"/>
      <c r="BJ538" s="99"/>
      <c r="BK538" s="99"/>
      <c r="BL538" s="99"/>
      <c r="BM538" s="99"/>
      <c r="BN538" s="99"/>
      <c r="BO538" s="99"/>
      <c r="BP538" s="99"/>
      <c r="BQ538" s="99"/>
      <c r="BR538" s="99"/>
      <c r="BS538" s="99"/>
      <c r="BT538" s="99"/>
      <c r="BU538" s="99"/>
      <c r="BV538" s="99"/>
      <c r="BW538" s="99"/>
      <c r="BX538" s="99"/>
      <c r="BY538" s="99"/>
      <c r="BZ538" s="99"/>
      <c r="CA538" s="99"/>
      <c r="CB538" s="99"/>
      <c r="CC538" s="99"/>
      <c r="CD538" s="99"/>
      <c r="CE538" s="99"/>
      <c r="CF538" s="99"/>
      <c r="CG538" s="99"/>
      <c r="CH538" s="99"/>
      <c r="CI538" s="206"/>
      <c r="CJ538" s="206"/>
      <c r="CK538" s="206"/>
      <c r="CL538" s="206"/>
      <c r="CM538" s="206"/>
      <c r="CN538" s="206"/>
    </row>
    <row r="539" spans="18:92" x14ac:dyDescent="0.25"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100"/>
      <c r="AH539" s="99"/>
      <c r="AI539" s="99"/>
      <c r="AJ539" s="99"/>
      <c r="AK539" s="99"/>
      <c r="AL539" s="99"/>
      <c r="AM539" s="99"/>
      <c r="AN539" s="99"/>
      <c r="AO539" s="99"/>
      <c r="AP539" s="99"/>
      <c r="AQ539" s="99"/>
      <c r="AR539" s="99"/>
      <c r="AS539" s="99"/>
      <c r="AT539" s="99"/>
      <c r="AU539" s="99"/>
      <c r="AV539" s="99"/>
      <c r="AW539" s="99"/>
      <c r="AX539" s="99"/>
      <c r="AY539" s="99"/>
      <c r="AZ539" s="99"/>
      <c r="BA539" s="99"/>
      <c r="BB539" s="99"/>
      <c r="BC539" s="99"/>
      <c r="BD539" s="99"/>
      <c r="BE539" s="99"/>
      <c r="BF539" s="99"/>
      <c r="BG539" s="99"/>
      <c r="BH539" s="99"/>
      <c r="BI539" s="99"/>
      <c r="BJ539" s="99"/>
      <c r="BK539" s="99"/>
      <c r="BL539" s="99"/>
      <c r="BM539" s="99"/>
      <c r="BN539" s="99"/>
      <c r="BO539" s="99"/>
      <c r="BP539" s="99"/>
      <c r="BQ539" s="99"/>
      <c r="BR539" s="99"/>
      <c r="BS539" s="99"/>
      <c r="BT539" s="99"/>
      <c r="BU539" s="99"/>
      <c r="BV539" s="99"/>
      <c r="BW539" s="99"/>
      <c r="BX539" s="99"/>
      <c r="BY539" s="99"/>
      <c r="BZ539" s="99"/>
      <c r="CA539" s="99"/>
      <c r="CB539" s="99"/>
      <c r="CC539" s="99"/>
      <c r="CD539" s="99"/>
      <c r="CE539" s="99"/>
      <c r="CF539" s="99"/>
      <c r="CG539" s="99"/>
      <c r="CH539" s="99"/>
      <c r="CI539" s="206"/>
      <c r="CJ539" s="206"/>
      <c r="CK539" s="206"/>
      <c r="CL539" s="206"/>
      <c r="CM539" s="206"/>
      <c r="CN539" s="206"/>
    </row>
    <row r="540" spans="18:92" x14ac:dyDescent="0.25"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100"/>
      <c r="AH540" s="99"/>
      <c r="AI540" s="99"/>
      <c r="AJ540" s="99"/>
      <c r="AK540" s="99"/>
      <c r="AL540" s="99"/>
      <c r="AM540" s="99"/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99"/>
      <c r="BA540" s="99"/>
      <c r="BB540" s="99"/>
      <c r="BC540" s="99"/>
      <c r="BD540" s="99"/>
      <c r="BE540" s="99"/>
      <c r="BF540" s="99"/>
      <c r="BG540" s="99"/>
      <c r="BH540" s="99"/>
      <c r="BI540" s="99"/>
      <c r="BJ540" s="99"/>
      <c r="BK540" s="99"/>
      <c r="BL540" s="99"/>
      <c r="BM540" s="99"/>
      <c r="BN540" s="99"/>
      <c r="BO540" s="99"/>
      <c r="BP540" s="99"/>
      <c r="BQ540" s="99"/>
      <c r="BR540" s="99"/>
      <c r="BS540" s="99"/>
      <c r="BT540" s="99"/>
      <c r="BU540" s="99"/>
      <c r="BV540" s="99"/>
      <c r="BW540" s="99"/>
      <c r="BX540" s="99"/>
      <c r="BY540" s="99"/>
      <c r="BZ540" s="99"/>
      <c r="CA540" s="99"/>
      <c r="CB540" s="99"/>
      <c r="CC540" s="99"/>
      <c r="CD540" s="99"/>
      <c r="CE540" s="99"/>
      <c r="CF540" s="99"/>
      <c r="CG540" s="99"/>
      <c r="CH540" s="99"/>
      <c r="CI540" s="206"/>
      <c r="CJ540" s="206"/>
      <c r="CK540" s="206"/>
      <c r="CL540" s="206"/>
      <c r="CM540" s="206"/>
      <c r="CN540" s="206"/>
    </row>
    <row r="541" spans="18:92" x14ac:dyDescent="0.25"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100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99"/>
      <c r="BH541" s="99"/>
      <c r="BI541" s="99"/>
      <c r="BJ541" s="99"/>
      <c r="BK541" s="99"/>
      <c r="BL541" s="99"/>
      <c r="BM541" s="99"/>
      <c r="BN541" s="99"/>
      <c r="BO541" s="99"/>
      <c r="BP541" s="99"/>
      <c r="BQ541" s="99"/>
      <c r="BR541" s="99"/>
      <c r="BS541" s="99"/>
      <c r="BT541" s="99"/>
      <c r="BU541" s="99"/>
      <c r="BV541" s="99"/>
      <c r="BW541" s="99"/>
      <c r="BX541" s="99"/>
      <c r="BY541" s="99"/>
      <c r="BZ541" s="99"/>
      <c r="CA541" s="99"/>
      <c r="CB541" s="99"/>
      <c r="CC541" s="99"/>
      <c r="CD541" s="99"/>
      <c r="CE541" s="99"/>
      <c r="CF541" s="99"/>
      <c r="CG541" s="99"/>
      <c r="CH541" s="99"/>
      <c r="CI541" s="206"/>
      <c r="CJ541" s="206"/>
      <c r="CK541" s="206"/>
      <c r="CL541" s="206"/>
      <c r="CM541" s="206"/>
      <c r="CN541" s="206"/>
    </row>
    <row r="542" spans="18:92" x14ac:dyDescent="0.25"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100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9"/>
      <c r="BD542" s="99"/>
      <c r="BE542" s="99"/>
      <c r="BF542" s="99"/>
      <c r="BG542" s="99"/>
      <c r="BH542" s="99"/>
      <c r="BI542" s="99"/>
      <c r="BJ542" s="99"/>
      <c r="BK542" s="99"/>
      <c r="BL542" s="99"/>
      <c r="BM542" s="99"/>
      <c r="BN542" s="99"/>
      <c r="BO542" s="99"/>
      <c r="BP542" s="99"/>
      <c r="BQ542" s="99"/>
      <c r="BR542" s="99"/>
      <c r="BS542" s="99"/>
      <c r="BT542" s="99"/>
      <c r="BU542" s="99"/>
      <c r="BV542" s="99"/>
      <c r="BW542" s="99"/>
      <c r="BX542" s="99"/>
      <c r="BY542" s="99"/>
      <c r="BZ542" s="99"/>
      <c r="CA542" s="99"/>
      <c r="CB542" s="99"/>
      <c r="CC542" s="99"/>
      <c r="CD542" s="99"/>
      <c r="CE542" s="99"/>
      <c r="CF542" s="99"/>
      <c r="CG542" s="99"/>
      <c r="CH542" s="99"/>
      <c r="CI542" s="206"/>
      <c r="CJ542" s="206"/>
      <c r="CK542" s="206"/>
      <c r="CL542" s="206"/>
      <c r="CM542" s="206"/>
      <c r="CN542" s="206"/>
    </row>
    <row r="543" spans="18:92" x14ac:dyDescent="0.25"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100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  <c r="BS543" s="99"/>
      <c r="BT543" s="99"/>
      <c r="BU543" s="99"/>
      <c r="BV543" s="99"/>
      <c r="BW543" s="99"/>
      <c r="BX543" s="99"/>
      <c r="BY543" s="99"/>
      <c r="BZ543" s="99"/>
      <c r="CA543" s="99"/>
      <c r="CB543" s="99"/>
      <c r="CC543" s="99"/>
      <c r="CD543" s="99"/>
      <c r="CE543" s="99"/>
      <c r="CF543" s="99"/>
      <c r="CG543" s="99"/>
      <c r="CH543" s="99"/>
      <c r="CI543" s="206"/>
      <c r="CJ543" s="206"/>
      <c r="CK543" s="206"/>
      <c r="CL543" s="206"/>
      <c r="CM543" s="206"/>
      <c r="CN543" s="206"/>
    </row>
    <row r="544" spans="18:92" x14ac:dyDescent="0.25"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100"/>
      <c r="AH544" s="99"/>
      <c r="AI544" s="99"/>
      <c r="AJ544" s="99"/>
      <c r="AK544" s="99"/>
      <c r="AL544" s="99"/>
      <c r="AM544" s="99"/>
      <c r="AN544" s="99"/>
      <c r="AO544" s="99"/>
      <c r="AP544" s="99"/>
      <c r="AQ544" s="99"/>
      <c r="AR544" s="99"/>
      <c r="AS544" s="99"/>
      <c r="AT544" s="99"/>
      <c r="AU544" s="99"/>
      <c r="AV544" s="99"/>
      <c r="AW544" s="99"/>
      <c r="AX544" s="99"/>
      <c r="AY544" s="99"/>
      <c r="AZ544" s="99"/>
      <c r="BA544" s="99"/>
      <c r="BB544" s="99"/>
      <c r="BC544" s="99"/>
      <c r="BD544" s="99"/>
      <c r="BE544" s="99"/>
      <c r="BF544" s="99"/>
      <c r="BG544" s="99"/>
      <c r="BH544" s="99"/>
      <c r="BI544" s="99"/>
      <c r="BJ544" s="99"/>
      <c r="BK544" s="99"/>
      <c r="BL544" s="99"/>
      <c r="BM544" s="99"/>
      <c r="BN544" s="99"/>
      <c r="BO544" s="99"/>
      <c r="BP544" s="99"/>
      <c r="BQ544" s="99"/>
      <c r="BR544" s="99"/>
      <c r="BS544" s="99"/>
      <c r="BT544" s="99"/>
      <c r="BU544" s="99"/>
      <c r="BV544" s="99"/>
      <c r="BW544" s="99"/>
      <c r="BX544" s="99"/>
      <c r="BY544" s="99"/>
      <c r="BZ544" s="99"/>
      <c r="CA544" s="99"/>
      <c r="CB544" s="99"/>
      <c r="CC544" s="99"/>
      <c r="CD544" s="99"/>
      <c r="CE544" s="99"/>
      <c r="CF544" s="99"/>
      <c r="CG544" s="99"/>
      <c r="CH544" s="99"/>
      <c r="CI544" s="206"/>
      <c r="CJ544" s="206"/>
      <c r="CK544" s="206"/>
      <c r="CL544" s="206"/>
      <c r="CM544" s="206"/>
      <c r="CN544" s="206"/>
    </row>
    <row r="545" spans="18:92" x14ac:dyDescent="0.25"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100"/>
      <c r="AH545" s="99"/>
      <c r="AI545" s="99"/>
      <c r="AJ545" s="99"/>
      <c r="AK545" s="99"/>
      <c r="AL545" s="99"/>
      <c r="AM545" s="99"/>
      <c r="AN545" s="99"/>
      <c r="AO545" s="99"/>
      <c r="AP545" s="99"/>
      <c r="AQ545" s="99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9"/>
      <c r="BD545" s="99"/>
      <c r="BE545" s="99"/>
      <c r="BF545" s="99"/>
      <c r="BG545" s="99"/>
      <c r="BH545" s="99"/>
      <c r="BI545" s="99"/>
      <c r="BJ545" s="99"/>
      <c r="BK545" s="99"/>
      <c r="BL545" s="99"/>
      <c r="BM545" s="99"/>
      <c r="BN545" s="99"/>
      <c r="BO545" s="99"/>
      <c r="BP545" s="99"/>
      <c r="BQ545" s="99"/>
      <c r="BR545" s="99"/>
      <c r="BS545" s="99"/>
      <c r="BT545" s="99"/>
      <c r="BU545" s="99"/>
      <c r="BV545" s="99"/>
      <c r="BW545" s="99"/>
      <c r="BX545" s="99"/>
      <c r="BY545" s="99"/>
      <c r="BZ545" s="99"/>
      <c r="CA545" s="99"/>
      <c r="CB545" s="99"/>
      <c r="CC545" s="99"/>
      <c r="CD545" s="99"/>
      <c r="CE545" s="99"/>
      <c r="CF545" s="99"/>
      <c r="CG545" s="99"/>
      <c r="CH545" s="99"/>
      <c r="CI545" s="206"/>
      <c r="CJ545" s="206"/>
      <c r="CK545" s="206"/>
      <c r="CL545" s="206"/>
      <c r="CM545" s="206"/>
      <c r="CN545" s="206"/>
    </row>
    <row r="546" spans="18:92" x14ac:dyDescent="0.25"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100"/>
      <c r="AH546" s="99"/>
      <c r="AI546" s="99"/>
      <c r="AJ546" s="99"/>
      <c r="AK546" s="99"/>
      <c r="AL546" s="99"/>
      <c r="AM546" s="99"/>
      <c r="AN546" s="99"/>
      <c r="AO546" s="99"/>
      <c r="AP546" s="99"/>
      <c r="AQ546" s="99"/>
      <c r="AR546" s="99"/>
      <c r="AS546" s="99"/>
      <c r="AT546" s="99"/>
      <c r="AU546" s="99"/>
      <c r="AV546" s="99"/>
      <c r="AW546" s="99"/>
      <c r="AX546" s="99"/>
      <c r="AY546" s="99"/>
      <c r="AZ546" s="99"/>
      <c r="BA546" s="99"/>
      <c r="BB546" s="99"/>
      <c r="BC546" s="99"/>
      <c r="BD546" s="99"/>
      <c r="BE546" s="99"/>
      <c r="BF546" s="99"/>
      <c r="BG546" s="99"/>
      <c r="BH546" s="99"/>
      <c r="BI546" s="99"/>
      <c r="BJ546" s="99"/>
      <c r="BK546" s="99"/>
      <c r="BL546" s="99"/>
      <c r="BM546" s="99"/>
      <c r="BN546" s="99"/>
      <c r="BO546" s="99"/>
      <c r="BP546" s="99"/>
      <c r="BQ546" s="99"/>
      <c r="BR546" s="99"/>
      <c r="BS546" s="99"/>
      <c r="BT546" s="99"/>
      <c r="BU546" s="99"/>
      <c r="BV546" s="99"/>
      <c r="BW546" s="99"/>
      <c r="BX546" s="99"/>
      <c r="BY546" s="99"/>
      <c r="BZ546" s="99"/>
      <c r="CA546" s="99"/>
      <c r="CB546" s="99"/>
      <c r="CC546" s="99"/>
      <c r="CD546" s="99"/>
      <c r="CE546" s="99"/>
      <c r="CF546" s="99"/>
      <c r="CG546" s="99"/>
      <c r="CH546" s="99"/>
      <c r="CI546" s="206"/>
      <c r="CJ546" s="206"/>
      <c r="CK546" s="206"/>
      <c r="CL546" s="206"/>
      <c r="CM546" s="206"/>
      <c r="CN546" s="206"/>
    </row>
    <row r="547" spans="18:92" x14ac:dyDescent="0.25"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100"/>
      <c r="AH547" s="99"/>
      <c r="AI547" s="99"/>
      <c r="AJ547" s="99"/>
      <c r="AK547" s="99"/>
      <c r="AL547" s="99"/>
      <c r="AM547" s="99"/>
      <c r="AN547" s="99"/>
      <c r="AO547" s="99"/>
      <c r="AP547" s="99"/>
      <c r="AQ547" s="99"/>
      <c r="AR547" s="99"/>
      <c r="AS547" s="99"/>
      <c r="AT547" s="99"/>
      <c r="AU547" s="99"/>
      <c r="AV547" s="99"/>
      <c r="AW547" s="99"/>
      <c r="AX547" s="99"/>
      <c r="AY547" s="99"/>
      <c r="AZ547" s="99"/>
      <c r="BA547" s="99"/>
      <c r="BB547" s="99"/>
      <c r="BC547" s="99"/>
      <c r="BD547" s="99"/>
      <c r="BE547" s="99"/>
      <c r="BF547" s="99"/>
      <c r="BG547" s="99"/>
      <c r="BH547" s="99"/>
      <c r="BI547" s="99"/>
      <c r="BJ547" s="99"/>
      <c r="BK547" s="99"/>
      <c r="BL547" s="99"/>
      <c r="BM547" s="99"/>
      <c r="BN547" s="99"/>
      <c r="BO547" s="99"/>
      <c r="BP547" s="99"/>
      <c r="BQ547" s="99"/>
      <c r="BR547" s="99"/>
      <c r="BS547" s="99"/>
      <c r="BT547" s="99"/>
      <c r="BU547" s="99"/>
      <c r="BV547" s="99"/>
      <c r="BW547" s="99"/>
      <c r="BX547" s="99"/>
      <c r="BY547" s="99"/>
      <c r="BZ547" s="99"/>
      <c r="CA547" s="99"/>
      <c r="CB547" s="99"/>
      <c r="CC547" s="99"/>
      <c r="CD547" s="99"/>
      <c r="CE547" s="99"/>
      <c r="CF547" s="99"/>
      <c r="CG547" s="99"/>
      <c r="CH547" s="99"/>
      <c r="CI547" s="206"/>
      <c r="CJ547" s="206"/>
      <c r="CK547" s="206"/>
      <c r="CL547" s="206"/>
      <c r="CM547" s="206"/>
      <c r="CN547" s="206"/>
    </row>
    <row r="548" spans="18:92" x14ac:dyDescent="0.25"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100"/>
      <c r="AH548" s="99"/>
      <c r="AI548" s="99"/>
      <c r="AJ548" s="99"/>
      <c r="AK548" s="99"/>
      <c r="AL548" s="99"/>
      <c r="AM548" s="99"/>
      <c r="AN548" s="99"/>
      <c r="AO548" s="99"/>
      <c r="AP548" s="99"/>
      <c r="AQ548" s="99"/>
      <c r="AR548" s="99"/>
      <c r="AS548" s="99"/>
      <c r="AT548" s="99"/>
      <c r="AU548" s="99"/>
      <c r="AV548" s="99"/>
      <c r="AW548" s="99"/>
      <c r="AX548" s="99"/>
      <c r="AY548" s="99"/>
      <c r="AZ548" s="99"/>
      <c r="BA548" s="99"/>
      <c r="BB548" s="99"/>
      <c r="BC548" s="99"/>
      <c r="BD548" s="99"/>
      <c r="BE548" s="99"/>
      <c r="BF548" s="99"/>
      <c r="BG548" s="99"/>
      <c r="BH548" s="99"/>
      <c r="BI548" s="99"/>
      <c r="BJ548" s="99"/>
      <c r="BK548" s="99"/>
      <c r="BL548" s="99"/>
      <c r="BM548" s="99"/>
      <c r="BN548" s="99"/>
      <c r="BO548" s="99"/>
      <c r="BP548" s="99"/>
      <c r="BQ548" s="99"/>
      <c r="BR548" s="99"/>
      <c r="BS548" s="99"/>
      <c r="BT548" s="99"/>
      <c r="BU548" s="99"/>
      <c r="BV548" s="99"/>
      <c r="BW548" s="99"/>
      <c r="BX548" s="99"/>
      <c r="BY548" s="99"/>
      <c r="BZ548" s="99"/>
      <c r="CA548" s="99"/>
      <c r="CB548" s="99"/>
      <c r="CC548" s="99"/>
      <c r="CD548" s="99"/>
      <c r="CE548" s="99"/>
      <c r="CF548" s="99"/>
      <c r="CG548" s="99"/>
      <c r="CH548" s="99"/>
      <c r="CI548" s="206"/>
      <c r="CJ548" s="206"/>
      <c r="CK548" s="206"/>
      <c r="CL548" s="206"/>
      <c r="CM548" s="206"/>
      <c r="CN548" s="206"/>
    </row>
    <row r="549" spans="18:92" x14ac:dyDescent="0.25"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100"/>
      <c r="AH549" s="99"/>
      <c r="AI549" s="99"/>
      <c r="AJ549" s="99"/>
      <c r="AK549" s="99"/>
      <c r="AL549" s="99"/>
      <c r="AM549" s="99"/>
      <c r="AN549" s="99"/>
      <c r="AO549" s="99"/>
      <c r="AP549" s="99"/>
      <c r="AQ549" s="99"/>
      <c r="AR549" s="99"/>
      <c r="AS549" s="99"/>
      <c r="AT549" s="99"/>
      <c r="AU549" s="99"/>
      <c r="AV549" s="99"/>
      <c r="AW549" s="99"/>
      <c r="AX549" s="99"/>
      <c r="AY549" s="99"/>
      <c r="AZ549" s="99"/>
      <c r="BA549" s="99"/>
      <c r="BB549" s="99"/>
      <c r="BC549" s="99"/>
      <c r="BD549" s="99"/>
      <c r="BE549" s="99"/>
      <c r="BF549" s="99"/>
      <c r="BG549" s="99"/>
      <c r="BH549" s="99"/>
      <c r="BI549" s="99"/>
      <c r="BJ549" s="99"/>
      <c r="BK549" s="99"/>
      <c r="BL549" s="99"/>
      <c r="BM549" s="99"/>
      <c r="BN549" s="99"/>
      <c r="BO549" s="99"/>
      <c r="BP549" s="99"/>
      <c r="BQ549" s="99"/>
      <c r="BR549" s="99"/>
      <c r="BS549" s="99"/>
      <c r="BT549" s="99"/>
      <c r="BU549" s="99"/>
      <c r="BV549" s="99"/>
      <c r="BW549" s="99"/>
      <c r="BX549" s="99"/>
      <c r="BY549" s="99"/>
      <c r="BZ549" s="99"/>
      <c r="CA549" s="99"/>
      <c r="CB549" s="99"/>
      <c r="CC549" s="99"/>
      <c r="CD549" s="99"/>
      <c r="CE549" s="99"/>
      <c r="CF549" s="99"/>
      <c r="CG549" s="99"/>
      <c r="CH549" s="99"/>
      <c r="CI549" s="206"/>
      <c r="CJ549" s="206"/>
      <c r="CK549" s="206"/>
      <c r="CL549" s="206"/>
      <c r="CM549" s="206"/>
      <c r="CN549" s="206"/>
    </row>
    <row r="550" spans="18:92" x14ac:dyDescent="0.25"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100"/>
      <c r="AH550" s="99"/>
      <c r="AI550" s="99"/>
      <c r="AJ550" s="99"/>
      <c r="AK550" s="99"/>
      <c r="AL550" s="99"/>
      <c r="AM550" s="99"/>
      <c r="AN550" s="99"/>
      <c r="AO550" s="99"/>
      <c r="AP550" s="99"/>
      <c r="AQ550" s="99"/>
      <c r="AR550" s="99"/>
      <c r="AS550" s="99"/>
      <c r="AT550" s="99"/>
      <c r="AU550" s="99"/>
      <c r="AV550" s="99"/>
      <c r="AW550" s="99"/>
      <c r="AX550" s="99"/>
      <c r="AY550" s="99"/>
      <c r="AZ550" s="99"/>
      <c r="BA550" s="99"/>
      <c r="BB550" s="99"/>
      <c r="BC550" s="99"/>
      <c r="BD550" s="99"/>
      <c r="BE550" s="99"/>
      <c r="BF550" s="99"/>
      <c r="BG550" s="99"/>
      <c r="BH550" s="99"/>
      <c r="BI550" s="99"/>
      <c r="BJ550" s="99"/>
      <c r="BK550" s="99"/>
      <c r="BL550" s="99"/>
      <c r="BM550" s="99"/>
      <c r="BN550" s="99"/>
      <c r="BO550" s="99"/>
      <c r="BP550" s="99"/>
      <c r="BQ550" s="99"/>
      <c r="BR550" s="99"/>
      <c r="BS550" s="99"/>
      <c r="BT550" s="99"/>
      <c r="BU550" s="99"/>
      <c r="BV550" s="99"/>
      <c r="BW550" s="99"/>
      <c r="BX550" s="99"/>
      <c r="BY550" s="99"/>
      <c r="BZ550" s="99"/>
      <c r="CA550" s="99"/>
      <c r="CB550" s="99"/>
      <c r="CC550" s="99"/>
      <c r="CD550" s="99"/>
      <c r="CE550" s="99"/>
      <c r="CF550" s="99"/>
      <c r="CG550" s="99"/>
      <c r="CH550" s="99"/>
      <c r="CI550" s="206"/>
      <c r="CJ550" s="206"/>
      <c r="CK550" s="206"/>
      <c r="CL550" s="206"/>
      <c r="CM550" s="206"/>
      <c r="CN550" s="206"/>
    </row>
    <row r="551" spans="18:92" x14ac:dyDescent="0.25"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100"/>
      <c r="AH551" s="99"/>
      <c r="AI551" s="99"/>
      <c r="AJ551" s="99"/>
      <c r="AK551" s="99"/>
      <c r="AL551" s="99"/>
      <c r="AM551" s="99"/>
      <c r="AN551" s="99"/>
      <c r="AO551" s="99"/>
      <c r="AP551" s="99"/>
      <c r="AQ551" s="99"/>
      <c r="AR551" s="99"/>
      <c r="AS551" s="99"/>
      <c r="AT551" s="99"/>
      <c r="AU551" s="99"/>
      <c r="AV551" s="99"/>
      <c r="AW551" s="99"/>
      <c r="AX551" s="99"/>
      <c r="AY551" s="99"/>
      <c r="AZ551" s="99"/>
      <c r="BA551" s="99"/>
      <c r="BB551" s="99"/>
      <c r="BC551" s="99"/>
      <c r="BD551" s="99"/>
      <c r="BE551" s="99"/>
      <c r="BF551" s="99"/>
      <c r="BG551" s="99"/>
      <c r="BH551" s="99"/>
      <c r="BI551" s="99"/>
      <c r="BJ551" s="99"/>
      <c r="BK551" s="99"/>
      <c r="BL551" s="99"/>
      <c r="BM551" s="99"/>
      <c r="BN551" s="99"/>
      <c r="BO551" s="99"/>
      <c r="BP551" s="99"/>
      <c r="BQ551" s="99"/>
      <c r="BR551" s="99"/>
      <c r="BS551" s="99"/>
      <c r="BT551" s="99"/>
      <c r="BU551" s="99"/>
      <c r="BV551" s="99"/>
      <c r="BW551" s="99"/>
      <c r="BX551" s="99"/>
      <c r="BY551" s="99"/>
      <c r="BZ551" s="99"/>
      <c r="CA551" s="99"/>
      <c r="CB551" s="99"/>
      <c r="CC551" s="99"/>
      <c r="CD551" s="99"/>
      <c r="CE551" s="99"/>
      <c r="CF551" s="99"/>
      <c r="CG551" s="99"/>
      <c r="CH551" s="99"/>
      <c r="CI551" s="206"/>
      <c r="CJ551" s="206"/>
      <c r="CK551" s="206"/>
      <c r="CL551" s="206"/>
      <c r="CM551" s="206"/>
      <c r="CN551" s="206"/>
    </row>
    <row r="552" spans="18:92" x14ac:dyDescent="0.25"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100"/>
      <c r="AH552" s="99"/>
      <c r="AI552" s="99"/>
      <c r="AJ552" s="99"/>
      <c r="AK552" s="99"/>
      <c r="AL552" s="99"/>
      <c r="AM552" s="99"/>
      <c r="AN552" s="99"/>
      <c r="AO552" s="99"/>
      <c r="AP552" s="99"/>
      <c r="AQ552" s="99"/>
      <c r="AR552" s="99"/>
      <c r="AS552" s="99"/>
      <c r="AT552" s="99"/>
      <c r="AU552" s="99"/>
      <c r="AV552" s="99"/>
      <c r="AW552" s="99"/>
      <c r="AX552" s="99"/>
      <c r="AY552" s="99"/>
      <c r="AZ552" s="99"/>
      <c r="BA552" s="99"/>
      <c r="BB552" s="99"/>
      <c r="BC552" s="99"/>
      <c r="BD552" s="99"/>
      <c r="BE552" s="99"/>
      <c r="BF552" s="99"/>
      <c r="BG552" s="99"/>
      <c r="BH552" s="99"/>
      <c r="BI552" s="99"/>
      <c r="BJ552" s="99"/>
      <c r="BK552" s="99"/>
      <c r="BL552" s="99"/>
      <c r="BM552" s="99"/>
      <c r="BN552" s="99"/>
      <c r="BO552" s="99"/>
      <c r="BP552" s="99"/>
      <c r="BQ552" s="99"/>
      <c r="BR552" s="99"/>
      <c r="BS552" s="99"/>
      <c r="BT552" s="99"/>
      <c r="BU552" s="99"/>
      <c r="BV552" s="99"/>
      <c r="BW552" s="99"/>
      <c r="BX552" s="99"/>
      <c r="BY552" s="99"/>
      <c r="BZ552" s="99"/>
      <c r="CA552" s="99"/>
      <c r="CB552" s="99"/>
      <c r="CC552" s="99"/>
      <c r="CD552" s="99"/>
      <c r="CE552" s="99"/>
      <c r="CF552" s="99"/>
      <c r="CG552" s="99"/>
      <c r="CH552" s="99"/>
      <c r="CI552" s="206"/>
      <c r="CJ552" s="206"/>
      <c r="CK552" s="206"/>
      <c r="CL552" s="206"/>
      <c r="CM552" s="206"/>
      <c r="CN552" s="206"/>
    </row>
    <row r="553" spans="18:92" x14ac:dyDescent="0.25"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100"/>
      <c r="AH553" s="99"/>
      <c r="AI553" s="99"/>
      <c r="AJ553" s="99"/>
      <c r="AK553" s="99"/>
      <c r="AL553" s="99"/>
      <c r="AM553" s="99"/>
      <c r="AN553" s="99"/>
      <c r="AO553" s="99"/>
      <c r="AP553" s="99"/>
      <c r="AQ553" s="99"/>
      <c r="AR553" s="99"/>
      <c r="AS553" s="99"/>
      <c r="AT553" s="99"/>
      <c r="AU553" s="99"/>
      <c r="AV553" s="99"/>
      <c r="AW553" s="99"/>
      <c r="AX553" s="99"/>
      <c r="AY553" s="99"/>
      <c r="AZ553" s="99"/>
      <c r="BA553" s="99"/>
      <c r="BB553" s="99"/>
      <c r="BC553" s="99"/>
      <c r="BD553" s="99"/>
      <c r="BE553" s="99"/>
      <c r="BF553" s="99"/>
      <c r="BG553" s="99"/>
      <c r="BH553" s="99"/>
      <c r="BI553" s="99"/>
      <c r="BJ553" s="99"/>
      <c r="BK553" s="99"/>
      <c r="BL553" s="99"/>
      <c r="BM553" s="99"/>
      <c r="BN553" s="99"/>
      <c r="BO553" s="99"/>
      <c r="BP553" s="99"/>
      <c r="BQ553" s="99"/>
      <c r="BR553" s="99"/>
      <c r="BS553" s="99"/>
      <c r="BT553" s="99"/>
      <c r="BU553" s="99"/>
      <c r="BV553" s="99"/>
      <c r="BW553" s="99"/>
      <c r="BX553" s="99"/>
      <c r="BY553" s="99"/>
      <c r="BZ553" s="99"/>
      <c r="CA553" s="99"/>
      <c r="CB553" s="99"/>
      <c r="CC553" s="99"/>
      <c r="CD553" s="99"/>
      <c r="CE553" s="99"/>
      <c r="CF553" s="99"/>
      <c r="CG553" s="99"/>
      <c r="CH553" s="99"/>
      <c r="CI553" s="206"/>
      <c r="CJ553" s="206"/>
      <c r="CK553" s="206"/>
      <c r="CL553" s="206"/>
      <c r="CM553" s="206"/>
      <c r="CN553" s="206"/>
    </row>
    <row r="554" spans="18:92" x14ac:dyDescent="0.25"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100"/>
      <c r="AH554" s="99"/>
      <c r="AI554" s="99"/>
      <c r="AJ554" s="99"/>
      <c r="AK554" s="99"/>
      <c r="AL554" s="99"/>
      <c r="AM554" s="99"/>
      <c r="AN554" s="99"/>
      <c r="AO554" s="99"/>
      <c r="AP554" s="99"/>
      <c r="AQ554" s="99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9"/>
      <c r="BD554" s="99"/>
      <c r="BE554" s="99"/>
      <c r="BF554" s="99"/>
      <c r="BG554" s="99"/>
      <c r="BH554" s="99"/>
      <c r="BI554" s="99"/>
      <c r="BJ554" s="99"/>
      <c r="BK554" s="99"/>
      <c r="BL554" s="99"/>
      <c r="BM554" s="99"/>
      <c r="BN554" s="99"/>
      <c r="BO554" s="99"/>
      <c r="BP554" s="99"/>
      <c r="BQ554" s="99"/>
      <c r="BR554" s="99"/>
      <c r="BS554" s="99"/>
      <c r="BT554" s="99"/>
      <c r="BU554" s="99"/>
      <c r="BV554" s="99"/>
      <c r="BW554" s="99"/>
      <c r="BX554" s="99"/>
      <c r="BY554" s="99"/>
      <c r="BZ554" s="99"/>
      <c r="CA554" s="99"/>
      <c r="CB554" s="99"/>
      <c r="CC554" s="99"/>
      <c r="CD554" s="99"/>
      <c r="CE554" s="99"/>
      <c r="CF554" s="99"/>
      <c r="CG554" s="99"/>
      <c r="CH554" s="99"/>
      <c r="CI554" s="206"/>
      <c r="CJ554" s="206"/>
      <c r="CK554" s="206"/>
      <c r="CL554" s="206"/>
      <c r="CM554" s="206"/>
      <c r="CN554" s="206"/>
    </row>
    <row r="555" spans="18:92" x14ac:dyDescent="0.25"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100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99"/>
      <c r="BH555" s="99"/>
      <c r="BI555" s="99"/>
      <c r="BJ555" s="99"/>
      <c r="BK555" s="99"/>
      <c r="BL555" s="99"/>
      <c r="BM555" s="99"/>
      <c r="BN555" s="99"/>
      <c r="BO555" s="99"/>
      <c r="BP555" s="99"/>
      <c r="BQ555" s="99"/>
      <c r="BR555" s="99"/>
      <c r="BS555" s="99"/>
      <c r="BT555" s="99"/>
      <c r="BU555" s="99"/>
      <c r="BV555" s="99"/>
      <c r="BW555" s="99"/>
      <c r="BX555" s="99"/>
      <c r="BY555" s="99"/>
      <c r="BZ555" s="99"/>
      <c r="CA555" s="99"/>
      <c r="CB555" s="99"/>
      <c r="CC555" s="99"/>
      <c r="CD555" s="99"/>
      <c r="CE555" s="99"/>
      <c r="CF555" s="99"/>
      <c r="CG555" s="99"/>
      <c r="CH555" s="99"/>
      <c r="CI555" s="206"/>
      <c r="CJ555" s="206"/>
      <c r="CK555" s="206"/>
      <c r="CL555" s="206"/>
      <c r="CM555" s="206"/>
      <c r="CN555" s="206"/>
    </row>
    <row r="556" spans="18:92" x14ac:dyDescent="0.25"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100"/>
      <c r="AH556" s="99"/>
      <c r="AI556" s="99"/>
      <c r="AJ556" s="99"/>
      <c r="AK556" s="99"/>
      <c r="AL556" s="99"/>
      <c r="AM556" s="99"/>
      <c r="AN556" s="99"/>
      <c r="AO556" s="99"/>
      <c r="AP556" s="99"/>
      <c r="AQ556" s="99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9"/>
      <c r="BD556" s="99"/>
      <c r="BE556" s="99"/>
      <c r="BF556" s="99"/>
      <c r="BG556" s="99"/>
      <c r="BH556" s="99"/>
      <c r="BI556" s="99"/>
      <c r="BJ556" s="99"/>
      <c r="BK556" s="99"/>
      <c r="BL556" s="99"/>
      <c r="BM556" s="99"/>
      <c r="BN556" s="99"/>
      <c r="BO556" s="99"/>
      <c r="BP556" s="99"/>
      <c r="BQ556" s="99"/>
      <c r="BR556" s="99"/>
      <c r="BS556" s="99"/>
      <c r="BT556" s="99"/>
      <c r="BU556" s="99"/>
      <c r="BV556" s="99"/>
      <c r="BW556" s="99"/>
      <c r="BX556" s="99"/>
      <c r="BY556" s="99"/>
      <c r="BZ556" s="99"/>
      <c r="CA556" s="99"/>
      <c r="CB556" s="99"/>
      <c r="CC556" s="99"/>
      <c r="CD556" s="99"/>
      <c r="CE556" s="99"/>
      <c r="CF556" s="99"/>
      <c r="CG556" s="99"/>
      <c r="CH556" s="99"/>
      <c r="CI556" s="206"/>
      <c r="CJ556" s="206"/>
      <c r="CK556" s="206"/>
      <c r="CL556" s="206"/>
      <c r="CM556" s="206"/>
      <c r="CN556" s="206"/>
    </row>
    <row r="557" spans="18:92" x14ac:dyDescent="0.25"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100"/>
      <c r="AH557" s="99"/>
      <c r="AI557" s="99"/>
      <c r="AJ557" s="99"/>
      <c r="AK557" s="99"/>
      <c r="AL557" s="99"/>
      <c r="AM557" s="99"/>
      <c r="AN557" s="99"/>
      <c r="AO557" s="99"/>
      <c r="AP557" s="99"/>
      <c r="AQ557" s="99"/>
      <c r="AR557" s="99"/>
      <c r="AS557" s="99"/>
      <c r="AT557" s="99"/>
      <c r="AU557" s="99"/>
      <c r="AV557" s="99"/>
      <c r="AW557" s="99"/>
      <c r="AX557" s="99"/>
      <c r="AY557" s="99"/>
      <c r="AZ557" s="99"/>
      <c r="BA557" s="99"/>
      <c r="BB557" s="99"/>
      <c r="BC557" s="99"/>
      <c r="BD557" s="99"/>
      <c r="BE557" s="99"/>
      <c r="BF557" s="99"/>
      <c r="BG557" s="99"/>
      <c r="BH557" s="99"/>
      <c r="BI557" s="99"/>
      <c r="BJ557" s="99"/>
      <c r="BK557" s="99"/>
      <c r="BL557" s="99"/>
      <c r="BM557" s="99"/>
      <c r="BN557" s="99"/>
      <c r="BO557" s="99"/>
      <c r="BP557" s="99"/>
      <c r="BQ557" s="99"/>
      <c r="BR557" s="99"/>
      <c r="BS557" s="99"/>
      <c r="BT557" s="99"/>
      <c r="BU557" s="99"/>
      <c r="BV557" s="99"/>
      <c r="BW557" s="99"/>
      <c r="BX557" s="99"/>
      <c r="BY557" s="99"/>
      <c r="BZ557" s="99"/>
      <c r="CA557" s="99"/>
      <c r="CB557" s="99"/>
      <c r="CC557" s="99"/>
      <c r="CD557" s="99"/>
      <c r="CE557" s="99"/>
      <c r="CF557" s="99"/>
      <c r="CG557" s="99"/>
      <c r="CH557" s="99"/>
      <c r="CI557" s="206"/>
      <c r="CJ557" s="206"/>
      <c r="CK557" s="206"/>
      <c r="CL557" s="206"/>
      <c r="CM557" s="206"/>
      <c r="CN557" s="206"/>
    </row>
    <row r="558" spans="18:92" x14ac:dyDescent="0.25"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100"/>
      <c r="AH558" s="99"/>
      <c r="AI558" s="99"/>
      <c r="AJ558" s="99"/>
      <c r="AK558" s="99"/>
      <c r="AL558" s="99"/>
      <c r="AM558" s="99"/>
      <c r="AN558" s="99"/>
      <c r="AO558" s="99"/>
      <c r="AP558" s="99"/>
      <c r="AQ558" s="99"/>
      <c r="AR558" s="99"/>
      <c r="AS558" s="99"/>
      <c r="AT558" s="99"/>
      <c r="AU558" s="99"/>
      <c r="AV558" s="99"/>
      <c r="AW558" s="99"/>
      <c r="AX558" s="99"/>
      <c r="AY558" s="99"/>
      <c r="AZ558" s="99"/>
      <c r="BA558" s="99"/>
      <c r="BB558" s="99"/>
      <c r="BC558" s="99"/>
      <c r="BD558" s="99"/>
      <c r="BE558" s="99"/>
      <c r="BF558" s="99"/>
      <c r="BG558" s="99"/>
      <c r="BH558" s="99"/>
      <c r="BI558" s="99"/>
      <c r="BJ558" s="99"/>
      <c r="BK558" s="99"/>
      <c r="BL558" s="99"/>
      <c r="BM558" s="99"/>
      <c r="BN558" s="99"/>
      <c r="BO558" s="99"/>
      <c r="BP558" s="99"/>
      <c r="BQ558" s="99"/>
      <c r="BR558" s="99"/>
      <c r="BS558" s="99"/>
      <c r="BT558" s="99"/>
      <c r="BU558" s="99"/>
      <c r="BV558" s="99"/>
      <c r="BW558" s="99"/>
      <c r="BX558" s="99"/>
      <c r="BY558" s="99"/>
      <c r="BZ558" s="99"/>
      <c r="CA558" s="99"/>
      <c r="CB558" s="99"/>
      <c r="CC558" s="99"/>
      <c r="CD558" s="99"/>
      <c r="CE558" s="99"/>
      <c r="CF558" s="99"/>
      <c r="CG558" s="99"/>
      <c r="CH558" s="99"/>
      <c r="CI558" s="206"/>
      <c r="CJ558" s="206"/>
      <c r="CK558" s="206"/>
      <c r="CL558" s="206"/>
      <c r="CM558" s="206"/>
      <c r="CN558" s="206"/>
    </row>
    <row r="559" spans="18:92" x14ac:dyDescent="0.25"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100"/>
      <c r="AH559" s="99"/>
      <c r="AI559" s="99"/>
      <c r="AJ559" s="99"/>
      <c r="AK559" s="99"/>
      <c r="AL559" s="99"/>
      <c r="AM559" s="99"/>
      <c r="AN559" s="99"/>
      <c r="AO559" s="99"/>
      <c r="AP559" s="99"/>
      <c r="AQ559" s="99"/>
      <c r="AR559" s="99"/>
      <c r="AS559" s="99"/>
      <c r="AT559" s="99"/>
      <c r="AU559" s="99"/>
      <c r="AV559" s="99"/>
      <c r="AW559" s="99"/>
      <c r="AX559" s="99"/>
      <c r="AY559" s="99"/>
      <c r="AZ559" s="99"/>
      <c r="BA559" s="99"/>
      <c r="BB559" s="99"/>
      <c r="BC559" s="99"/>
      <c r="BD559" s="99"/>
      <c r="BE559" s="99"/>
      <c r="BF559" s="99"/>
      <c r="BG559" s="99"/>
      <c r="BH559" s="99"/>
      <c r="BI559" s="99"/>
      <c r="BJ559" s="99"/>
      <c r="BK559" s="99"/>
      <c r="BL559" s="99"/>
      <c r="BM559" s="99"/>
      <c r="BN559" s="99"/>
      <c r="BO559" s="99"/>
      <c r="BP559" s="99"/>
      <c r="BQ559" s="99"/>
      <c r="BR559" s="99"/>
      <c r="BS559" s="99"/>
      <c r="BT559" s="99"/>
      <c r="BU559" s="99"/>
      <c r="BV559" s="99"/>
      <c r="BW559" s="99"/>
      <c r="BX559" s="99"/>
      <c r="BY559" s="99"/>
      <c r="BZ559" s="99"/>
      <c r="CA559" s="99"/>
      <c r="CB559" s="99"/>
      <c r="CC559" s="99"/>
      <c r="CD559" s="99"/>
      <c r="CE559" s="99"/>
      <c r="CF559" s="99"/>
      <c r="CG559" s="99"/>
      <c r="CH559" s="99"/>
      <c r="CI559" s="206"/>
      <c r="CJ559" s="206"/>
      <c r="CK559" s="206"/>
      <c r="CL559" s="206"/>
      <c r="CM559" s="206"/>
      <c r="CN559" s="206"/>
    </row>
    <row r="560" spans="18:92" x14ac:dyDescent="0.25"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100"/>
      <c r="AH560" s="99"/>
      <c r="AI560" s="99"/>
      <c r="AJ560" s="99"/>
      <c r="AK560" s="99"/>
      <c r="AL560" s="99"/>
      <c r="AM560" s="99"/>
      <c r="AN560" s="99"/>
      <c r="AO560" s="99"/>
      <c r="AP560" s="99"/>
      <c r="AQ560" s="99"/>
      <c r="AR560" s="99"/>
      <c r="AS560" s="99"/>
      <c r="AT560" s="99"/>
      <c r="AU560" s="99"/>
      <c r="AV560" s="99"/>
      <c r="AW560" s="99"/>
      <c r="AX560" s="99"/>
      <c r="AY560" s="99"/>
      <c r="AZ560" s="99"/>
      <c r="BA560" s="99"/>
      <c r="BB560" s="99"/>
      <c r="BC560" s="99"/>
      <c r="BD560" s="99"/>
      <c r="BE560" s="99"/>
      <c r="BF560" s="99"/>
      <c r="BG560" s="99"/>
      <c r="BH560" s="99"/>
      <c r="BI560" s="99"/>
      <c r="BJ560" s="99"/>
      <c r="BK560" s="99"/>
      <c r="BL560" s="99"/>
      <c r="BM560" s="99"/>
      <c r="BN560" s="99"/>
      <c r="BO560" s="99"/>
      <c r="BP560" s="99"/>
      <c r="BQ560" s="99"/>
      <c r="BR560" s="99"/>
      <c r="BS560" s="99"/>
      <c r="BT560" s="99"/>
      <c r="BU560" s="99"/>
      <c r="BV560" s="99"/>
      <c r="BW560" s="99"/>
      <c r="BX560" s="99"/>
      <c r="BY560" s="99"/>
      <c r="BZ560" s="99"/>
      <c r="CA560" s="99"/>
      <c r="CB560" s="99"/>
      <c r="CC560" s="99"/>
      <c r="CD560" s="99"/>
      <c r="CE560" s="99"/>
      <c r="CF560" s="99"/>
      <c r="CG560" s="99"/>
      <c r="CH560" s="99"/>
      <c r="CI560" s="206"/>
      <c r="CJ560" s="206"/>
      <c r="CK560" s="206"/>
      <c r="CL560" s="206"/>
      <c r="CM560" s="206"/>
      <c r="CN560" s="206"/>
    </row>
    <row r="561" spans="2:92" x14ac:dyDescent="0.25"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100"/>
      <c r="AH561" s="99"/>
      <c r="AI561" s="99"/>
      <c r="AJ561" s="99"/>
      <c r="AK561" s="99"/>
      <c r="AL561" s="99"/>
      <c r="AM561" s="99"/>
      <c r="AN561" s="99"/>
      <c r="AO561" s="99"/>
      <c r="AP561" s="99"/>
      <c r="AQ561" s="99"/>
      <c r="AR561" s="99"/>
      <c r="AS561" s="99"/>
      <c r="AT561" s="99"/>
      <c r="AU561" s="99"/>
      <c r="AV561" s="99"/>
      <c r="AW561" s="99"/>
      <c r="AX561" s="99"/>
      <c r="AY561" s="99"/>
      <c r="AZ561" s="99"/>
      <c r="BA561" s="99"/>
      <c r="BB561" s="99"/>
      <c r="BC561" s="99"/>
      <c r="BD561" s="99"/>
      <c r="BE561" s="99"/>
      <c r="BF561" s="99"/>
      <c r="BG561" s="99"/>
      <c r="BH561" s="99"/>
      <c r="BI561" s="99"/>
      <c r="BJ561" s="99"/>
      <c r="BK561" s="99"/>
      <c r="BL561" s="99"/>
      <c r="BM561" s="99"/>
      <c r="BN561" s="99"/>
      <c r="BO561" s="99"/>
      <c r="BP561" s="99"/>
      <c r="BQ561" s="99"/>
      <c r="BR561" s="99"/>
      <c r="BS561" s="99"/>
      <c r="BT561" s="99"/>
      <c r="BU561" s="99"/>
      <c r="BV561" s="99"/>
      <c r="BW561" s="99"/>
      <c r="BX561" s="99"/>
      <c r="BY561" s="99"/>
      <c r="BZ561" s="99"/>
      <c r="CA561" s="99"/>
      <c r="CB561" s="99"/>
      <c r="CC561" s="99"/>
      <c r="CD561" s="99"/>
      <c r="CE561" s="99"/>
      <c r="CF561" s="99"/>
      <c r="CG561" s="99"/>
      <c r="CH561" s="99"/>
      <c r="CI561" s="206"/>
      <c r="CJ561" s="206"/>
      <c r="CK561" s="206"/>
      <c r="CL561" s="206"/>
      <c r="CM561" s="206"/>
      <c r="CN561" s="206"/>
    </row>
    <row r="562" spans="2:92" x14ac:dyDescent="0.25"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100"/>
      <c r="AH562" s="99"/>
      <c r="AI562" s="99"/>
      <c r="AJ562" s="99"/>
      <c r="AK562" s="99"/>
      <c r="AL562" s="99"/>
      <c r="AM562" s="99"/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9"/>
      <c r="BD562" s="99"/>
      <c r="BE562" s="99"/>
      <c r="BF562" s="99"/>
      <c r="BG562" s="99"/>
      <c r="BH562" s="99"/>
      <c r="BI562" s="99"/>
      <c r="BJ562" s="99"/>
      <c r="BK562" s="99"/>
      <c r="BL562" s="99"/>
      <c r="BM562" s="99"/>
      <c r="BN562" s="99"/>
      <c r="BO562" s="99"/>
      <c r="BP562" s="99"/>
      <c r="BQ562" s="99"/>
      <c r="BR562" s="99"/>
      <c r="BS562" s="99"/>
      <c r="BT562" s="99"/>
      <c r="BU562" s="99"/>
      <c r="BV562" s="99"/>
      <c r="BW562" s="99"/>
      <c r="BX562" s="99"/>
      <c r="BY562" s="99"/>
      <c r="BZ562" s="99"/>
      <c r="CA562" s="99"/>
      <c r="CB562" s="99"/>
      <c r="CC562" s="99"/>
      <c r="CD562" s="99"/>
      <c r="CE562" s="99"/>
      <c r="CF562" s="99"/>
      <c r="CG562" s="99"/>
      <c r="CH562" s="99"/>
      <c r="CI562" s="206"/>
      <c r="CJ562" s="206"/>
      <c r="CK562" s="206"/>
      <c r="CL562" s="206"/>
      <c r="CM562" s="206"/>
      <c r="CN562" s="206"/>
    </row>
    <row r="563" spans="2:92" x14ac:dyDescent="0.25"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100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9"/>
      <c r="BD563" s="99"/>
      <c r="BE563" s="99"/>
      <c r="BF563" s="99"/>
      <c r="BG563" s="99"/>
      <c r="BH563" s="99"/>
      <c r="BI563" s="99"/>
      <c r="BJ563" s="99"/>
      <c r="BK563" s="99"/>
      <c r="BL563" s="99"/>
      <c r="BM563" s="99"/>
      <c r="BN563" s="99"/>
      <c r="BO563" s="99"/>
      <c r="BP563" s="99"/>
      <c r="BQ563" s="99"/>
      <c r="BR563" s="99"/>
      <c r="BS563" s="99"/>
      <c r="BT563" s="99"/>
      <c r="BU563" s="99"/>
      <c r="BV563" s="99"/>
      <c r="BW563" s="99"/>
      <c r="BX563" s="99"/>
      <c r="BY563" s="99"/>
      <c r="BZ563" s="99"/>
      <c r="CA563" s="99"/>
      <c r="CB563" s="99"/>
      <c r="CC563" s="99"/>
      <c r="CD563" s="99"/>
      <c r="CE563" s="99"/>
      <c r="CF563" s="99"/>
      <c r="CG563" s="99"/>
      <c r="CH563" s="99"/>
      <c r="CI563" s="206"/>
      <c r="CJ563" s="206"/>
      <c r="CK563" s="206"/>
      <c r="CL563" s="206"/>
      <c r="CM563" s="206"/>
      <c r="CN563" s="206"/>
    </row>
    <row r="564" spans="2:92" x14ac:dyDescent="0.25"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100"/>
      <c r="AH564" s="99"/>
      <c r="AI564" s="99"/>
      <c r="AJ564" s="99"/>
      <c r="AK564" s="99"/>
      <c r="AL564" s="99"/>
      <c r="AM564" s="99"/>
      <c r="AN564" s="99"/>
      <c r="AO564" s="99"/>
      <c r="AP564" s="99"/>
      <c r="AQ564" s="99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99"/>
      <c r="BJ564" s="99"/>
      <c r="BK564" s="99"/>
      <c r="BL564" s="99"/>
      <c r="BM564" s="99"/>
      <c r="BN564" s="99"/>
      <c r="BO564" s="99"/>
      <c r="BP564" s="99"/>
      <c r="BQ564" s="99"/>
      <c r="BR564" s="99"/>
      <c r="BS564" s="99"/>
      <c r="BT564" s="99"/>
      <c r="BU564" s="99"/>
      <c r="BV564" s="99"/>
      <c r="BW564" s="99"/>
      <c r="BX564" s="99"/>
      <c r="BY564" s="99"/>
      <c r="BZ564" s="99"/>
      <c r="CA564" s="99"/>
      <c r="CB564" s="99"/>
      <c r="CC564" s="99"/>
      <c r="CD564" s="99"/>
      <c r="CE564" s="99"/>
      <c r="CF564" s="99"/>
      <c r="CG564" s="99"/>
      <c r="CH564" s="99"/>
      <c r="CI564" s="206"/>
      <c r="CJ564" s="206"/>
      <c r="CK564" s="206"/>
      <c r="CL564" s="206"/>
      <c r="CM564" s="206"/>
      <c r="CN564" s="206"/>
    </row>
    <row r="565" spans="2:92" x14ac:dyDescent="0.25"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100"/>
      <c r="AH565" s="99"/>
      <c r="AI565" s="99"/>
      <c r="AJ565" s="99"/>
      <c r="AK565" s="99"/>
      <c r="AL565" s="99"/>
      <c r="AM565" s="99"/>
      <c r="AN565" s="99"/>
      <c r="AO565" s="99"/>
      <c r="AP565" s="99"/>
      <c r="AQ565" s="99"/>
      <c r="AR565" s="99"/>
      <c r="AS565" s="99"/>
      <c r="AT565" s="99"/>
      <c r="AU565" s="99"/>
      <c r="AV565" s="99"/>
      <c r="AW565" s="99"/>
      <c r="AX565" s="99"/>
      <c r="AY565" s="99"/>
      <c r="AZ565" s="99"/>
      <c r="BA565" s="99"/>
      <c r="BB565" s="99"/>
      <c r="BC565" s="99"/>
      <c r="BD565" s="99"/>
      <c r="BE565" s="99"/>
      <c r="BF565" s="99"/>
      <c r="BG565" s="99"/>
      <c r="BH565" s="99"/>
      <c r="BI565" s="99"/>
      <c r="BJ565" s="99"/>
      <c r="BK565" s="99"/>
      <c r="BL565" s="99"/>
      <c r="BM565" s="99"/>
      <c r="BN565" s="99"/>
      <c r="BO565" s="99"/>
      <c r="BP565" s="99"/>
      <c r="BQ565" s="99"/>
      <c r="BR565" s="99"/>
      <c r="BS565" s="99"/>
      <c r="BT565" s="99"/>
      <c r="BU565" s="99"/>
      <c r="BV565" s="99"/>
      <c r="BW565" s="99"/>
      <c r="BX565" s="99"/>
      <c r="BY565" s="99"/>
      <c r="BZ565" s="99"/>
      <c r="CA565" s="99"/>
      <c r="CB565" s="99"/>
      <c r="CC565" s="99"/>
      <c r="CD565" s="99"/>
      <c r="CE565" s="99"/>
      <c r="CF565" s="99"/>
      <c r="CG565" s="99"/>
      <c r="CH565" s="99"/>
      <c r="CI565" s="206"/>
      <c r="CJ565" s="206"/>
      <c r="CK565" s="206"/>
      <c r="CL565" s="206"/>
      <c r="CM565" s="206"/>
      <c r="CN565" s="206"/>
    </row>
    <row r="566" spans="2:92" x14ac:dyDescent="0.25"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100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9"/>
      <c r="BD566" s="99"/>
      <c r="BE566" s="99"/>
      <c r="BF566" s="99"/>
      <c r="BG566" s="99"/>
      <c r="BH566" s="99"/>
      <c r="BI566" s="99"/>
      <c r="BJ566" s="99"/>
      <c r="BK566" s="99"/>
      <c r="BL566" s="99"/>
      <c r="BM566" s="99"/>
      <c r="BN566" s="99"/>
      <c r="BO566" s="99"/>
      <c r="BP566" s="99"/>
      <c r="BQ566" s="99"/>
      <c r="BR566" s="99"/>
      <c r="BS566" s="99"/>
      <c r="BT566" s="99"/>
      <c r="BU566" s="99"/>
      <c r="BV566" s="99"/>
      <c r="BW566" s="99"/>
      <c r="BX566" s="99"/>
      <c r="BY566" s="99"/>
      <c r="BZ566" s="99"/>
      <c r="CA566" s="99"/>
      <c r="CB566" s="99"/>
      <c r="CC566" s="99"/>
      <c r="CD566" s="99"/>
      <c r="CE566" s="99"/>
      <c r="CF566" s="99"/>
      <c r="CG566" s="99"/>
      <c r="CH566" s="99"/>
      <c r="CI566" s="206"/>
      <c r="CJ566" s="206"/>
      <c r="CK566" s="206"/>
      <c r="CL566" s="206"/>
      <c r="CM566" s="206"/>
      <c r="CN566" s="206"/>
    </row>
    <row r="567" spans="2:92" x14ac:dyDescent="0.25"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100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9"/>
      <c r="BF567" s="99"/>
      <c r="BG567" s="99"/>
      <c r="BH567" s="99"/>
      <c r="BI567" s="99"/>
      <c r="BJ567" s="99"/>
      <c r="BK567" s="99"/>
      <c r="BL567" s="99"/>
      <c r="BM567" s="99"/>
      <c r="BN567" s="99"/>
      <c r="BO567" s="99"/>
      <c r="BP567" s="99"/>
      <c r="BQ567" s="99"/>
      <c r="BR567" s="99"/>
      <c r="BS567" s="99"/>
      <c r="BT567" s="99"/>
      <c r="BU567" s="99"/>
      <c r="BV567" s="99"/>
      <c r="BW567" s="99"/>
      <c r="BX567" s="99"/>
      <c r="BY567" s="99"/>
      <c r="BZ567" s="99"/>
      <c r="CA567" s="99"/>
      <c r="CB567" s="99"/>
      <c r="CC567" s="99"/>
      <c r="CD567" s="99"/>
      <c r="CE567" s="99"/>
      <c r="CF567" s="99"/>
      <c r="CG567" s="99"/>
      <c r="CH567" s="99"/>
      <c r="CI567" s="206"/>
      <c r="CJ567" s="206"/>
      <c r="CK567" s="206"/>
      <c r="CL567" s="206"/>
      <c r="CM567" s="206"/>
      <c r="CN567" s="206"/>
    </row>
    <row r="568" spans="2:92" x14ac:dyDescent="0.25"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100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99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9"/>
      <c r="BF568" s="99"/>
      <c r="BG568" s="99"/>
      <c r="BH568" s="99"/>
      <c r="BI568" s="99"/>
      <c r="BJ568" s="99"/>
      <c r="BK568" s="99"/>
      <c r="BL568" s="99"/>
      <c r="BM568" s="99"/>
      <c r="BN568" s="99"/>
      <c r="BO568" s="99"/>
      <c r="BP568" s="99"/>
      <c r="BQ568" s="99"/>
      <c r="BR568" s="99"/>
      <c r="BS568" s="99"/>
      <c r="BT568" s="99"/>
      <c r="BU568" s="99"/>
      <c r="BV568" s="99"/>
      <c r="BW568" s="99"/>
      <c r="BX568" s="99"/>
      <c r="BY568" s="99"/>
      <c r="BZ568" s="99"/>
      <c r="CA568" s="99"/>
      <c r="CB568" s="99"/>
      <c r="CC568" s="99"/>
      <c r="CD568" s="99"/>
      <c r="CE568" s="99"/>
      <c r="CF568" s="99"/>
      <c r="CG568" s="99"/>
      <c r="CH568" s="99"/>
      <c r="CI568" s="206"/>
      <c r="CJ568" s="206"/>
      <c r="CK568" s="206"/>
      <c r="CL568" s="206"/>
      <c r="CM568" s="206"/>
      <c r="CN568" s="206"/>
    </row>
    <row r="569" spans="2:92" x14ac:dyDescent="0.25"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100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99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9"/>
      <c r="BF569" s="99"/>
      <c r="BG569" s="99"/>
      <c r="BH569" s="99"/>
      <c r="BI569" s="99"/>
      <c r="BJ569" s="99"/>
      <c r="BK569" s="99"/>
      <c r="BL569" s="99"/>
      <c r="BM569" s="99"/>
      <c r="BN569" s="99"/>
      <c r="BO569" s="99"/>
      <c r="BP569" s="99"/>
      <c r="BQ569" s="99"/>
      <c r="BR569" s="99"/>
      <c r="BS569" s="99"/>
      <c r="BT569" s="99"/>
      <c r="BU569" s="99"/>
      <c r="BV569" s="99"/>
      <c r="BW569" s="99"/>
      <c r="BX569" s="99"/>
      <c r="BY569" s="99"/>
      <c r="BZ569" s="99"/>
      <c r="CA569" s="99"/>
      <c r="CB569" s="99"/>
      <c r="CC569" s="99"/>
      <c r="CD569" s="99"/>
      <c r="CE569" s="99"/>
      <c r="CF569" s="99"/>
      <c r="CG569" s="99"/>
      <c r="CH569" s="99"/>
      <c r="CI569" s="206"/>
      <c r="CJ569" s="206"/>
      <c r="CK569" s="206"/>
      <c r="CL569" s="206"/>
      <c r="CM569" s="206"/>
      <c r="CN569" s="206"/>
    </row>
    <row r="570" spans="2:92" x14ac:dyDescent="0.25"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100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9"/>
      <c r="BF570" s="99"/>
      <c r="BG570" s="99"/>
      <c r="BH570" s="99"/>
      <c r="BI570" s="99"/>
      <c r="BJ570" s="99"/>
      <c r="BK570" s="99"/>
      <c r="BL570" s="99"/>
      <c r="BM570" s="99"/>
      <c r="BN570" s="99"/>
      <c r="BO570" s="99"/>
      <c r="BP570" s="99"/>
      <c r="BQ570" s="99"/>
      <c r="BR570" s="99"/>
      <c r="BS570" s="99"/>
      <c r="BT570" s="99"/>
      <c r="BU570" s="99"/>
      <c r="BV570" s="99"/>
      <c r="BW570" s="99"/>
      <c r="BX570" s="99"/>
      <c r="BY570" s="99"/>
      <c r="BZ570" s="99"/>
      <c r="CA570" s="99"/>
      <c r="CB570" s="99"/>
      <c r="CC570" s="99"/>
      <c r="CD570" s="99"/>
      <c r="CE570" s="99"/>
      <c r="CF570" s="99"/>
      <c r="CG570" s="99"/>
      <c r="CH570" s="99"/>
      <c r="CI570" s="206"/>
      <c r="CJ570" s="206"/>
      <c r="CK570" s="206"/>
      <c r="CL570" s="206"/>
      <c r="CM570" s="206"/>
      <c r="CN570" s="206"/>
    </row>
    <row r="571" spans="2:92" x14ac:dyDescent="0.25"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100"/>
      <c r="AH571" s="99"/>
      <c r="AI571" s="99"/>
      <c r="AJ571" s="99"/>
      <c r="AK571" s="99"/>
      <c r="AL571" s="99"/>
      <c r="AM571" s="99"/>
      <c r="AN571" s="99"/>
      <c r="AO571" s="99"/>
      <c r="AP571" s="99"/>
      <c r="AQ571" s="99"/>
      <c r="AR571" s="99"/>
      <c r="AS571" s="99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9"/>
      <c r="BF571" s="99"/>
      <c r="BG571" s="99"/>
      <c r="BH571" s="99"/>
      <c r="BI571" s="99"/>
      <c r="BJ571" s="99"/>
      <c r="BK571" s="99"/>
      <c r="BL571" s="99"/>
      <c r="BM571" s="99"/>
      <c r="BN571" s="99"/>
      <c r="BO571" s="99"/>
      <c r="BP571" s="99"/>
      <c r="BQ571" s="99"/>
      <c r="BR571" s="99"/>
      <c r="BS571" s="99"/>
      <c r="BT571" s="99"/>
      <c r="BU571" s="99"/>
      <c r="BV571" s="99"/>
      <c r="BW571" s="99"/>
      <c r="BX571" s="99"/>
      <c r="BY571" s="99"/>
      <c r="BZ571" s="99"/>
      <c r="CA571" s="99"/>
      <c r="CB571" s="99"/>
      <c r="CC571" s="99"/>
      <c r="CD571" s="99"/>
      <c r="CE571" s="99"/>
      <c r="CF571" s="99"/>
      <c r="CG571" s="99"/>
      <c r="CH571" s="99"/>
      <c r="CI571" s="206"/>
      <c r="CJ571" s="206"/>
      <c r="CK571" s="206"/>
      <c r="CL571" s="206"/>
      <c r="CM571" s="206"/>
      <c r="CN571" s="206"/>
    </row>
    <row r="572" spans="2:92" x14ac:dyDescent="0.25"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100"/>
      <c r="AH572" s="99"/>
      <c r="AI572" s="99"/>
      <c r="AJ572" s="99"/>
      <c r="AK572" s="99"/>
      <c r="AL572" s="99"/>
      <c r="AM572" s="99"/>
      <c r="AN572" s="99"/>
      <c r="AO572" s="99"/>
      <c r="AP572" s="99"/>
      <c r="AQ572" s="99"/>
      <c r="AR572" s="99"/>
      <c r="AS572" s="99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9"/>
      <c r="BF572" s="99"/>
      <c r="BG572" s="99"/>
      <c r="BH572" s="99"/>
      <c r="BI572" s="99"/>
      <c r="BJ572" s="99"/>
      <c r="BK572" s="99"/>
      <c r="BL572" s="99"/>
      <c r="BM572" s="99"/>
      <c r="BN572" s="99"/>
      <c r="BO572" s="99"/>
      <c r="BP572" s="99"/>
      <c r="BQ572" s="99"/>
      <c r="BR572" s="99"/>
      <c r="BS572" s="99"/>
      <c r="BT572" s="99"/>
      <c r="BU572" s="99"/>
      <c r="BV572" s="99"/>
      <c r="BW572" s="99"/>
      <c r="BX572" s="99"/>
      <c r="BY572" s="99"/>
      <c r="BZ572" s="99"/>
      <c r="CA572" s="99"/>
      <c r="CB572" s="99"/>
      <c r="CC572" s="99"/>
      <c r="CD572" s="99"/>
      <c r="CE572" s="99"/>
      <c r="CF572" s="99"/>
      <c r="CG572" s="99"/>
      <c r="CH572" s="99"/>
      <c r="CI572" s="206"/>
      <c r="CJ572" s="206"/>
      <c r="CK572" s="206"/>
      <c r="CL572" s="206"/>
      <c r="CM572" s="206"/>
      <c r="CN572" s="206"/>
    </row>
    <row r="573" spans="2:92" x14ac:dyDescent="0.25"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100"/>
      <c r="AH573" s="99"/>
      <c r="AI573" s="99"/>
      <c r="AJ573" s="99"/>
      <c r="AK573" s="99"/>
      <c r="AL573" s="99"/>
      <c r="AM573" s="99"/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9"/>
      <c r="BF573" s="99"/>
      <c r="BG573" s="99"/>
      <c r="BH573" s="99"/>
      <c r="BI573" s="99"/>
      <c r="BJ573" s="99"/>
      <c r="BK573" s="99"/>
      <c r="BL573" s="99"/>
      <c r="BM573" s="99"/>
      <c r="BN573" s="99"/>
      <c r="BO573" s="99"/>
      <c r="BP573" s="99"/>
      <c r="BQ573" s="99"/>
      <c r="BR573" s="99"/>
      <c r="BS573" s="99"/>
      <c r="BT573" s="99"/>
      <c r="BU573" s="99"/>
      <c r="BV573" s="99"/>
      <c r="BW573" s="99"/>
      <c r="BX573" s="99"/>
      <c r="BY573" s="99"/>
      <c r="BZ573" s="99"/>
      <c r="CA573" s="99"/>
      <c r="CB573" s="99"/>
      <c r="CC573" s="99"/>
      <c r="CD573" s="99"/>
      <c r="CE573" s="99"/>
      <c r="CF573" s="99"/>
      <c r="CG573" s="99"/>
      <c r="CH573" s="99"/>
      <c r="CI573" s="206"/>
      <c r="CJ573" s="206"/>
      <c r="CK573" s="206"/>
      <c r="CL573" s="206"/>
      <c r="CM573" s="206"/>
      <c r="CN573" s="206"/>
    </row>
    <row r="574" spans="2:92" x14ac:dyDescent="0.25"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100"/>
      <c r="AH574" s="99"/>
      <c r="AI574" s="99"/>
      <c r="AJ574" s="99"/>
      <c r="AK574" s="99"/>
      <c r="AL574" s="99"/>
      <c r="AM574" s="99"/>
      <c r="AN574" s="99"/>
      <c r="AO574" s="99"/>
      <c r="AP574" s="99"/>
      <c r="AQ574" s="99"/>
      <c r="AR574" s="99"/>
      <c r="AS574" s="99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9"/>
      <c r="BF574" s="99"/>
      <c r="BG574" s="99"/>
      <c r="BH574" s="99"/>
      <c r="BI574" s="99"/>
      <c r="BJ574" s="99"/>
      <c r="BK574" s="99"/>
      <c r="BL574" s="99"/>
      <c r="BM574" s="99"/>
      <c r="BN574" s="99"/>
      <c r="BO574" s="99"/>
      <c r="BP574" s="99"/>
      <c r="BQ574" s="99"/>
      <c r="BR574" s="99"/>
      <c r="BS574" s="99"/>
      <c r="BT574" s="99"/>
      <c r="BU574" s="99"/>
      <c r="BV574" s="99"/>
      <c r="BW574" s="99"/>
      <c r="BX574" s="99"/>
      <c r="BY574" s="99"/>
      <c r="BZ574" s="99"/>
      <c r="CA574" s="99"/>
      <c r="CB574" s="99"/>
      <c r="CC574" s="99"/>
      <c r="CD574" s="99"/>
      <c r="CE574" s="99"/>
      <c r="CF574" s="99"/>
      <c r="CG574" s="99"/>
      <c r="CH574" s="99"/>
      <c r="CI574" s="206"/>
      <c r="CJ574" s="206"/>
      <c r="CK574" s="206"/>
      <c r="CL574" s="206"/>
      <c r="CM574" s="206"/>
      <c r="CN574" s="206"/>
    </row>
    <row r="575" spans="2:92" x14ac:dyDescent="0.25"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100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99"/>
      <c r="BH575" s="99"/>
      <c r="BI575" s="99"/>
      <c r="BJ575" s="99"/>
      <c r="BK575" s="99"/>
      <c r="BL575" s="99"/>
      <c r="BM575" s="99"/>
      <c r="BN575" s="99"/>
      <c r="BO575" s="99"/>
      <c r="BP575" s="99"/>
      <c r="BQ575" s="99"/>
      <c r="BR575" s="99"/>
      <c r="BS575" s="99"/>
      <c r="BT575" s="99"/>
      <c r="BU575" s="99"/>
      <c r="BV575" s="99"/>
      <c r="BW575" s="99"/>
      <c r="BX575" s="99"/>
      <c r="BY575" s="99"/>
      <c r="BZ575" s="99"/>
      <c r="CA575" s="99"/>
      <c r="CB575" s="99"/>
      <c r="CC575" s="99"/>
      <c r="CD575" s="99"/>
      <c r="CE575" s="99"/>
      <c r="CF575" s="99"/>
      <c r="CG575" s="99"/>
      <c r="CH575" s="99"/>
      <c r="CI575" s="206"/>
      <c r="CJ575" s="206"/>
      <c r="CK575" s="206"/>
      <c r="CL575" s="206"/>
      <c r="CM575" s="206"/>
      <c r="CN575" s="206"/>
    </row>
    <row r="576" spans="2:92" x14ac:dyDescent="0.25">
      <c r="B576" s="99" t="str">
        <f t="shared" ref="B576:B639" si="88">IF(C576&lt;&gt;"",CONCATENATE(C576,F576,D576,I576),"")</f>
        <v/>
      </c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100"/>
      <c r="AH576" s="99"/>
      <c r="AI576" s="99"/>
      <c r="AJ576" s="99"/>
      <c r="AK576" s="99"/>
      <c r="AL576" s="99"/>
      <c r="AM576" s="99"/>
      <c r="AN576" s="99"/>
      <c r="AO576" s="99"/>
      <c r="AP576" s="99"/>
      <c r="AQ576" s="99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9"/>
      <c r="BF576" s="99"/>
      <c r="BG576" s="99"/>
      <c r="BH576" s="99"/>
      <c r="BI576" s="99"/>
      <c r="BJ576" s="99"/>
      <c r="BK576" s="99"/>
      <c r="BL576" s="99"/>
      <c r="BM576" s="99"/>
      <c r="BN576" s="99"/>
      <c r="BO576" s="99"/>
      <c r="BP576" s="99"/>
      <c r="BQ576" s="99"/>
      <c r="BR576" s="99"/>
      <c r="BS576" s="99"/>
      <c r="BT576" s="99"/>
      <c r="BU576" s="99"/>
      <c r="BV576" s="99"/>
      <c r="BW576" s="99"/>
      <c r="BX576" s="99"/>
      <c r="BY576" s="99"/>
      <c r="BZ576" s="99"/>
      <c r="CA576" s="99"/>
      <c r="CB576" s="99"/>
      <c r="CC576" s="99"/>
      <c r="CD576" s="99"/>
      <c r="CE576" s="99"/>
      <c r="CF576" s="99"/>
      <c r="CG576" s="99"/>
      <c r="CH576" s="99"/>
      <c r="CI576" s="206"/>
      <c r="CJ576" s="206"/>
      <c r="CK576" s="206"/>
      <c r="CL576" s="206"/>
      <c r="CM576" s="206"/>
      <c r="CN576" s="206"/>
    </row>
    <row r="577" spans="2:92" x14ac:dyDescent="0.25">
      <c r="B577" s="99" t="str">
        <f t="shared" si="88"/>
        <v/>
      </c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100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99"/>
      <c r="BH577" s="99"/>
      <c r="BI577" s="99"/>
      <c r="BJ577" s="99"/>
      <c r="BK577" s="99"/>
      <c r="BL577" s="99"/>
      <c r="BM577" s="99"/>
      <c r="BN577" s="99"/>
      <c r="BO577" s="99"/>
      <c r="BP577" s="99"/>
      <c r="BQ577" s="99"/>
      <c r="BR577" s="99"/>
      <c r="BS577" s="99"/>
      <c r="BT577" s="99"/>
      <c r="BU577" s="99"/>
      <c r="BV577" s="99"/>
      <c r="BW577" s="99"/>
      <c r="BX577" s="99"/>
      <c r="BY577" s="99"/>
      <c r="BZ577" s="99"/>
      <c r="CA577" s="99"/>
      <c r="CB577" s="99"/>
      <c r="CC577" s="99"/>
      <c r="CD577" s="99"/>
      <c r="CE577" s="99"/>
      <c r="CF577" s="99"/>
      <c r="CG577" s="99"/>
      <c r="CH577" s="99"/>
      <c r="CI577" s="206"/>
      <c r="CJ577" s="206"/>
      <c r="CK577" s="206"/>
      <c r="CL577" s="206"/>
      <c r="CM577" s="206"/>
      <c r="CN577" s="206"/>
    </row>
    <row r="578" spans="2:92" x14ac:dyDescent="0.25">
      <c r="B578" s="99" t="str">
        <f t="shared" si="88"/>
        <v/>
      </c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100"/>
      <c r="AH578" s="99"/>
      <c r="AI578" s="99"/>
      <c r="AJ578" s="99"/>
      <c r="AK578" s="99"/>
      <c r="AL578" s="99"/>
      <c r="AM578" s="99"/>
      <c r="AN578" s="99"/>
      <c r="AO578" s="99"/>
      <c r="AP578" s="99"/>
      <c r="AQ578" s="99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9"/>
      <c r="BD578" s="99"/>
      <c r="BE578" s="99"/>
      <c r="BF578" s="99"/>
      <c r="BG578" s="99"/>
      <c r="BH578" s="99"/>
      <c r="BI578" s="99"/>
      <c r="BJ578" s="99"/>
      <c r="BK578" s="99"/>
      <c r="BL578" s="99"/>
      <c r="BM578" s="99"/>
      <c r="BN578" s="99"/>
      <c r="BO578" s="99"/>
      <c r="BP578" s="99"/>
      <c r="BQ578" s="99"/>
      <c r="BR578" s="99"/>
      <c r="BS578" s="99"/>
      <c r="BT578" s="99"/>
      <c r="BU578" s="99"/>
      <c r="BV578" s="99"/>
      <c r="BW578" s="99"/>
      <c r="BX578" s="99"/>
      <c r="BY578" s="99"/>
      <c r="BZ578" s="99"/>
      <c r="CA578" s="99"/>
      <c r="CB578" s="99"/>
      <c r="CC578" s="99"/>
      <c r="CD578" s="99"/>
      <c r="CE578" s="99"/>
      <c r="CF578" s="99"/>
      <c r="CG578" s="99"/>
      <c r="CH578" s="99"/>
      <c r="CI578" s="206"/>
      <c r="CJ578" s="206"/>
      <c r="CK578" s="206"/>
      <c r="CL578" s="206"/>
      <c r="CM578" s="206"/>
      <c r="CN578" s="206"/>
    </row>
    <row r="579" spans="2:92" x14ac:dyDescent="0.25">
      <c r="B579" s="99" t="str">
        <f t="shared" si="88"/>
        <v/>
      </c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100"/>
      <c r="AH579" s="99"/>
      <c r="AI579" s="99"/>
      <c r="AJ579" s="99"/>
      <c r="AK579" s="99"/>
      <c r="AL579" s="99"/>
      <c r="AM579" s="99"/>
      <c r="AN579" s="99"/>
      <c r="AO579" s="99"/>
      <c r="AP579" s="99"/>
      <c r="AQ579" s="99"/>
      <c r="AR579" s="99"/>
      <c r="AS579" s="99"/>
      <c r="AT579" s="99"/>
      <c r="AU579" s="99"/>
      <c r="AV579" s="99"/>
      <c r="AW579" s="99"/>
      <c r="AX579" s="99"/>
      <c r="AY579" s="99"/>
      <c r="AZ579" s="99"/>
      <c r="BA579" s="99"/>
      <c r="BB579" s="99"/>
      <c r="BC579" s="99"/>
      <c r="BD579" s="99"/>
      <c r="BE579" s="99"/>
      <c r="BF579" s="99"/>
      <c r="BG579" s="99"/>
      <c r="BH579" s="99"/>
      <c r="BI579" s="99"/>
      <c r="BJ579" s="99"/>
      <c r="BK579" s="99"/>
      <c r="BL579" s="99"/>
      <c r="BM579" s="99"/>
      <c r="BN579" s="99"/>
      <c r="BO579" s="99"/>
      <c r="BP579" s="99"/>
      <c r="BQ579" s="99"/>
      <c r="BR579" s="99"/>
      <c r="BS579" s="99"/>
      <c r="BT579" s="99"/>
      <c r="BU579" s="99"/>
      <c r="BV579" s="99"/>
      <c r="BW579" s="99"/>
      <c r="BX579" s="99"/>
      <c r="BY579" s="99"/>
      <c r="BZ579" s="99"/>
      <c r="CA579" s="99"/>
      <c r="CB579" s="99"/>
      <c r="CC579" s="99"/>
      <c r="CD579" s="99"/>
      <c r="CE579" s="99"/>
      <c r="CF579" s="99"/>
      <c r="CG579" s="99"/>
      <c r="CH579" s="99"/>
      <c r="CI579" s="206"/>
      <c r="CJ579" s="206"/>
      <c r="CK579" s="206"/>
      <c r="CL579" s="206"/>
      <c r="CM579" s="206"/>
      <c r="CN579" s="206"/>
    </row>
    <row r="580" spans="2:92" x14ac:dyDescent="0.25">
      <c r="B580" s="99" t="str">
        <f t="shared" si="88"/>
        <v/>
      </c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100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99"/>
      <c r="AT580" s="99"/>
      <c r="AU580" s="99"/>
      <c r="AV580" s="99"/>
      <c r="AW580" s="99"/>
      <c r="AX580" s="99"/>
      <c r="AY580" s="99"/>
      <c r="AZ580" s="99"/>
      <c r="BA580" s="99"/>
      <c r="BB580" s="99"/>
      <c r="BC580" s="99"/>
      <c r="BD580" s="99"/>
      <c r="BE580" s="99"/>
      <c r="BF580" s="99"/>
      <c r="BG580" s="99"/>
      <c r="BH580" s="99"/>
      <c r="BI580" s="99"/>
      <c r="BJ580" s="99"/>
      <c r="BK580" s="99"/>
      <c r="BL580" s="99"/>
      <c r="BM580" s="99"/>
      <c r="BN580" s="99"/>
      <c r="BO580" s="99"/>
      <c r="BP580" s="99"/>
      <c r="BQ580" s="99"/>
      <c r="BR580" s="99"/>
      <c r="BS580" s="99"/>
      <c r="BT580" s="99"/>
      <c r="BU580" s="99"/>
      <c r="BV580" s="99"/>
      <c r="BW580" s="99"/>
      <c r="BX580" s="99"/>
      <c r="BY580" s="99"/>
      <c r="BZ580" s="99"/>
      <c r="CA580" s="99"/>
      <c r="CB580" s="99"/>
      <c r="CC580" s="99"/>
      <c r="CD580" s="99"/>
      <c r="CE580" s="99"/>
      <c r="CF580" s="99"/>
      <c r="CG580" s="99"/>
      <c r="CH580" s="99"/>
      <c r="CI580" s="206"/>
      <c r="CJ580" s="206"/>
      <c r="CK580" s="206"/>
      <c r="CL580" s="206"/>
      <c r="CM580" s="206"/>
      <c r="CN580" s="206"/>
    </row>
    <row r="581" spans="2:92" x14ac:dyDescent="0.25">
      <c r="B581" s="99" t="str">
        <f t="shared" si="88"/>
        <v/>
      </c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100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9"/>
      <c r="BD581" s="99"/>
      <c r="BE581" s="99"/>
      <c r="BF581" s="99"/>
      <c r="BG581" s="99"/>
      <c r="BH581" s="99"/>
      <c r="BI581" s="99"/>
      <c r="BJ581" s="99"/>
      <c r="BK581" s="99"/>
      <c r="BL581" s="99"/>
      <c r="BM581" s="99"/>
      <c r="BN581" s="99"/>
      <c r="BO581" s="99"/>
      <c r="BP581" s="99"/>
      <c r="BQ581" s="99"/>
      <c r="BR581" s="99"/>
      <c r="BS581" s="99"/>
      <c r="BT581" s="99"/>
      <c r="BU581" s="99"/>
      <c r="BV581" s="99"/>
      <c r="BW581" s="99"/>
      <c r="BX581" s="99"/>
      <c r="BY581" s="99"/>
      <c r="BZ581" s="99"/>
      <c r="CA581" s="99"/>
      <c r="CB581" s="99"/>
      <c r="CC581" s="99"/>
      <c r="CD581" s="99"/>
      <c r="CE581" s="99"/>
      <c r="CF581" s="99"/>
      <c r="CG581" s="99"/>
      <c r="CH581" s="99"/>
      <c r="CI581" s="206"/>
      <c r="CJ581" s="206"/>
      <c r="CK581" s="206"/>
      <c r="CL581" s="206"/>
      <c r="CM581" s="206"/>
      <c r="CN581" s="206"/>
    </row>
    <row r="582" spans="2:92" x14ac:dyDescent="0.25">
      <c r="B582" s="99" t="str">
        <f t="shared" si="88"/>
        <v/>
      </c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100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9"/>
      <c r="BD582" s="99"/>
      <c r="BE582" s="99"/>
      <c r="BF582" s="99"/>
      <c r="BG582" s="99"/>
      <c r="BH582" s="99"/>
      <c r="BI582" s="99"/>
      <c r="BJ582" s="99"/>
      <c r="BK582" s="99"/>
      <c r="BL582" s="99"/>
      <c r="BM582" s="99"/>
      <c r="BN582" s="99"/>
      <c r="BO582" s="99"/>
      <c r="BP582" s="99"/>
      <c r="BQ582" s="99"/>
      <c r="BR582" s="99"/>
      <c r="BS582" s="99"/>
      <c r="BT582" s="99"/>
      <c r="BU582" s="99"/>
      <c r="BV582" s="99"/>
      <c r="BW582" s="99"/>
      <c r="BX582" s="99"/>
      <c r="BY582" s="99"/>
      <c r="BZ582" s="99"/>
      <c r="CA582" s="99"/>
      <c r="CB582" s="99"/>
      <c r="CC582" s="99"/>
      <c r="CD582" s="99"/>
      <c r="CE582" s="99"/>
      <c r="CF582" s="99"/>
      <c r="CG582" s="99"/>
      <c r="CH582" s="99"/>
      <c r="CI582" s="206"/>
      <c r="CJ582" s="206"/>
      <c r="CK582" s="206"/>
      <c r="CL582" s="206"/>
      <c r="CM582" s="206"/>
      <c r="CN582" s="206"/>
    </row>
    <row r="583" spans="2:92" x14ac:dyDescent="0.25">
      <c r="B583" s="99" t="str">
        <f t="shared" si="88"/>
        <v/>
      </c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100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99"/>
      <c r="AT583" s="99"/>
      <c r="AU583" s="99"/>
      <c r="AV583" s="99"/>
      <c r="AW583" s="99"/>
      <c r="AX583" s="99"/>
      <c r="AY583" s="99"/>
      <c r="AZ583" s="99"/>
      <c r="BA583" s="99"/>
      <c r="BB583" s="99"/>
      <c r="BC583" s="99"/>
      <c r="BD583" s="99"/>
      <c r="BE583" s="99"/>
      <c r="BF583" s="99"/>
      <c r="BG583" s="99"/>
      <c r="BH583" s="99"/>
      <c r="BI583" s="99"/>
      <c r="BJ583" s="99"/>
      <c r="BK583" s="99"/>
      <c r="BL583" s="99"/>
      <c r="BM583" s="99"/>
      <c r="BN583" s="99"/>
      <c r="BO583" s="99"/>
      <c r="BP583" s="99"/>
      <c r="BQ583" s="99"/>
      <c r="BR583" s="99"/>
      <c r="BS583" s="99"/>
      <c r="BT583" s="99"/>
      <c r="BU583" s="99"/>
      <c r="BV583" s="99"/>
      <c r="BW583" s="99"/>
      <c r="BX583" s="99"/>
      <c r="BY583" s="99"/>
      <c r="BZ583" s="99"/>
      <c r="CA583" s="99"/>
      <c r="CB583" s="99"/>
      <c r="CC583" s="99"/>
      <c r="CD583" s="99"/>
      <c r="CE583" s="99"/>
      <c r="CF583" s="99"/>
      <c r="CG583" s="99"/>
      <c r="CH583" s="99"/>
      <c r="CI583" s="206"/>
      <c r="CJ583" s="206"/>
      <c r="CK583" s="206"/>
      <c r="CL583" s="206"/>
      <c r="CM583" s="206"/>
      <c r="CN583" s="206"/>
    </row>
    <row r="584" spans="2:92" x14ac:dyDescent="0.25">
      <c r="B584" s="99" t="str">
        <f t="shared" si="88"/>
        <v/>
      </c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100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9"/>
      <c r="BD584" s="99"/>
      <c r="BE584" s="99"/>
      <c r="BF584" s="99"/>
      <c r="BG584" s="99"/>
      <c r="BH584" s="99"/>
      <c r="BI584" s="99"/>
      <c r="BJ584" s="99"/>
      <c r="BK584" s="99"/>
      <c r="BL584" s="99"/>
      <c r="BM584" s="99"/>
      <c r="BN584" s="99"/>
      <c r="BO584" s="99"/>
      <c r="BP584" s="99"/>
      <c r="BQ584" s="99"/>
      <c r="BR584" s="99"/>
      <c r="BS584" s="99"/>
      <c r="BT584" s="99"/>
      <c r="BU584" s="99"/>
      <c r="BV584" s="99"/>
      <c r="BW584" s="99"/>
      <c r="BX584" s="99"/>
      <c r="BY584" s="99"/>
      <c r="BZ584" s="99"/>
      <c r="CA584" s="99"/>
      <c r="CB584" s="99"/>
      <c r="CC584" s="99"/>
      <c r="CD584" s="99"/>
      <c r="CE584" s="99"/>
      <c r="CF584" s="99"/>
      <c r="CG584" s="99"/>
      <c r="CH584" s="99"/>
      <c r="CI584" s="206"/>
      <c r="CJ584" s="206"/>
      <c r="CK584" s="206"/>
      <c r="CL584" s="206"/>
      <c r="CM584" s="206"/>
      <c r="CN584" s="206"/>
    </row>
    <row r="585" spans="2:92" x14ac:dyDescent="0.25">
      <c r="B585" s="99" t="str">
        <f t="shared" si="88"/>
        <v/>
      </c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100"/>
      <c r="AH585" s="99"/>
      <c r="AI585" s="99"/>
      <c r="AJ585" s="99"/>
      <c r="AK585" s="99"/>
      <c r="AL585" s="99"/>
      <c r="AM585" s="99"/>
      <c r="AN585" s="99"/>
      <c r="AO585" s="99"/>
      <c r="AP585" s="99"/>
      <c r="AQ585" s="99"/>
      <c r="AR585" s="99"/>
      <c r="AS585" s="99"/>
      <c r="AT585" s="99"/>
      <c r="AU585" s="99"/>
      <c r="AV585" s="99"/>
      <c r="AW585" s="99"/>
      <c r="AX585" s="99"/>
      <c r="AY585" s="99"/>
      <c r="AZ585" s="99"/>
      <c r="BA585" s="99"/>
      <c r="BB585" s="99"/>
      <c r="BC585" s="99"/>
      <c r="BD585" s="99"/>
      <c r="BE585" s="99"/>
      <c r="BF585" s="99"/>
      <c r="BG585" s="99"/>
      <c r="BH585" s="99"/>
      <c r="BI585" s="99"/>
      <c r="BJ585" s="99"/>
      <c r="BK585" s="99"/>
      <c r="BL585" s="99"/>
      <c r="BM585" s="99"/>
      <c r="BN585" s="99"/>
      <c r="BO585" s="99"/>
      <c r="BP585" s="99"/>
      <c r="BQ585" s="99"/>
      <c r="BR585" s="99"/>
      <c r="BS585" s="99"/>
      <c r="BT585" s="99"/>
      <c r="BU585" s="99"/>
      <c r="BV585" s="99"/>
      <c r="BW585" s="99"/>
      <c r="BX585" s="99"/>
      <c r="BY585" s="99"/>
      <c r="BZ585" s="99"/>
      <c r="CA585" s="99"/>
      <c r="CB585" s="99"/>
      <c r="CC585" s="99"/>
      <c r="CD585" s="99"/>
      <c r="CE585" s="99"/>
      <c r="CF585" s="99"/>
      <c r="CG585" s="99"/>
      <c r="CH585" s="99"/>
      <c r="CI585" s="206"/>
      <c r="CJ585" s="206"/>
      <c r="CK585" s="206"/>
      <c r="CL585" s="206"/>
      <c r="CM585" s="206"/>
      <c r="CN585" s="206"/>
    </row>
    <row r="586" spans="2:92" x14ac:dyDescent="0.25">
      <c r="B586" s="99" t="str">
        <f t="shared" si="88"/>
        <v/>
      </c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100"/>
      <c r="AH586" s="99"/>
      <c r="AI586" s="99"/>
      <c r="AJ586" s="99"/>
      <c r="AK586" s="99"/>
      <c r="AL586" s="99"/>
      <c r="AM586" s="99"/>
      <c r="AN586" s="99"/>
      <c r="AO586" s="99"/>
      <c r="AP586" s="99"/>
      <c r="AQ586" s="99"/>
      <c r="AR586" s="99"/>
      <c r="AS586" s="99"/>
      <c r="AT586" s="99"/>
      <c r="AU586" s="99"/>
      <c r="AV586" s="99"/>
      <c r="AW586" s="99"/>
      <c r="AX586" s="99"/>
      <c r="AY586" s="99"/>
      <c r="AZ586" s="99"/>
      <c r="BA586" s="99"/>
      <c r="BB586" s="99"/>
      <c r="BC586" s="99"/>
      <c r="BD586" s="99"/>
      <c r="BE586" s="99"/>
      <c r="BF586" s="99"/>
      <c r="BG586" s="99"/>
      <c r="BH586" s="99"/>
      <c r="BI586" s="99"/>
      <c r="BJ586" s="99"/>
      <c r="BK586" s="99"/>
      <c r="BL586" s="99"/>
      <c r="BM586" s="99"/>
      <c r="BN586" s="99"/>
      <c r="BO586" s="99"/>
      <c r="BP586" s="99"/>
      <c r="BQ586" s="99"/>
      <c r="BR586" s="99"/>
      <c r="BS586" s="99"/>
      <c r="BT586" s="99"/>
      <c r="BU586" s="99"/>
      <c r="BV586" s="99"/>
      <c r="BW586" s="99"/>
      <c r="BX586" s="99"/>
      <c r="BY586" s="99"/>
      <c r="BZ586" s="99"/>
      <c r="CA586" s="99"/>
      <c r="CB586" s="99"/>
      <c r="CC586" s="99"/>
      <c r="CD586" s="99"/>
      <c r="CE586" s="99"/>
      <c r="CF586" s="99"/>
      <c r="CG586" s="99"/>
      <c r="CH586" s="99"/>
      <c r="CI586" s="206"/>
      <c r="CJ586" s="206"/>
      <c r="CK586" s="206"/>
      <c r="CL586" s="206"/>
      <c r="CM586" s="206"/>
      <c r="CN586" s="206"/>
    </row>
    <row r="587" spans="2:92" x14ac:dyDescent="0.25">
      <c r="B587" s="99" t="str">
        <f t="shared" si="88"/>
        <v/>
      </c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100"/>
      <c r="AH587" s="99"/>
      <c r="AI587" s="99"/>
      <c r="AJ587" s="99"/>
      <c r="AK587" s="99"/>
      <c r="AL587" s="99"/>
      <c r="AM587" s="99"/>
      <c r="AN587" s="99"/>
      <c r="AO587" s="99"/>
      <c r="AP587" s="99"/>
      <c r="AQ587" s="99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9"/>
      <c r="BF587" s="99"/>
      <c r="BG587" s="99"/>
      <c r="BH587" s="99"/>
      <c r="BI587" s="99"/>
      <c r="BJ587" s="99"/>
      <c r="BK587" s="99"/>
      <c r="BL587" s="99"/>
      <c r="BM587" s="99"/>
      <c r="BN587" s="99"/>
      <c r="BO587" s="99"/>
      <c r="BP587" s="99"/>
      <c r="BQ587" s="99"/>
      <c r="BR587" s="99"/>
      <c r="BS587" s="99"/>
      <c r="BT587" s="99"/>
      <c r="BU587" s="99"/>
      <c r="BV587" s="99"/>
      <c r="BW587" s="99"/>
      <c r="BX587" s="99"/>
      <c r="BY587" s="99"/>
      <c r="BZ587" s="99"/>
      <c r="CA587" s="99"/>
      <c r="CB587" s="99"/>
      <c r="CC587" s="99"/>
      <c r="CD587" s="99"/>
      <c r="CE587" s="99"/>
      <c r="CF587" s="99"/>
      <c r="CG587" s="99"/>
      <c r="CH587" s="99"/>
      <c r="CI587" s="206"/>
      <c r="CJ587" s="206"/>
      <c r="CK587" s="206"/>
      <c r="CL587" s="206"/>
      <c r="CM587" s="206"/>
      <c r="CN587" s="206"/>
    </row>
    <row r="588" spans="2:92" x14ac:dyDescent="0.25">
      <c r="B588" s="99" t="str">
        <f t="shared" si="88"/>
        <v/>
      </c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100"/>
      <c r="AH588" s="99"/>
      <c r="AI588" s="99"/>
      <c r="AJ588" s="99"/>
      <c r="AK588" s="99"/>
      <c r="AL588" s="99"/>
      <c r="AM588" s="99"/>
      <c r="AN588" s="99"/>
      <c r="AO588" s="99"/>
      <c r="AP588" s="99"/>
      <c r="AQ588" s="99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9"/>
      <c r="BF588" s="99"/>
      <c r="BG588" s="99"/>
      <c r="BH588" s="99"/>
      <c r="BI588" s="99"/>
      <c r="BJ588" s="99"/>
      <c r="BK588" s="99"/>
      <c r="BL588" s="99"/>
      <c r="BM588" s="99"/>
      <c r="BN588" s="99"/>
      <c r="BO588" s="99"/>
      <c r="BP588" s="99"/>
      <c r="BQ588" s="99"/>
      <c r="BR588" s="99"/>
      <c r="BS588" s="99"/>
      <c r="BT588" s="99"/>
      <c r="BU588" s="99"/>
      <c r="BV588" s="99"/>
      <c r="BW588" s="99"/>
      <c r="BX588" s="99"/>
      <c r="BY588" s="99"/>
      <c r="BZ588" s="99"/>
      <c r="CA588" s="99"/>
      <c r="CB588" s="99"/>
      <c r="CC588" s="99"/>
      <c r="CD588" s="99"/>
      <c r="CE588" s="99"/>
      <c r="CF588" s="99"/>
      <c r="CG588" s="99"/>
      <c r="CH588" s="99"/>
      <c r="CI588" s="206"/>
      <c r="CJ588" s="206"/>
      <c r="CK588" s="206"/>
      <c r="CL588" s="206"/>
      <c r="CM588" s="206"/>
      <c r="CN588" s="206"/>
    </row>
    <row r="589" spans="2:92" x14ac:dyDescent="0.25">
      <c r="B589" s="99" t="str">
        <f t="shared" si="88"/>
        <v/>
      </c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100"/>
      <c r="AH589" s="99"/>
      <c r="AI589" s="99"/>
      <c r="AJ589" s="99"/>
      <c r="AK589" s="99"/>
      <c r="AL589" s="99"/>
      <c r="AM589" s="99"/>
      <c r="AN589" s="99"/>
      <c r="AO589" s="99"/>
      <c r="AP589" s="99"/>
      <c r="AQ589" s="99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9"/>
      <c r="BF589" s="99"/>
      <c r="BG589" s="99"/>
      <c r="BH589" s="99"/>
      <c r="BI589" s="99"/>
      <c r="BJ589" s="99"/>
      <c r="BK589" s="99"/>
      <c r="BL589" s="99"/>
      <c r="BM589" s="99"/>
      <c r="BN589" s="99"/>
      <c r="BO589" s="99"/>
      <c r="BP589" s="99"/>
      <c r="BQ589" s="99"/>
      <c r="BR589" s="99"/>
      <c r="BS589" s="99"/>
      <c r="BT589" s="99"/>
      <c r="BU589" s="99"/>
      <c r="BV589" s="99"/>
      <c r="BW589" s="99"/>
      <c r="BX589" s="99"/>
      <c r="BY589" s="99"/>
      <c r="BZ589" s="99"/>
      <c r="CA589" s="99"/>
      <c r="CB589" s="99"/>
      <c r="CC589" s="99"/>
      <c r="CD589" s="99"/>
      <c r="CE589" s="99"/>
      <c r="CF589" s="99"/>
      <c r="CG589" s="99"/>
      <c r="CH589" s="99"/>
      <c r="CI589" s="206"/>
      <c r="CJ589" s="206"/>
      <c r="CK589" s="206"/>
      <c r="CL589" s="206"/>
      <c r="CM589" s="206"/>
      <c r="CN589" s="206"/>
    </row>
    <row r="590" spans="2:92" x14ac:dyDescent="0.25">
      <c r="B590" s="99" t="str">
        <f t="shared" si="88"/>
        <v/>
      </c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100"/>
      <c r="AH590" s="99"/>
      <c r="AI590" s="99"/>
      <c r="AJ590" s="99"/>
      <c r="AK590" s="99"/>
      <c r="AL590" s="99"/>
      <c r="AM590" s="99"/>
      <c r="AN590" s="99"/>
      <c r="AO590" s="99"/>
      <c r="AP590" s="99"/>
      <c r="AQ590" s="99"/>
      <c r="AR590" s="99"/>
      <c r="AS590" s="99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9"/>
      <c r="BF590" s="99"/>
      <c r="BG590" s="99"/>
      <c r="BH590" s="99"/>
      <c r="BI590" s="99"/>
      <c r="BJ590" s="99"/>
      <c r="BK590" s="99"/>
      <c r="BL590" s="99"/>
      <c r="BM590" s="99"/>
      <c r="BN590" s="99"/>
      <c r="BO590" s="99"/>
      <c r="BP590" s="99"/>
      <c r="BQ590" s="99"/>
      <c r="BR590" s="99"/>
      <c r="BS590" s="99"/>
      <c r="BT590" s="99"/>
      <c r="BU590" s="99"/>
      <c r="BV590" s="99"/>
      <c r="BW590" s="99"/>
      <c r="BX590" s="99"/>
      <c r="BY590" s="99"/>
      <c r="BZ590" s="99"/>
      <c r="CA590" s="99"/>
      <c r="CB590" s="99"/>
      <c r="CC590" s="99"/>
      <c r="CD590" s="99"/>
      <c r="CE590" s="99"/>
      <c r="CF590" s="99"/>
      <c r="CG590" s="99"/>
      <c r="CH590" s="99"/>
      <c r="CI590" s="206"/>
      <c r="CJ590" s="206"/>
      <c r="CK590" s="206"/>
      <c r="CL590" s="206"/>
      <c r="CM590" s="206"/>
      <c r="CN590" s="206"/>
    </row>
    <row r="591" spans="2:92" x14ac:dyDescent="0.25">
      <c r="B591" s="99" t="str">
        <f t="shared" si="88"/>
        <v/>
      </c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100"/>
      <c r="AH591" s="99"/>
      <c r="AI591" s="99"/>
      <c r="AJ591" s="99"/>
      <c r="AK591" s="99"/>
      <c r="AL591" s="99"/>
      <c r="AM591" s="99"/>
      <c r="AN591" s="99"/>
      <c r="AO591" s="99"/>
      <c r="AP591" s="99"/>
      <c r="AQ591" s="99"/>
      <c r="AR591" s="99"/>
      <c r="AS591" s="99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9"/>
      <c r="BF591" s="99"/>
      <c r="BG591" s="99"/>
      <c r="BH591" s="99"/>
      <c r="BI591" s="99"/>
      <c r="BJ591" s="99"/>
      <c r="BK591" s="99"/>
      <c r="BL591" s="99"/>
      <c r="BM591" s="99"/>
      <c r="BN591" s="99"/>
      <c r="BO591" s="99"/>
      <c r="BP591" s="99"/>
      <c r="BQ591" s="99"/>
      <c r="BR591" s="99"/>
      <c r="BS591" s="99"/>
      <c r="BT591" s="99"/>
      <c r="BU591" s="99"/>
      <c r="BV591" s="99"/>
      <c r="BW591" s="99"/>
      <c r="BX591" s="99"/>
      <c r="BY591" s="99"/>
      <c r="BZ591" s="99"/>
      <c r="CA591" s="99"/>
      <c r="CB591" s="99"/>
      <c r="CC591" s="99"/>
      <c r="CD591" s="99"/>
      <c r="CE591" s="99"/>
      <c r="CF591" s="99"/>
      <c r="CG591" s="99"/>
      <c r="CH591" s="99"/>
      <c r="CI591" s="206"/>
      <c r="CJ591" s="206"/>
      <c r="CK591" s="206"/>
      <c r="CL591" s="206"/>
      <c r="CM591" s="206"/>
      <c r="CN591" s="206"/>
    </row>
    <row r="592" spans="2:92" x14ac:dyDescent="0.25">
      <c r="B592" s="99" t="str">
        <f t="shared" si="88"/>
        <v/>
      </c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100"/>
      <c r="AH592" s="99"/>
      <c r="AI592" s="99"/>
      <c r="AJ592" s="99"/>
      <c r="AK592" s="99"/>
      <c r="AL592" s="99"/>
      <c r="AM592" s="99"/>
      <c r="AN592" s="99"/>
      <c r="AO592" s="99"/>
      <c r="AP592" s="99"/>
      <c r="AQ592" s="99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9"/>
      <c r="BF592" s="99"/>
      <c r="BG592" s="99"/>
      <c r="BH592" s="99"/>
      <c r="BI592" s="99"/>
      <c r="BJ592" s="99"/>
      <c r="BK592" s="99"/>
      <c r="BL592" s="99"/>
      <c r="BM592" s="99"/>
      <c r="BN592" s="99"/>
      <c r="BO592" s="99"/>
      <c r="BP592" s="99"/>
      <c r="BQ592" s="99"/>
      <c r="BR592" s="99"/>
      <c r="BS592" s="99"/>
      <c r="BT592" s="99"/>
      <c r="BU592" s="99"/>
      <c r="BV592" s="99"/>
      <c r="BW592" s="99"/>
      <c r="BX592" s="99"/>
      <c r="BY592" s="99"/>
      <c r="BZ592" s="99"/>
      <c r="CA592" s="99"/>
      <c r="CB592" s="99"/>
      <c r="CC592" s="99"/>
      <c r="CD592" s="99"/>
      <c r="CE592" s="99"/>
      <c r="CF592" s="99"/>
      <c r="CG592" s="99"/>
      <c r="CH592" s="99"/>
      <c r="CI592" s="206"/>
      <c r="CJ592" s="206"/>
      <c r="CK592" s="206"/>
      <c r="CL592" s="206"/>
      <c r="CM592" s="206"/>
      <c r="CN592" s="206"/>
    </row>
    <row r="593" spans="2:92" x14ac:dyDescent="0.25">
      <c r="B593" s="99" t="str">
        <f t="shared" si="88"/>
        <v/>
      </c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100"/>
      <c r="AH593" s="99"/>
      <c r="AI593" s="99"/>
      <c r="AJ593" s="99"/>
      <c r="AK593" s="99"/>
      <c r="AL593" s="99"/>
      <c r="AM593" s="99"/>
      <c r="AN593" s="99"/>
      <c r="AO593" s="99"/>
      <c r="AP593" s="99"/>
      <c r="AQ593" s="99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9"/>
      <c r="BF593" s="99"/>
      <c r="BG593" s="99"/>
      <c r="BH593" s="99"/>
      <c r="BI593" s="99"/>
      <c r="BJ593" s="99"/>
      <c r="BK593" s="99"/>
      <c r="BL593" s="99"/>
      <c r="BM593" s="99"/>
      <c r="BN593" s="99"/>
      <c r="BO593" s="99"/>
      <c r="BP593" s="99"/>
      <c r="BQ593" s="99"/>
      <c r="BR593" s="99"/>
      <c r="BS593" s="99"/>
      <c r="BT593" s="99"/>
      <c r="BU593" s="99"/>
      <c r="BV593" s="99"/>
      <c r="BW593" s="99"/>
      <c r="BX593" s="99"/>
      <c r="BY593" s="99"/>
      <c r="BZ593" s="99"/>
      <c r="CA593" s="99"/>
      <c r="CB593" s="99"/>
      <c r="CC593" s="99"/>
      <c r="CD593" s="99"/>
      <c r="CE593" s="99"/>
      <c r="CF593" s="99"/>
      <c r="CG593" s="99"/>
      <c r="CH593" s="99"/>
      <c r="CI593" s="206"/>
      <c r="CJ593" s="206"/>
      <c r="CK593" s="206"/>
      <c r="CL593" s="206"/>
      <c r="CM593" s="206"/>
      <c r="CN593" s="206"/>
    </row>
    <row r="594" spans="2:92" x14ac:dyDescent="0.25">
      <c r="B594" s="99" t="str">
        <f t="shared" si="88"/>
        <v/>
      </c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100"/>
      <c r="AH594" s="99"/>
      <c r="AI594" s="99"/>
      <c r="AJ594" s="99"/>
      <c r="AK594" s="99"/>
      <c r="AL594" s="99"/>
      <c r="AM594" s="99"/>
      <c r="AN594" s="99"/>
      <c r="AO594" s="99"/>
      <c r="AP594" s="99"/>
      <c r="AQ594" s="99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99"/>
      <c r="BJ594" s="99"/>
      <c r="BK594" s="99"/>
      <c r="BL594" s="99"/>
      <c r="BM594" s="99"/>
      <c r="BN594" s="99"/>
      <c r="BO594" s="99"/>
      <c r="BP594" s="99"/>
      <c r="BQ594" s="99"/>
      <c r="BR594" s="99"/>
      <c r="BS594" s="99"/>
      <c r="BT594" s="99"/>
      <c r="BU594" s="99"/>
      <c r="BV594" s="99"/>
      <c r="BW594" s="99"/>
      <c r="BX594" s="99"/>
      <c r="BY594" s="99"/>
      <c r="BZ594" s="99"/>
      <c r="CA594" s="99"/>
      <c r="CB594" s="99"/>
      <c r="CC594" s="99"/>
      <c r="CD594" s="99"/>
      <c r="CE594" s="99"/>
      <c r="CF594" s="99"/>
      <c r="CG594" s="99"/>
      <c r="CH594" s="99"/>
      <c r="CI594" s="206"/>
      <c r="CJ594" s="206"/>
      <c r="CK594" s="206"/>
      <c r="CL594" s="206"/>
      <c r="CM594" s="206"/>
      <c r="CN594" s="206"/>
    </row>
    <row r="595" spans="2:92" x14ac:dyDescent="0.25">
      <c r="B595" s="99" t="str">
        <f t="shared" si="88"/>
        <v/>
      </c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100"/>
      <c r="AH595" s="99"/>
      <c r="AI595" s="99"/>
      <c r="AJ595" s="99"/>
      <c r="AK595" s="99"/>
      <c r="AL595" s="99"/>
      <c r="AM595" s="99"/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9"/>
      <c r="BF595" s="99"/>
      <c r="BG595" s="99"/>
      <c r="BH595" s="99"/>
      <c r="BI595" s="99"/>
      <c r="BJ595" s="99"/>
      <c r="BK595" s="99"/>
      <c r="BL595" s="99"/>
      <c r="BM595" s="99"/>
      <c r="BN595" s="99"/>
      <c r="BO595" s="99"/>
      <c r="BP595" s="99"/>
      <c r="BQ595" s="99"/>
      <c r="BR595" s="99"/>
      <c r="BS595" s="99"/>
      <c r="BT595" s="99"/>
      <c r="BU595" s="99"/>
      <c r="BV595" s="99"/>
      <c r="BW595" s="99"/>
      <c r="BX595" s="99"/>
      <c r="BY595" s="99"/>
      <c r="BZ595" s="99"/>
      <c r="CA595" s="99"/>
      <c r="CB595" s="99"/>
      <c r="CC595" s="99"/>
      <c r="CD595" s="99"/>
      <c r="CE595" s="99"/>
      <c r="CF595" s="99"/>
      <c r="CG595" s="99"/>
      <c r="CH595" s="99"/>
      <c r="CI595" s="206"/>
      <c r="CJ595" s="206"/>
      <c r="CK595" s="206"/>
      <c r="CL595" s="206"/>
      <c r="CM595" s="206"/>
      <c r="CN595" s="206"/>
    </row>
    <row r="596" spans="2:92" x14ac:dyDescent="0.25">
      <c r="B596" s="99" t="str">
        <f t="shared" si="88"/>
        <v/>
      </c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100"/>
      <c r="AH596" s="99"/>
      <c r="AI596" s="99"/>
      <c r="AJ596" s="99"/>
      <c r="AK596" s="99"/>
      <c r="AL596" s="99"/>
      <c r="AM596" s="99"/>
      <c r="AN596" s="99"/>
      <c r="AO596" s="99"/>
      <c r="AP596" s="99"/>
      <c r="AQ596" s="99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  <c r="BS596" s="99"/>
      <c r="BT596" s="99"/>
      <c r="BU596" s="99"/>
      <c r="BV596" s="99"/>
      <c r="BW596" s="99"/>
      <c r="BX596" s="99"/>
      <c r="BY596" s="99"/>
      <c r="BZ596" s="99"/>
      <c r="CA596" s="99"/>
      <c r="CB596" s="99"/>
      <c r="CC596" s="99"/>
      <c r="CD596" s="99"/>
      <c r="CE596" s="99"/>
      <c r="CF596" s="99"/>
      <c r="CG596" s="99"/>
      <c r="CH596" s="99"/>
      <c r="CI596" s="206"/>
      <c r="CJ596" s="206"/>
      <c r="CK596" s="206"/>
      <c r="CL596" s="206"/>
      <c r="CM596" s="206"/>
      <c r="CN596" s="206"/>
    </row>
    <row r="597" spans="2:92" x14ac:dyDescent="0.25">
      <c r="B597" s="99" t="str">
        <f t="shared" si="88"/>
        <v/>
      </c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100"/>
      <c r="AH597" s="99"/>
      <c r="AI597" s="99"/>
      <c r="AJ597" s="99"/>
      <c r="AK597" s="99"/>
      <c r="AL597" s="99"/>
      <c r="AM597" s="99"/>
      <c r="AN597" s="99"/>
      <c r="AO597" s="99"/>
      <c r="AP597" s="99"/>
      <c r="AQ597" s="99"/>
      <c r="AR597" s="99"/>
      <c r="AS597" s="99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9"/>
      <c r="BF597" s="99"/>
      <c r="BG597" s="99"/>
      <c r="BH597" s="99"/>
      <c r="BI597" s="99"/>
      <c r="BJ597" s="99"/>
      <c r="BK597" s="99"/>
      <c r="BL597" s="99"/>
      <c r="BM597" s="99"/>
      <c r="BN597" s="99"/>
      <c r="BO597" s="99"/>
      <c r="BP597" s="99"/>
      <c r="BQ597" s="99"/>
      <c r="BR597" s="99"/>
      <c r="BS597" s="99"/>
      <c r="BT597" s="99"/>
      <c r="BU597" s="99"/>
      <c r="BV597" s="99"/>
      <c r="BW597" s="99"/>
      <c r="BX597" s="99"/>
      <c r="BY597" s="99"/>
      <c r="BZ597" s="99"/>
      <c r="CA597" s="99"/>
      <c r="CB597" s="99"/>
      <c r="CC597" s="99"/>
      <c r="CD597" s="99"/>
      <c r="CE597" s="99"/>
      <c r="CF597" s="99"/>
      <c r="CG597" s="99"/>
      <c r="CH597" s="99"/>
      <c r="CI597" s="206"/>
      <c r="CJ597" s="206"/>
      <c r="CK597" s="206"/>
      <c r="CL597" s="206"/>
      <c r="CM597" s="206"/>
      <c r="CN597" s="206"/>
    </row>
    <row r="598" spans="2:92" x14ac:dyDescent="0.25">
      <c r="B598" s="99" t="str">
        <f t="shared" si="88"/>
        <v/>
      </c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100"/>
      <c r="AH598" s="99"/>
      <c r="AI598" s="99"/>
      <c r="AJ598" s="99"/>
      <c r="AK598" s="99"/>
      <c r="AL598" s="99"/>
      <c r="AM598" s="99"/>
      <c r="AN598" s="99"/>
      <c r="AO598" s="99"/>
      <c r="AP598" s="99"/>
      <c r="AQ598" s="99"/>
      <c r="AR598" s="99"/>
      <c r="AS598" s="99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9"/>
      <c r="BF598" s="99"/>
      <c r="BG598" s="99"/>
      <c r="BH598" s="99"/>
      <c r="BI598" s="99"/>
      <c r="BJ598" s="99"/>
      <c r="BK598" s="99"/>
      <c r="BL598" s="99"/>
      <c r="BM598" s="99"/>
      <c r="BN598" s="99"/>
      <c r="BO598" s="99"/>
      <c r="BP598" s="99"/>
      <c r="BQ598" s="99"/>
      <c r="BR598" s="99"/>
      <c r="BS598" s="99"/>
      <c r="BT598" s="99"/>
      <c r="BU598" s="99"/>
      <c r="BV598" s="99"/>
      <c r="BW598" s="99"/>
      <c r="BX598" s="99"/>
      <c r="BY598" s="99"/>
      <c r="BZ598" s="99"/>
      <c r="CA598" s="99"/>
      <c r="CB598" s="99"/>
      <c r="CC598" s="99"/>
      <c r="CD598" s="99"/>
      <c r="CE598" s="99"/>
      <c r="CF598" s="99"/>
      <c r="CG598" s="99"/>
      <c r="CH598" s="99"/>
      <c r="CI598" s="206"/>
      <c r="CJ598" s="206"/>
      <c r="CK598" s="206"/>
      <c r="CL598" s="206"/>
      <c r="CM598" s="206"/>
      <c r="CN598" s="206"/>
    </row>
    <row r="599" spans="2:92" x14ac:dyDescent="0.25">
      <c r="B599" s="99" t="str">
        <f t="shared" si="88"/>
        <v/>
      </c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100"/>
      <c r="AH599" s="99"/>
      <c r="AI599" s="99"/>
      <c r="AJ599" s="99"/>
      <c r="AK599" s="99"/>
      <c r="AL599" s="99"/>
      <c r="AM599" s="99"/>
      <c r="AN599" s="99"/>
      <c r="AO599" s="99"/>
      <c r="AP599" s="99"/>
      <c r="AQ599" s="99"/>
      <c r="AR599" s="99"/>
      <c r="AS599" s="99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9"/>
      <c r="BF599" s="99"/>
      <c r="BG599" s="99"/>
      <c r="BH599" s="99"/>
      <c r="BI599" s="99"/>
      <c r="BJ599" s="99"/>
      <c r="BK599" s="99"/>
      <c r="BL599" s="99"/>
      <c r="BM599" s="99"/>
      <c r="BN599" s="99"/>
      <c r="BO599" s="99"/>
      <c r="BP599" s="99"/>
      <c r="BQ599" s="99"/>
      <c r="BR599" s="99"/>
      <c r="BS599" s="99"/>
      <c r="BT599" s="99"/>
      <c r="BU599" s="99"/>
      <c r="BV599" s="99"/>
      <c r="BW599" s="99"/>
      <c r="BX599" s="99"/>
      <c r="BY599" s="99"/>
      <c r="BZ599" s="99"/>
      <c r="CA599" s="99"/>
      <c r="CB599" s="99"/>
      <c r="CC599" s="99"/>
      <c r="CD599" s="99"/>
      <c r="CE599" s="99"/>
      <c r="CF599" s="99"/>
      <c r="CG599" s="99"/>
      <c r="CH599" s="99"/>
      <c r="CI599" s="206"/>
      <c r="CJ599" s="206"/>
      <c r="CK599" s="206"/>
      <c r="CL599" s="206"/>
      <c r="CM599" s="206"/>
      <c r="CN599" s="206"/>
    </row>
    <row r="600" spans="2:92" x14ac:dyDescent="0.25">
      <c r="B600" s="99" t="str">
        <f t="shared" si="88"/>
        <v/>
      </c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100"/>
      <c r="AH600" s="99"/>
      <c r="AI600" s="99"/>
      <c r="AJ600" s="99"/>
      <c r="AK600" s="99"/>
      <c r="AL600" s="99"/>
      <c r="AM600" s="99"/>
      <c r="AN600" s="99"/>
      <c r="AO600" s="99"/>
      <c r="AP600" s="99"/>
      <c r="AQ600" s="99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9"/>
      <c r="BF600" s="99"/>
      <c r="BG600" s="99"/>
      <c r="BH600" s="99"/>
      <c r="BI600" s="99"/>
      <c r="BJ600" s="99"/>
      <c r="BK600" s="99"/>
      <c r="BL600" s="99"/>
      <c r="BM600" s="99"/>
      <c r="BN600" s="99"/>
      <c r="BO600" s="99"/>
      <c r="BP600" s="99"/>
      <c r="BQ600" s="99"/>
      <c r="BR600" s="99"/>
      <c r="BS600" s="99"/>
      <c r="BT600" s="99"/>
      <c r="BU600" s="99"/>
      <c r="BV600" s="99"/>
      <c r="BW600" s="99"/>
      <c r="BX600" s="99"/>
      <c r="BY600" s="99"/>
      <c r="BZ600" s="99"/>
      <c r="CA600" s="99"/>
      <c r="CB600" s="99"/>
      <c r="CC600" s="99"/>
      <c r="CD600" s="99"/>
      <c r="CE600" s="99"/>
      <c r="CF600" s="99"/>
      <c r="CG600" s="99"/>
      <c r="CH600" s="99"/>
      <c r="CI600" s="206"/>
      <c r="CJ600" s="206"/>
      <c r="CK600" s="206"/>
      <c r="CL600" s="206"/>
      <c r="CM600" s="206"/>
      <c r="CN600" s="206"/>
    </row>
    <row r="601" spans="2:92" x14ac:dyDescent="0.25">
      <c r="B601" s="99" t="str">
        <f t="shared" si="88"/>
        <v/>
      </c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100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  <c r="BS601" s="99"/>
      <c r="BT601" s="99"/>
      <c r="BU601" s="99"/>
      <c r="BV601" s="99"/>
      <c r="BW601" s="99"/>
      <c r="BX601" s="99"/>
      <c r="BY601" s="99"/>
      <c r="BZ601" s="99"/>
      <c r="CA601" s="99"/>
      <c r="CB601" s="99"/>
      <c r="CC601" s="99"/>
      <c r="CD601" s="99"/>
      <c r="CE601" s="99"/>
      <c r="CF601" s="99"/>
      <c r="CG601" s="99"/>
      <c r="CH601" s="99"/>
      <c r="CI601" s="206"/>
      <c r="CJ601" s="206"/>
      <c r="CK601" s="206"/>
      <c r="CL601" s="206"/>
      <c r="CM601" s="206"/>
      <c r="CN601" s="206"/>
    </row>
    <row r="602" spans="2:92" x14ac:dyDescent="0.25">
      <c r="B602" s="99" t="str">
        <f t="shared" si="88"/>
        <v/>
      </c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100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9"/>
      <c r="BD602" s="99"/>
      <c r="BE602" s="99"/>
      <c r="BF602" s="99"/>
      <c r="BG602" s="99"/>
      <c r="BH602" s="99"/>
      <c r="BI602" s="99"/>
      <c r="BJ602" s="99"/>
      <c r="BK602" s="99"/>
      <c r="BL602" s="99"/>
      <c r="BM602" s="99"/>
      <c r="BN602" s="99"/>
      <c r="BO602" s="99"/>
      <c r="BP602" s="99"/>
      <c r="BQ602" s="99"/>
      <c r="BR602" s="99"/>
      <c r="BS602" s="99"/>
      <c r="BT602" s="99"/>
      <c r="BU602" s="99"/>
      <c r="BV602" s="99"/>
      <c r="BW602" s="99"/>
      <c r="BX602" s="99"/>
      <c r="BY602" s="99"/>
      <c r="BZ602" s="99"/>
      <c r="CA602" s="99"/>
      <c r="CB602" s="99"/>
      <c r="CC602" s="99"/>
      <c r="CD602" s="99"/>
      <c r="CE602" s="99"/>
      <c r="CF602" s="99"/>
      <c r="CG602" s="99"/>
      <c r="CH602" s="99"/>
      <c r="CI602" s="206"/>
      <c r="CJ602" s="206"/>
      <c r="CK602" s="206"/>
      <c r="CL602" s="206"/>
      <c r="CM602" s="206"/>
      <c r="CN602" s="206"/>
    </row>
    <row r="603" spans="2:92" x14ac:dyDescent="0.25">
      <c r="B603" s="99" t="str">
        <f t="shared" si="88"/>
        <v/>
      </c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100"/>
      <c r="AH603" s="99"/>
      <c r="AI603" s="99"/>
      <c r="AJ603" s="99"/>
      <c r="AK603" s="99"/>
      <c r="AL603" s="99"/>
      <c r="AM603" s="99"/>
      <c r="AN603" s="99"/>
      <c r="AO603" s="99"/>
      <c r="AP603" s="99"/>
      <c r="AQ603" s="99"/>
      <c r="AR603" s="99"/>
      <c r="AS603" s="99"/>
      <c r="AT603" s="99"/>
      <c r="AU603" s="99"/>
      <c r="AV603" s="99"/>
      <c r="AW603" s="99"/>
      <c r="AX603" s="99"/>
      <c r="AY603" s="99"/>
      <c r="AZ603" s="99"/>
      <c r="BA603" s="99"/>
      <c r="BB603" s="99"/>
      <c r="BC603" s="99"/>
      <c r="BD603" s="99"/>
      <c r="BE603" s="99"/>
      <c r="BF603" s="99"/>
      <c r="BG603" s="99"/>
      <c r="BH603" s="99"/>
      <c r="BI603" s="99"/>
      <c r="BJ603" s="99"/>
      <c r="BK603" s="99"/>
      <c r="BL603" s="99"/>
      <c r="BM603" s="99"/>
      <c r="BN603" s="99"/>
      <c r="BO603" s="99"/>
      <c r="BP603" s="99"/>
      <c r="BQ603" s="99"/>
      <c r="BR603" s="99"/>
      <c r="BS603" s="99"/>
      <c r="BT603" s="99"/>
      <c r="BU603" s="99"/>
      <c r="BV603" s="99"/>
      <c r="BW603" s="99"/>
      <c r="BX603" s="99"/>
      <c r="BY603" s="99"/>
      <c r="BZ603" s="99"/>
      <c r="CA603" s="99"/>
      <c r="CB603" s="99"/>
      <c r="CC603" s="99"/>
      <c r="CD603" s="99"/>
      <c r="CE603" s="99"/>
      <c r="CF603" s="99"/>
      <c r="CG603" s="99"/>
      <c r="CH603" s="99"/>
      <c r="CI603" s="206"/>
      <c r="CJ603" s="206"/>
      <c r="CK603" s="206"/>
      <c r="CL603" s="206"/>
      <c r="CM603" s="206"/>
      <c r="CN603" s="206"/>
    </row>
    <row r="604" spans="2:92" x14ac:dyDescent="0.25">
      <c r="B604" s="99" t="str">
        <f t="shared" si="88"/>
        <v/>
      </c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100"/>
      <c r="AH604" s="99"/>
      <c r="AI604" s="99"/>
      <c r="AJ604" s="99"/>
      <c r="AK604" s="99"/>
      <c r="AL604" s="99"/>
      <c r="AM604" s="99"/>
      <c r="AN604" s="99"/>
      <c r="AO604" s="99"/>
      <c r="AP604" s="99"/>
      <c r="AQ604" s="99"/>
      <c r="AR604" s="99"/>
      <c r="AS604" s="99"/>
      <c r="AT604" s="99"/>
      <c r="AU604" s="99"/>
      <c r="AV604" s="99"/>
      <c r="AW604" s="99"/>
      <c r="AX604" s="99"/>
      <c r="AY604" s="99"/>
      <c r="AZ604" s="99"/>
      <c r="BA604" s="99"/>
      <c r="BB604" s="99"/>
      <c r="BC604" s="99"/>
      <c r="BD604" s="99"/>
      <c r="BE604" s="99"/>
      <c r="BF604" s="99"/>
      <c r="BG604" s="99"/>
      <c r="BH604" s="99"/>
      <c r="BI604" s="99"/>
      <c r="BJ604" s="99"/>
      <c r="BK604" s="99"/>
      <c r="BL604" s="99"/>
      <c r="BM604" s="99"/>
      <c r="BN604" s="99"/>
      <c r="BO604" s="99"/>
      <c r="BP604" s="99"/>
      <c r="BQ604" s="99"/>
      <c r="BR604" s="99"/>
      <c r="BS604" s="99"/>
      <c r="BT604" s="99"/>
      <c r="BU604" s="99"/>
      <c r="BV604" s="99"/>
      <c r="BW604" s="99"/>
      <c r="BX604" s="99"/>
      <c r="BY604" s="99"/>
      <c r="BZ604" s="99"/>
      <c r="CA604" s="99"/>
      <c r="CB604" s="99"/>
      <c r="CC604" s="99"/>
      <c r="CD604" s="99"/>
      <c r="CE604" s="99"/>
      <c r="CF604" s="99"/>
      <c r="CG604" s="99"/>
      <c r="CH604" s="99"/>
      <c r="CI604" s="206"/>
      <c r="CJ604" s="206"/>
      <c r="CK604" s="206"/>
      <c r="CL604" s="206"/>
      <c r="CM604" s="206"/>
      <c r="CN604" s="206"/>
    </row>
    <row r="605" spans="2:92" x14ac:dyDescent="0.25">
      <c r="B605" s="99" t="str">
        <f t="shared" si="88"/>
        <v/>
      </c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100"/>
      <c r="AH605" s="99"/>
      <c r="AI605" s="99"/>
      <c r="AJ605" s="99"/>
      <c r="AK605" s="99"/>
      <c r="AL605" s="99"/>
      <c r="AM605" s="99"/>
      <c r="AN605" s="99"/>
      <c r="AO605" s="99"/>
      <c r="AP605" s="99"/>
      <c r="AQ605" s="99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9"/>
      <c r="BD605" s="99"/>
      <c r="BE605" s="99"/>
      <c r="BF605" s="99"/>
      <c r="BG605" s="99"/>
      <c r="BH605" s="99"/>
      <c r="BI605" s="99"/>
      <c r="BJ605" s="99"/>
      <c r="BK605" s="99"/>
      <c r="BL605" s="99"/>
      <c r="BM605" s="99"/>
      <c r="BN605" s="99"/>
      <c r="BO605" s="99"/>
      <c r="BP605" s="99"/>
      <c r="BQ605" s="99"/>
      <c r="BR605" s="99"/>
      <c r="BS605" s="99"/>
      <c r="BT605" s="99"/>
      <c r="BU605" s="99"/>
      <c r="BV605" s="99"/>
      <c r="BW605" s="99"/>
      <c r="BX605" s="99"/>
      <c r="BY605" s="99"/>
      <c r="BZ605" s="99"/>
      <c r="CA605" s="99"/>
      <c r="CB605" s="99"/>
      <c r="CC605" s="99"/>
      <c r="CD605" s="99"/>
      <c r="CE605" s="99"/>
      <c r="CF605" s="99"/>
      <c r="CG605" s="99"/>
      <c r="CH605" s="99"/>
      <c r="CI605" s="206"/>
      <c r="CJ605" s="206"/>
      <c r="CK605" s="206"/>
      <c r="CL605" s="206"/>
      <c r="CM605" s="206"/>
      <c r="CN605" s="206"/>
    </row>
    <row r="606" spans="2:92" x14ac:dyDescent="0.25">
      <c r="B606" s="99" t="str">
        <f t="shared" si="88"/>
        <v/>
      </c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100"/>
      <c r="AH606" s="99"/>
      <c r="AI606" s="99"/>
      <c r="AJ606" s="99"/>
      <c r="AK606" s="99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9"/>
      <c r="BD606" s="99"/>
      <c r="BE606" s="99"/>
      <c r="BF606" s="99"/>
      <c r="BG606" s="99"/>
      <c r="BH606" s="99"/>
      <c r="BI606" s="99"/>
      <c r="BJ606" s="99"/>
      <c r="BK606" s="99"/>
      <c r="BL606" s="99"/>
      <c r="BM606" s="99"/>
      <c r="BN606" s="99"/>
      <c r="BO606" s="99"/>
      <c r="BP606" s="99"/>
      <c r="BQ606" s="99"/>
      <c r="BR606" s="99"/>
      <c r="BS606" s="99"/>
      <c r="BT606" s="99"/>
      <c r="BU606" s="99"/>
      <c r="BV606" s="99"/>
      <c r="BW606" s="99"/>
      <c r="BX606" s="99"/>
      <c r="BY606" s="99"/>
      <c r="BZ606" s="99"/>
      <c r="CA606" s="99"/>
      <c r="CB606" s="99"/>
      <c r="CC606" s="99"/>
      <c r="CD606" s="99"/>
      <c r="CE606" s="99"/>
      <c r="CF606" s="99"/>
      <c r="CG606" s="99"/>
      <c r="CH606" s="99"/>
      <c r="CI606" s="206"/>
      <c r="CJ606" s="206"/>
      <c r="CK606" s="206"/>
      <c r="CL606" s="206"/>
      <c r="CM606" s="206"/>
      <c r="CN606" s="206"/>
    </row>
    <row r="607" spans="2:92" x14ac:dyDescent="0.25">
      <c r="B607" s="99" t="str">
        <f t="shared" si="88"/>
        <v/>
      </c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100"/>
      <c r="AH607" s="99"/>
      <c r="AI607" s="99"/>
      <c r="AJ607" s="99"/>
      <c r="AK607" s="99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9"/>
      <c r="BD607" s="99"/>
      <c r="BE607" s="99"/>
      <c r="BF607" s="99"/>
      <c r="BG607" s="99"/>
      <c r="BH607" s="99"/>
      <c r="BI607" s="99"/>
      <c r="BJ607" s="99"/>
      <c r="BK607" s="99"/>
      <c r="BL607" s="99"/>
      <c r="BM607" s="99"/>
      <c r="BN607" s="99"/>
      <c r="BO607" s="99"/>
      <c r="BP607" s="99"/>
      <c r="BQ607" s="99"/>
      <c r="BR607" s="99"/>
      <c r="BS607" s="99"/>
      <c r="BT607" s="99"/>
      <c r="BU607" s="99"/>
      <c r="BV607" s="99"/>
      <c r="BW607" s="99"/>
      <c r="BX607" s="99"/>
      <c r="BY607" s="99"/>
      <c r="BZ607" s="99"/>
      <c r="CA607" s="99"/>
      <c r="CB607" s="99"/>
      <c r="CC607" s="99"/>
      <c r="CD607" s="99"/>
      <c r="CE607" s="99"/>
      <c r="CF607" s="99"/>
      <c r="CG607" s="99"/>
      <c r="CH607" s="99"/>
      <c r="CI607" s="206"/>
      <c r="CJ607" s="206"/>
      <c r="CK607" s="206"/>
      <c r="CL607" s="206"/>
      <c r="CM607" s="206"/>
      <c r="CN607" s="206"/>
    </row>
    <row r="608" spans="2:92" x14ac:dyDescent="0.25">
      <c r="B608" s="99" t="str">
        <f t="shared" si="88"/>
        <v/>
      </c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100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99"/>
      <c r="BD608" s="99"/>
      <c r="BE608" s="99"/>
      <c r="BF608" s="99"/>
      <c r="BG608" s="99"/>
      <c r="BH608" s="99"/>
      <c r="BI608" s="99"/>
      <c r="BJ608" s="99"/>
      <c r="BK608" s="99"/>
      <c r="BL608" s="99"/>
      <c r="BM608" s="99"/>
      <c r="BN608" s="99"/>
      <c r="BO608" s="99"/>
      <c r="BP608" s="99"/>
      <c r="BQ608" s="99"/>
      <c r="BR608" s="99"/>
      <c r="BS608" s="99"/>
      <c r="BT608" s="99"/>
      <c r="BU608" s="99"/>
      <c r="BV608" s="99"/>
      <c r="BW608" s="99"/>
      <c r="BX608" s="99"/>
      <c r="BY608" s="99"/>
      <c r="BZ608" s="99"/>
      <c r="CA608" s="99"/>
      <c r="CB608" s="99"/>
      <c r="CC608" s="99"/>
      <c r="CD608" s="99"/>
      <c r="CE608" s="99"/>
      <c r="CF608" s="99"/>
      <c r="CG608" s="99"/>
      <c r="CH608" s="99"/>
      <c r="CI608" s="206"/>
      <c r="CJ608" s="206"/>
      <c r="CK608" s="206"/>
      <c r="CL608" s="206"/>
      <c r="CM608" s="206"/>
      <c r="CN608" s="206"/>
    </row>
    <row r="609" spans="2:92" x14ac:dyDescent="0.25">
      <c r="B609" s="99" t="str">
        <f t="shared" si="88"/>
        <v/>
      </c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100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9"/>
      <c r="BD609" s="99"/>
      <c r="BE609" s="99"/>
      <c r="BF609" s="99"/>
      <c r="BG609" s="99"/>
      <c r="BH609" s="99"/>
      <c r="BI609" s="99"/>
      <c r="BJ609" s="99"/>
      <c r="BK609" s="99"/>
      <c r="BL609" s="99"/>
      <c r="BM609" s="99"/>
      <c r="BN609" s="99"/>
      <c r="BO609" s="99"/>
      <c r="BP609" s="99"/>
      <c r="BQ609" s="99"/>
      <c r="BR609" s="99"/>
      <c r="BS609" s="99"/>
      <c r="BT609" s="99"/>
      <c r="BU609" s="99"/>
      <c r="BV609" s="99"/>
      <c r="BW609" s="99"/>
      <c r="BX609" s="99"/>
      <c r="BY609" s="99"/>
      <c r="BZ609" s="99"/>
      <c r="CA609" s="99"/>
      <c r="CB609" s="99"/>
      <c r="CC609" s="99"/>
      <c r="CD609" s="99"/>
      <c r="CE609" s="99"/>
      <c r="CF609" s="99"/>
      <c r="CG609" s="99"/>
      <c r="CH609" s="99"/>
      <c r="CI609" s="206"/>
      <c r="CJ609" s="206"/>
      <c r="CK609" s="206"/>
      <c r="CL609" s="206"/>
      <c r="CM609" s="206"/>
      <c r="CN609" s="206"/>
    </row>
    <row r="610" spans="2:92" x14ac:dyDescent="0.25">
      <c r="B610" s="99" t="str">
        <f t="shared" si="88"/>
        <v/>
      </c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100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9"/>
      <c r="BD610" s="99"/>
      <c r="BE610" s="99"/>
      <c r="BF610" s="99"/>
      <c r="BG610" s="99"/>
      <c r="BH610" s="99"/>
      <c r="BI610" s="99"/>
      <c r="BJ610" s="99"/>
      <c r="BK610" s="99"/>
      <c r="BL610" s="99"/>
      <c r="BM610" s="99"/>
      <c r="BN610" s="99"/>
      <c r="BO610" s="99"/>
      <c r="BP610" s="99"/>
      <c r="BQ610" s="99"/>
      <c r="BR610" s="99"/>
      <c r="BS610" s="99"/>
      <c r="BT610" s="99"/>
      <c r="BU610" s="99"/>
      <c r="BV610" s="99"/>
      <c r="BW610" s="99"/>
      <c r="BX610" s="99"/>
      <c r="BY610" s="99"/>
      <c r="BZ610" s="99"/>
      <c r="CA610" s="99"/>
      <c r="CB610" s="99"/>
      <c r="CC610" s="99"/>
      <c r="CD610" s="99"/>
      <c r="CE610" s="99"/>
      <c r="CF610" s="99"/>
      <c r="CG610" s="99"/>
      <c r="CH610" s="99"/>
      <c r="CI610" s="206"/>
      <c r="CJ610" s="206"/>
      <c r="CK610" s="206"/>
      <c r="CL610" s="206"/>
      <c r="CM610" s="206"/>
      <c r="CN610" s="206"/>
    </row>
    <row r="611" spans="2:92" x14ac:dyDescent="0.25">
      <c r="B611" s="99" t="str">
        <f t="shared" si="88"/>
        <v/>
      </c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100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9"/>
      <c r="BD611" s="99"/>
      <c r="BE611" s="99"/>
      <c r="BF611" s="99"/>
      <c r="BG611" s="99"/>
      <c r="BH611" s="99"/>
      <c r="BI611" s="99"/>
      <c r="BJ611" s="99"/>
      <c r="BK611" s="99"/>
      <c r="BL611" s="99"/>
      <c r="BM611" s="99"/>
      <c r="BN611" s="99"/>
      <c r="BO611" s="99"/>
      <c r="BP611" s="99"/>
      <c r="BQ611" s="99"/>
      <c r="BR611" s="99"/>
      <c r="BS611" s="99"/>
      <c r="BT611" s="99"/>
      <c r="BU611" s="99"/>
      <c r="BV611" s="99"/>
      <c r="BW611" s="99"/>
      <c r="BX611" s="99"/>
      <c r="BY611" s="99"/>
      <c r="BZ611" s="99"/>
      <c r="CA611" s="99"/>
      <c r="CB611" s="99"/>
      <c r="CC611" s="99"/>
      <c r="CD611" s="99"/>
      <c r="CE611" s="99"/>
      <c r="CF611" s="99"/>
      <c r="CG611" s="99"/>
      <c r="CH611" s="99"/>
      <c r="CI611" s="206"/>
      <c r="CJ611" s="206"/>
      <c r="CK611" s="206"/>
      <c r="CL611" s="206"/>
      <c r="CM611" s="206"/>
      <c r="CN611" s="206"/>
    </row>
    <row r="612" spans="2:92" x14ac:dyDescent="0.25">
      <c r="B612" s="99" t="str">
        <f t="shared" si="88"/>
        <v/>
      </c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100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9"/>
      <c r="BD612" s="99"/>
      <c r="BE612" s="99"/>
      <c r="BF612" s="99"/>
      <c r="BG612" s="99"/>
      <c r="BH612" s="99"/>
      <c r="BI612" s="99"/>
      <c r="BJ612" s="99"/>
      <c r="BK612" s="99"/>
      <c r="BL612" s="99"/>
      <c r="BM612" s="99"/>
      <c r="BN612" s="99"/>
      <c r="BO612" s="99"/>
      <c r="BP612" s="99"/>
      <c r="BQ612" s="99"/>
      <c r="BR612" s="99"/>
      <c r="BS612" s="99"/>
      <c r="BT612" s="99"/>
      <c r="BU612" s="99"/>
      <c r="BV612" s="99"/>
      <c r="BW612" s="99"/>
      <c r="BX612" s="99"/>
      <c r="BY612" s="99"/>
      <c r="BZ612" s="99"/>
      <c r="CA612" s="99"/>
      <c r="CB612" s="99"/>
      <c r="CC612" s="99"/>
      <c r="CD612" s="99"/>
      <c r="CE612" s="99"/>
      <c r="CF612" s="99"/>
      <c r="CG612" s="99"/>
      <c r="CH612" s="99"/>
      <c r="CI612" s="206"/>
      <c r="CJ612" s="206"/>
      <c r="CK612" s="206"/>
      <c r="CL612" s="206"/>
      <c r="CM612" s="206"/>
      <c r="CN612" s="206"/>
    </row>
    <row r="613" spans="2:92" x14ac:dyDescent="0.25">
      <c r="B613" s="99" t="str">
        <f t="shared" si="88"/>
        <v/>
      </c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100"/>
      <c r="AH613" s="99"/>
      <c r="AI613" s="99"/>
      <c r="AJ613" s="99"/>
      <c r="AK613" s="99"/>
      <c r="AL613" s="99"/>
      <c r="AM613" s="99"/>
      <c r="AN613" s="99"/>
      <c r="AO613" s="99"/>
      <c r="AP613" s="99"/>
      <c r="AQ613" s="99"/>
      <c r="AR613" s="99"/>
      <c r="AS613" s="99"/>
      <c r="AT613" s="99"/>
      <c r="AU613" s="99"/>
      <c r="AV613" s="99"/>
      <c r="AW613" s="99"/>
      <c r="AX613" s="99"/>
      <c r="AY613" s="99"/>
      <c r="AZ613" s="99"/>
      <c r="BA613" s="99"/>
      <c r="BB613" s="99"/>
      <c r="BC613" s="99"/>
      <c r="BD613" s="99"/>
      <c r="BE613" s="99"/>
      <c r="BF613" s="99"/>
      <c r="BG613" s="99"/>
      <c r="BH613" s="99"/>
      <c r="BI613" s="99"/>
      <c r="BJ613" s="99"/>
      <c r="BK613" s="99"/>
      <c r="BL613" s="99"/>
      <c r="BM613" s="99"/>
      <c r="BN613" s="99"/>
      <c r="BO613" s="99"/>
      <c r="BP613" s="99"/>
      <c r="BQ613" s="99"/>
      <c r="BR613" s="99"/>
      <c r="BS613" s="99"/>
      <c r="BT613" s="99"/>
      <c r="BU613" s="99"/>
      <c r="BV613" s="99"/>
      <c r="BW613" s="99"/>
      <c r="BX613" s="99"/>
      <c r="BY613" s="99"/>
      <c r="BZ613" s="99"/>
      <c r="CA613" s="99"/>
      <c r="CB613" s="99"/>
      <c r="CC613" s="99"/>
      <c r="CD613" s="99"/>
      <c r="CE613" s="99"/>
      <c r="CF613" s="99"/>
      <c r="CG613" s="99"/>
      <c r="CH613" s="99"/>
      <c r="CI613" s="206"/>
      <c r="CJ613" s="206"/>
      <c r="CK613" s="206"/>
      <c r="CL613" s="206"/>
      <c r="CM613" s="206"/>
      <c r="CN613" s="206"/>
    </row>
    <row r="614" spans="2:92" x14ac:dyDescent="0.25">
      <c r="B614" s="99" t="str">
        <f t="shared" si="88"/>
        <v/>
      </c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100"/>
      <c r="AH614" s="99"/>
      <c r="AI614" s="99"/>
      <c r="AJ614" s="99"/>
      <c r="AK614" s="99"/>
      <c r="AL614" s="99"/>
      <c r="AM614" s="99"/>
      <c r="AN614" s="99"/>
      <c r="AO614" s="99"/>
      <c r="AP614" s="99"/>
      <c r="AQ614" s="99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9"/>
      <c r="BD614" s="99"/>
      <c r="BE614" s="99"/>
      <c r="BF614" s="99"/>
      <c r="BG614" s="99"/>
      <c r="BH614" s="99"/>
      <c r="BI614" s="99"/>
      <c r="BJ614" s="99"/>
      <c r="BK614" s="99"/>
      <c r="BL614" s="99"/>
      <c r="BM614" s="99"/>
      <c r="BN614" s="99"/>
      <c r="BO614" s="99"/>
      <c r="BP614" s="99"/>
      <c r="BQ614" s="99"/>
      <c r="BR614" s="99"/>
      <c r="BS614" s="99"/>
      <c r="BT614" s="99"/>
      <c r="BU614" s="99"/>
      <c r="BV614" s="99"/>
      <c r="BW614" s="99"/>
      <c r="BX614" s="99"/>
      <c r="BY614" s="99"/>
      <c r="BZ614" s="99"/>
      <c r="CA614" s="99"/>
      <c r="CB614" s="99"/>
      <c r="CC614" s="99"/>
      <c r="CD614" s="99"/>
      <c r="CE614" s="99"/>
      <c r="CF614" s="99"/>
      <c r="CG614" s="99"/>
      <c r="CH614" s="99"/>
      <c r="CI614" s="206"/>
      <c r="CJ614" s="206"/>
      <c r="CK614" s="206"/>
      <c r="CL614" s="206"/>
      <c r="CM614" s="206"/>
      <c r="CN614" s="206"/>
    </row>
    <row r="615" spans="2:92" x14ac:dyDescent="0.25">
      <c r="B615" s="99" t="str">
        <f t="shared" si="88"/>
        <v/>
      </c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100"/>
      <c r="AH615" s="99"/>
      <c r="AI615" s="99"/>
      <c r="AJ615" s="99"/>
      <c r="AK615" s="99"/>
      <c r="AL615" s="99"/>
      <c r="AM615" s="99"/>
      <c r="AN615" s="99"/>
      <c r="AO615" s="99"/>
      <c r="AP615" s="99"/>
      <c r="AQ615" s="99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9"/>
      <c r="BD615" s="99"/>
      <c r="BE615" s="99"/>
      <c r="BF615" s="99"/>
      <c r="BG615" s="99"/>
      <c r="BH615" s="99"/>
      <c r="BI615" s="99"/>
      <c r="BJ615" s="99"/>
      <c r="BK615" s="99"/>
      <c r="BL615" s="99"/>
      <c r="BM615" s="99"/>
      <c r="BN615" s="99"/>
      <c r="BO615" s="99"/>
      <c r="BP615" s="99"/>
      <c r="BQ615" s="99"/>
      <c r="BR615" s="99"/>
      <c r="BS615" s="99"/>
      <c r="BT615" s="99"/>
      <c r="BU615" s="99"/>
      <c r="BV615" s="99"/>
      <c r="BW615" s="99"/>
      <c r="BX615" s="99"/>
      <c r="BY615" s="99"/>
      <c r="BZ615" s="99"/>
      <c r="CA615" s="99"/>
      <c r="CB615" s="99"/>
      <c r="CC615" s="99"/>
      <c r="CD615" s="99"/>
      <c r="CE615" s="99"/>
      <c r="CF615" s="99"/>
      <c r="CG615" s="99"/>
      <c r="CH615" s="99"/>
      <c r="CI615" s="206"/>
      <c r="CJ615" s="206"/>
      <c r="CK615" s="206"/>
      <c r="CL615" s="206"/>
      <c r="CM615" s="206"/>
      <c r="CN615" s="206"/>
    </row>
    <row r="616" spans="2:92" x14ac:dyDescent="0.25">
      <c r="B616" s="99" t="str">
        <f t="shared" si="88"/>
        <v/>
      </c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100"/>
      <c r="AH616" s="99"/>
      <c r="AI616" s="99"/>
      <c r="AJ616" s="99"/>
      <c r="AK616" s="99"/>
      <c r="AL616" s="99"/>
      <c r="AM616" s="99"/>
      <c r="AN616" s="99"/>
      <c r="AO616" s="99"/>
      <c r="AP616" s="99"/>
      <c r="AQ616" s="99"/>
      <c r="AR616" s="99"/>
      <c r="AS616" s="99"/>
      <c r="AT616" s="99"/>
      <c r="AU616" s="99"/>
      <c r="AV616" s="99"/>
      <c r="AW616" s="99"/>
      <c r="AX616" s="99"/>
      <c r="AY616" s="99"/>
      <c r="AZ616" s="99"/>
      <c r="BA616" s="99"/>
      <c r="BB616" s="99"/>
      <c r="BC616" s="99"/>
      <c r="BD616" s="99"/>
      <c r="BE616" s="99"/>
      <c r="BF616" s="99"/>
      <c r="BG616" s="99"/>
      <c r="BH616" s="99"/>
      <c r="BI616" s="99"/>
      <c r="BJ616" s="99"/>
      <c r="BK616" s="99"/>
      <c r="BL616" s="99"/>
      <c r="BM616" s="99"/>
      <c r="BN616" s="99"/>
      <c r="BO616" s="99"/>
      <c r="BP616" s="99"/>
      <c r="BQ616" s="99"/>
      <c r="BR616" s="99"/>
      <c r="BS616" s="99"/>
      <c r="BT616" s="99"/>
      <c r="BU616" s="99"/>
      <c r="BV616" s="99"/>
      <c r="BW616" s="99"/>
      <c r="BX616" s="99"/>
      <c r="BY616" s="99"/>
      <c r="BZ616" s="99"/>
      <c r="CA616" s="99"/>
      <c r="CB616" s="99"/>
      <c r="CC616" s="99"/>
      <c r="CD616" s="99"/>
      <c r="CE616" s="99"/>
      <c r="CF616" s="99"/>
      <c r="CG616" s="99"/>
      <c r="CH616" s="99"/>
      <c r="CI616" s="206"/>
      <c r="CJ616" s="206"/>
      <c r="CK616" s="206"/>
      <c r="CL616" s="206"/>
      <c r="CM616" s="206"/>
      <c r="CN616" s="206"/>
    </row>
    <row r="617" spans="2:92" x14ac:dyDescent="0.25">
      <c r="B617" s="99" t="str">
        <f t="shared" si="88"/>
        <v/>
      </c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100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99"/>
      <c r="BH617" s="99"/>
      <c r="BI617" s="99"/>
      <c r="BJ617" s="99"/>
      <c r="BK617" s="99"/>
      <c r="BL617" s="99"/>
      <c r="BM617" s="99"/>
      <c r="BN617" s="99"/>
      <c r="BO617" s="99"/>
      <c r="BP617" s="99"/>
      <c r="BQ617" s="99"/>
      <c r="BR617" s="99"/>
      <c r="BS617" s="99"/>
      <c r="BT617" s="99"/>
      <c r="BU617" s="99"/>
      <c r="BV617" s="99"/>
      <c r="BW617" s="99"/>
      <c r="BX617" s="99"/>
      <c r="BY617" s="99"/>
      <c r="BZ617" s="99"/>
      <c r="CA617" s="99"/>
      <c r="CB617" s="99"/>
      <c r="CC617" s="99"/>
      <c r="CD617" s="99"/>
      <c r="CE617" s="99"/>
      <c r="CF617" s="99"/>
      <c r="CG617" s="99"/>
      <c r="CH617" s="99"/>
      <c r="CI617" s="206"/>
      <c r="CJ617" s="206"/>
      <c r="CK617" s="206"/>
      <c r="CL617" s="206"/>
      <c r="CM617" s="206"/>
      <c r="CN617" s="206"/>
    </row>
    <row r="618" spans="2:92" x14ac:dyDescent="0.25">
      <c r="B618" s="99" t="str">
        <f t="shared" si="88"/>
        <v/>
      </c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100"/>
      <c r="AH618" s="99"/>
      <c r="AI618" s="99"/>
      <c r="AJ618" s="99"/>
      <c r="AK618" s="99"/>
      <c r="AL618" s="99"/>
      <c r="AM618" s="99"/>
      <c r="AN618" s="99"/>
      <c r="AO618" s="99"/>
      <c r="AP618" s="99"/>
      <c r="AQ618" s="99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9"/>
      <c r="BD618" s="99"/>
      <c r="BE618" s="99"/>
      <c r="BF618" s="99"/>
      <c r="BG618" s="99"/>
      <c r="BH618" s="99"/>
      <c r="BI618" s="99"/>
      <c r="BJ618" s="99"/>
      <c r="BK618" s="99"/>
      <c r="BL618" s="99"/>
      <c r="BM618" s="99"/>
      <c r="BN618" s="99"/>
      <c r="BO618" s="99"/>
      <c r="BP618" s="99"/>
      <c r="BQ618" s="99"/>
      <c r="BR618" s="99"/>
      <c r="BS618" s="99"/>
      <c r="BT618" s="99"/>
      <c r="BU618" s="99"/>
      <c r="BV618" s="99"/>
      <c r="BW618" s="99"/>
      <c r="BX618" s="99"/>
      <c r="BY618" s="99"/>
      <c r="BZ618" s="99"/>
      <c r="CA618" s="99"/>
      <c r="CB618" s="99"/>
      <c r="CC618" s="99"/>
      <c r="CD618" s="99"/>
      <c r="CE618" s="99"/>
      <c r="CF618" s="99"/>
      <c r="CG618" s="99"/>
      <c r="CH618" s="99"/>
      <c r="CI618" s="206"/>
      <c r="CJ618" s="206"/>
      <c r="CK618" s="206"/>
      <c r="CL618" s="206"/>
      <c r="CM618" s="206"/>
      <c r="CN618" s="206"/>
    </row>
    <row r="619" spans="2:92" x14ac:dyDescent="0.25">
      <c r="B619" s="99" t="str">
        <f t="shared" si="88"/>
        <v/>
      </c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100"/>
      <c r="AH619" s="99"/>
      <c r="AI619" s="99"/>
      <c r="AJ619" s="99"/>
      <c r="AK619" s="99"/>
      <c r="AL619" s="99"/>
      <c r="AM619" s="99"/>
      <c r="AN619" s="99"/>
      <c r="AO619" s="99"/>
      <c r="AP619" s="99"/>
      <c r="AQ619" s="99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9"/>
      <c r="BD619" s="99"/>
      <c r="BE619" s="99"/>
      <c r="BF619" s="99"/>
      <c r="BG619" s="99"/>
      <c r="BH619" s="99"/>
      <c r="BI619" s="99"/>
      <c r="BJ619" s="99"/>
      <c r="BK619" s="99"/>
      <c r="BL619" s="99"/>
      <c r="BM619" s="99"/>
      <c r="BN619" s="99"/>
      <c r="BO619" s="99"/>
      <c r="BP619" s="99"/>
      <c r="BQ619" s="99"/>
      <c r="BR619" s="99"/>
      <c r="BS619" s="99"/>
      <c r="BT619" s="99"/>
      <c r="BU619" s="99"/>
      <c r="BV619" s="99"/>
      <c r="BW619" s="99"/>
      <c r="BX619" s="99"/>
      <c r="BY619" s="99"/>
      <c r="BZ619" s="99"/>
      <c r="CA619" s="99"/>
      <c r="CB619" s="99"/>
      <c r="CC619" s="99"/>
      <c r="CD619" s="99"/>
      <c r="CE619" s="99"/>
      <c r="CF619" s="99"/>
      <c r="CG619" s="99"/>
      <c r="CH619" s="99"/>
      <c r="CI619" s="206"/>
      <c r="CJ619" s="206"/>
      <c r="CK619" s="206"/>
      <c r="CL619" s="206"/>
      <c r="CM619" s="206"/>
      <c r="CN619" s="206"/>
    </row>
    <row r="620" spans="2:92" x14ac:dyDescent="0.25">
      <c r="B620" s="99" t="str">
        <f t="shared" si="88"/>
        <v/>
      </c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100"/>
      <c r="AH620" s="99"/>
      <c r="AI620" s="99"/>
      <c r="AJ620" s="99"/>
      <c r="AK620" s="99"/>
      <c r="AL620" s="99"/>
      <c r="AM620" s="99"/>
      <c r="AN620" s="99"/>
      <c r="AO620" s="99"/>
      <c r="AP620" s="99"/>
      <c r="AQ620" s="99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9"/>
      <c r="BD620" s="99"/>
      <c r="BE620" s="99"/>
      <c r="BF620" s="99"/>
      <c r="BG620" s="99"/>
      <c r="BH620" s="99"/>
      <c r="BI620" s="99"/>
      <c r="BJ620" s="99"/>
      <c r="BK620" s="99"/>
      <c r="BL620" s="99"/>
      <c r="BM620" s="99"/>
      <c r="BN620" s="99"/>
      <c r="BO620" s="99"/>
      <c r="BP620" s="99"/>
      <c r="BQ620" s="99"/>
      <c r="BR620" s="99"/>
      <c r="BS620" s="99"/>
      <c r="BT620" s="99"/>
      <c r="BU620" s="99"/>
      <c r="BV620" s="99"/>
      <c r="BW620" s="99"/>
      <c r="BX620" s="99"/>
      <c r="BY620" s="99"/>
      <c r="BZ620" s="99"/>
      <c r="CA620" s="99"/>
      <c r="CB620" s="99"/>
      <c r="CC620" s="99"/>
      <c r="CD620" s="99"/>
      <c r="CE620" s="99"/>
      <c r="CF620" s="99"/>
      <c r="CG620" s="99"/>
      <c r="CH620" s="99"/>
      <c r="CI620" s="206"/>
      <c r="CJ620" s="206"/>
      <c r="CK620" s="206"/>
      <c r="CL620" s="206"/>
      <c r="CM620" s="206"/>
      <c r="CN620" s="206"/>
    </row>
    <row r="621" spans="2:92" x14ac:dyDescent="0.25">
      <c r="B621" s="99" t="str">
        <f t="shared" si="88"/>
        <v/>
      </c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100"/>
      <c r="AH621" s="99"/>
      <c r="AI621" s="99"/>
      <c r="AJ621" s="99"/>
      <c r="AK621" s="99"/>
      <c r="AL621" s="99"/>
      <c r="AM621" s="99"/>
      <c r="AN621" s="99"/>
      <c r="AO621" s="99"/>
      <c r="AP621" s="99"/>
      <c r="AQ621" s="99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9"/>
      <c r="BD621" s="99"/>
      <c r="BE621" s="99"/>
      <c r="BF621" s="99"/>
      <c r="BG621" s="99"/>
      <c r="BH621" s="99"/>
      <c r="BI621" s="99"/>
      <c r="BJ621" s="99"/>
      <c r="BK621" s="99"/>
      <c r="BL621" s="99"/>
      <c r="BM621" s="99"/>
      <c r="BN621" s="99"/>
      <c r="BO621" s="99"/>
      <c r="BP621" s="99"/>
      <c r="BQ621" s="99"/>
      <c r="BR621" s="99"/>
      <c r="BS621" s="99"/>
      <c r="BT621" s="99"/>
      <c r="BU621" s="99"/>
      <c r="BV621" s="99"/>
      <c r="BW621" s="99"/>
      <c r="BX621" s="99"/>
      <c r="BY621" s="99"/>
      <c r="BZ621" s="99"/>
      <c r="CA621" s="99"/>
      <c r="CB621" s="99"/>
      <c r="CC621" s="99"/>
      <c r="CD621" s="99"/>
      <c r="CE621" s="99"/>
      <c r="CF621" s="99"/>
      <c r="CG621" s="99"/>
      <c r="CH621" s="99"/>
      <c r="CI621" s="206"/>
      <c r="CJ621" s="206"/>
      <c r="CK621" s="206"/>
      <c r="CL621" s="206"/>
      <c r="CM621" s="206"/>
      <c r="CN621" s="206"/>
    </row>
    <row r="622" spans="2:92" x14ac:dyDescent="0.25">
      <c r="B622" s="99" t="str">
        <f t="shared" si="88"/>
        <v/>
      </c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100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99"/>
      <c r="BH622" s="99"/>
      <c r="BI622" s="99"/>
      <c r="BJ622" s="99"/>
      <c r="BK622" s="99"/>
      <c r="BL622" s="99"/>
      <c r="BM622" s="99"/>
      <c r="BN622" s="99"/>
      <c r="BO622" s="99"/>
      <c r="BP622" s="99"/>
      <c r="BQ622" s="99"/>
      <c r="BR622" s="99"/>
      <c r="BS622" s="99"/>
      <c r="BT622" s="99"/>
      <c r="BU622" s="99"/>
      <c r="BV622" s="99"/>
      <c r="BW622" s="99"/>
      <c r="BX622" s="99"/>
      <c r="BY622" s="99"/>
      <c r="BZ622" s="99"/>
      <c r="CA622" s="99"/>
      <c r="CB622" s="99"/>
      <c r="CC622" s="99"/>
      <c r="CD622" s="99"/>
      <c r="CE622" s="99"/>
      <c r="CF622" s="99"/>
      <c r="CG622" s="99"/>
      <c r="CH622" s="99"/>
      <c r="CI622" s="206"/>
      <c r="CJ622" s="206"/>
      <c r="CK622" s="206"/>
      <c r="CL622" s="206"/>
      <c r="CM622" s="206"/>
      <c r="CN622" s="206"/>
    </row>
    <row r="623" spans="2:92" x14ac:dyDescent="0.25">
      <c r="B623" s="99" t="str">
        <f t="shared" si="88"/>
        <v/>
      </c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100"/>
      <c r="AH623" s="99"/>
      <c r="AI623" s="99"/>
      <c r="AJ623" s="99"/>
      <c r="AK623" s="99"/>
      <c r="AL623" s="99"/>
      <c r="AM623" s="99"/>
      <c r="AN623" s="99"/>
      <c r="AO623" s="99"/>
      <c r="AP623" s="99"/>
      <c r="AQ623" s="99"/>
      <c r="AR623" s="99"/>
      <c r="AS623" s="99"/>
      <c r="AT623" s="99"/>
      <c r="AU623" s="99"/>
      <c r="AV623" s="99"/>
      <c r="AW623" s="99"/>
      <c r="AX623" s="99"/>
      <c r="AY623" s="99"/>
      <c r="AZ623" s="99"/>
      <c r="BA623" s="99"/>
      <c r="BB623" s="99"/>
      <c r="BC623" s="99"/>
      <c r="BD623" s="99"/>
      <c r="BE623" s="99"/>
      <c r="BF623" s="99"/>
      <c r="BG623" s="99"/>
      <c r="BH623" s="99"/>
      <c r="BI623" s="99"/>
      <c r="BJ623" s="99"/>
      <c r="BK623" s="99"/>
      <c r="BL623" s="99"/>
      <c r="BM623" s="99"/>
      <c r="BN623" s="99"/>
      <c r="BO623" s="99"/>
      <c r="BP623" s="99"/>
      <c r="BQ623" s="99"/>
      <c r="BR623" s="99"/>
      <c r="BS623" s="99"/>
      <c r="BT623" s="99"/>
      <c r="BU623" s="99"/>
      <c r="BV623" s="99"/>
      <c r="BW623" s="99"/>
      <c r="BX623" s="99"/>
      <c r="BY623" s="99"/>
      <c r="BZ623" s="99"/>
      <c r="CA623" s="99"/>
      <c r="CB623" s="99"/>
      <c r="CC623" s="99"/>
      <c r="CD623" s="99"/>
      <c r="CE623" s="99"/>
      <c r="CF623" s="99"/>
      <c r="CG623" s="99"/>
      <c r="CH623" s="99"/>
      <c r="CI623" s="206"/>
      <c r="CJ623" s="206"/>
      <c r="CK623" s="206"/>
      <c r="CL623" s="206"/>
      <c r="CM623" s="206"/>
      <c r="CN623" s="206"/>
    </row>
    <row r="624" spans="2:92" x14ac:dyDescent="0.25">
      <c r="B624" s="99" t="str">
        <f t="shared" si="88"/>
        <v/>
      </c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100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9"/>
      <c r="BD624" s="99"/>
      <c r="BE624" s="99"/>
      <c r="BF624" s="99"/>
      <c r="BG624" s="99"/>
      <c r="BH624" s="99"/>
      <c r="BI624" s="99"/>
      <c r="BJ624" s="99"/>
      <c r="BK624" s="99"/>
      <c r="BL624" s="99"/>
      <c r="BM624" s="99"/>
      <c r="BN624" s="99"/>
      <c r="BO624" s="99"/>
      <c r="BP624" s="99"/>
      <c r="BQ624" s="99"/>
      <c r="BR624" s="99"/>
      <c r="BS624" s="99"/>
      <c r="BT624" s="99"/>
      <c r="BU624" s="99"/>
      <c r="BV624" s="99"/>
      <c r="BW624" s="99"/>
      <c r="BX624" s="99"/>
      <c r="BY624" s="99"/>
      <c r="BZ624" s="99"/>
      <c r="CA624" s="99"/>
      <c r="CB624" s="99"/>
      <c r="CC624" s="99"/>
      <c r="CD624" s="99"/>
      <c r="CE624" s="99"/>
      <c r="CF624" s="99"/>
      <c r="CG624" s="99"/>
      <c r="CH624" s="99"/>
      <c r="CI624" s="206"/>
      <c r="CJ624" s="206"/>
      <c r="CK624" s="206"/>
      <c r="CL624" s="206"/>
      <c r="CM624" s="206"/>
      <c r="CN624" s="206"/>
    </row>
    <row r="625" spans="2:92" x14ac:dyDescent="0.25">
      <c r="B625" s="99" t="str">
        <f t="shared" si="88"/>
        <v/>
      </c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100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9"/>
      <c r="BD625" s="99"/>
      <c r="BE625" s="99"/>
      <c r="BF625" s="99"/>
      <c r="BG625" s="99"/>
      <c r="BH625" s="99"/>
      <c r="BI625" s="99"/>
      <c r="BJ625" s="99"/>
      <c r="BK625" s="99"/>
      <c r="BL625" s="99"/>
      <c r="BM625" s="99"/>
      <c r="BN625" s="99"/>
      <c r="BO625" s="99"/>
      <c r="BP625" s="99"/>
      <c r="BQ625" s="99"/>
      <c r="BR625" s="99"/>
      <c r="BS625" s="99"/>
      <c r="BT625" s="99"/>
      <c r="BU625" s="99"/>
      <c r="BV625" s="99"/>
      <c r="BW625" s="99"/>
      <c r="BX625" s="99"/>
      <c r="BY625" s="99"/>
      <c r="BZ625" s="99"/>
      <c r="CA625" s="99"/>
      <c r="CB625" s="99"/>
      <c r="CC625" s="99"/>
      <c r="CD625" s="99"/>
      <c r="CE625" s="99"/>
      <c r="CF625" s="99"/>
      <c r="CG625" s="99"/>
      <c r="CH625" s="99"/>
      <c r="CI625" s="206"/>
      <c r="CJ625" s="206"/>
      <c r="CK625" s="206"/>
      <c r="CL625" s="206"/>
      <c r="CM625" s="206"/>
      <c r="CN625" s="206"/>
    </row>
    <row r="626" spans="2:92" x14ac:dyDescent="0.25">
      <c r="B626" s="99" t="str">
        <f t="shared" si="88"/>
        <v/>
      </c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100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9"/>
      <c r="BD626" s="99"/>
      <c r="BE626" s="99"/>
      <c r="BF626" s="99"/>
      <c r="BG626" s="99"/>
      <c r="BH626" s="99"/>
      <c r="BI626" s="99"/>
      <c r="BJ626" s="99"/>
      <c r="BK626" s="99"/>
      <c r="BL626" s="99"/>
      <c r="BM626" s="99"/>
      <c r="BN626" s="99"/>
      <c r="BO626" s="99"/>
      <c r="BP626" s="99"/>
      <c r="BQ626" s="99"/>
      <c r="BR626" s="99"/>
      <c r="BS626" s="99"/>
      <c r="BT626" s="99"/>
      <c r="BU626" s="99"/>
      <c r="BV626" s="99"/>
      <c r="BW626" s="99"/>
      <c r="BX626" s="99"/>
      <c r="BY626" s="99"/>
      <c r="BZ626" s="99"/>
      <c r="CA626" s="99"/>
      <c r="CB626" s="99"/>
      <c r="CC626" s="99"/>
      <c r="CD626" s="99"/>
      <c r="CE626" s="99"/>
      <c r="CF626" s="99"/>
      <c r="CG626" s="99"/>
      <c r="CH626" s="99"/>
      <c r="CI626" s="206"/>
      <c r="CJ626" s="206"/>
      <c r="CK626" s="206"/>
      <c r="CL626" s="206"/>
      <c r="CM626" s="206"/>
      <c r="CN626" s="206"/>
    </row>
    <row r="627" spans="2:92" x14ac:dyDescent="0.25">
      <c r="B627" s="99" t="str">
        <f t="shared" si="88"/>
        <v/>
      </c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100"/>
      <c r="AH627" s="99"/>
      <c r="AI627" s="99"/>
      <c r="AJ627" s="99"/>
      <c r="AK627" s="99"/>
      <c r="AL627" s="99"/>
      <c r="AM627" s="99"/>
      <c r="AN627" s="99"/>
      <c r="AO627" s="99"/>
      <c r="AP627" s="99"/>
      <c r="AQ627" s="99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9"/>
      <c r="BD627" s="99"/>
      <c r="BE627" s="99"/>
      <c r="BF627" s="99"/>
      <c r="BG627" s="99"/>
      <c r="BH627" s="99"/>
      <c r="BI627" s="99"/>
      <c r="BJ627" s="99"/>
      <c r="BK627" s="99"/>
      <c r="BL627" s="99"/>
      <c r="BM627" s="99"/>
      <c r="BN627" s="99"/>
      <c r="BO627" s="99"/>
      <c r="BP627" s="99"/>
      <c r="BQ627" s="99"/>
      <c r="BR627" s="99"/>
      <c r="BS627" s="99"/>
      <c r="BT627" s="99"/>
      <c r="BU627" s="99"/>
      <c r="BV627" s="99"/>
      <c r="BW627" s="99"/>
      <c r="BX627" s="99"/>
      <c r="BY627" s="99"/>
      <c r="BZ627" s="99"/>
      <c r="CA627" s="99"/>
      <c r="CB627" s="99"/>
      <c r="CC627" s="99"/>
      <c r="CD627" s="99"/>
      <c r="CE627" s="99"/>
      <c r="CF627" s="99"/>
      <c r="CG627" s="99"/>
      <c r="CH627" s="99"/>
      <c r="CI627" s="206"/>
      <c r="CJ627" s="206"/>
      <c r="CK627" s="206"/>
      <c r="CL627" s="206"/>
      <c r="CM627" s="206"/>
      <c r="CN627" s="206"/>
    </row>
    <row r="628" spans="2:92" x14ac:dyDescent="0.25">
      <c r="B628" s="99" t="str">
        <f t="shared" si="88"/>
        <v/>
      </c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100"/>
      <c r="AH628" s="99"/>
      <c r="AI628" s="99"/>
      <c r="AJ628" s="99"/>
      <c r="AK628" s="99"/>
      <c r="AL628" s="99"/>
      <c r="AM628" s="99"/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99"/>
      <c r="BA628" s="99"/>
      <c r="BB628" s="99"/>
      <c r="BC628" s="99"/>
      <c r="BD628" s="99"/>
      <c r="BE628" s="99"/>
      <c r="BF628" s="99"/>
      <c r="BG628" s="99"/>
      <c r="BH628" s="99"/>
      <c r="BI628" s="99"/>
      <c r="BJ628" s="99"/>
      <c r="BK628" s="99"/>
      <c r="BL628" s="99"/>
      <c r="BM628" s="99"/>
      <c r="BN628" s="99"/>
      <c r="BO628" s="99"/>
      <c r="BP628" s="99"/>
      <c r="BQ628" s="99"/>
      <c r="BR628" s="99"/>
      <c r="BS628" s="99"/>
      <c r="BT628" s="99"/>
      <c r="BU628" s="99"/>
      <c r="BV628" s="99"/>
      <c r="BW628" s="99"/>
      <c r="BX628" s="99"/>
      <c r="BY628" s="99"/>
      <c r="BZ628" s="99"/>
      <c r="CA628" s="99"/>
      <c r="CB628" s="99"/>
      <c r="CC628" s="99"/>
      <c r="CD628" s="99"/>
      <c r="CE628" s="99"/>
      <c r="CF628" s="99"/>
      <c r="CG628" s="99"/>
      <c r="CH628" s="99"/>
      <c r="CI628" s="206"/>
      <c r="CJ628" s="206"/>
      <c r="CK628" s="206"/>
      <c r="CL628" s="206"/>
      <c r="CM628" s="206"/>
      <c r="CN628" s="206"/>
    </row>
    <row r="629" spans="2:92" x14ac:dyDescent="0.25">
      <c r="B629" s="99" t="str">
        <f t="shared" si="88"/>
        <v/>
      </c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100"/>
      <c r="AH629" s="99"/>
      <c r="AI629" s="99"/>
      <c r="AJ629" s="99"/>
      <c r="AK629" s="99"/>
      <c r="AL629" s="99"/>
      <c r="AM629" s="99"/>
      <c r="AN629" s="99"/>
      <c r="AO629" s="99"/>
      <c r="AP629" s="99"/>
      <c r="AQ629" s="99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9"/>
      <c r="BD629" s="99"/>
      <c r="BE629" s="99"/>
      <c r="BF629" s="99"/>
      <c r="BG629" s="99"/>
      <c r="BH629" s="99"/>
      <c r="BI629" s="99"/>
      <c r="BJ629" s="99"/>
      <c r="BK629" s="99"/>
      <c r="BL629" s="99"/>
      <c r="BM629" s="99"/>
      <c r="BN629" s="99"/>
      <c r="BO629" s="99"/>
      <c r="BP629" s="99"/>
      <c r="BQ629" s="99"/>
      <c r="BR629" s="99"/>
      <c r="BS629" s="99"/>
      <c r="BT629" s="99"/>
      <c r="BU629" s="99"/>
      <c r="BV629" s="99"/>
      <c r="BW629" s="99"/>
      <c r="BX629" s="99"/>
      <c r="BY629" s="99"/>
      <c r="BZ629" s="99"/>
      <c r="CA629" s="99"/>
      <c r="CB629" s="99"/>
      <c r="CC629" s="99"/>
      <c r="CD629" s="99"/>
      <c r="CE629" s="99"/>
      <c r="CF629" s="99"/>
      <c r="CG629" s="99"/>
      <c r="CH629" s="99"/>
      <c r="CI629" s="206"/>
      <c r="CJ629" s="206"/>
      <c r="CK629" s="206"/>
      <c r="CL629" s="206"/>
      <c r="CM629" s="206"/>
      <c r="CN629" s="206"/>
    </row>
    <row r="630" spans="2:92" x14ac:dyDescent="0.25">
      <c r="B630" s="99" t="str">
        <f t="shared" si="88"/>
        <v/>
      </c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100"/>
      <c r="AH630" s="99"/>
      <c r="AI630" s="99"/>
      <c r="AJ630" s="99"/>
      <c r="AK630" s="99"/>
      <c r="AL630" s="99"/>
      <c r="AM630" s="99"/>
      <c r="AN630" s="99"/>
      <c r="AO630" s="99"/>
      <c r="AP630" s="99"/>
      <c r="AQ630" s="99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9"/>
      <c r="BD630" s="99"/>
      <c r="BE630" s="99"/>
      <c r="BF630" s="99"/>
      <c r="BG630" s="99"/>
      <c r="BH630" s="99"/>
      <c r="BI630" s="99"/>
      <c r="BJ630" s="99"/>
      <c r="BK630" s="99"/>
      <c r="BL630" s="99"/>
      <c r="BM630" s="99"/>
      <c r="BN630" s="99"/>
      <c r="BO630" s="99"/>
      <c r="BP630" s="99"/>
      <c r="BQ630" s="99"/>
      <c r="BR630" s="99"/>
      <c r="BS630" s="99"/>
      <c r="BT630" s="99"/>
      <c r="BU630" s="99"/>
      <c r="BV630" s="99"/>
      <c r="BW630" s="99"/>
      <c r="BX630" s="99"/>
      <c r="BY630" s="99"/>
      <c r="BZ630" s="99"/>
      <c r="CA630" s="99"/>
      <c r="CB630" s="99"/>
      <c r="CC630" s="99"/>
      <c r="CD630" s="99"/>
      <c r="CE630" s="99"/>
      <c r="CF630" s="99"/>
      <c r="CG630" s="99"/>
      <c r="CH630" s="99"/>
      <c r="CI630" s="206"/>
      <c r="CJ630" s="206"/>
      <c r="CK630" s="206"/>
      <c r="CL630" s="206"/>
      <c r="CM630" s="206"/>
      <c r="CN630" s="206"/>
    </row>
    <row r="631" spans="2:92" x14ac:dyDescent="0.25">
      <c r="B631" s="99" t="str">
        <f t="shared" si="88"/>
        <v/>
      </c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100"/>
      <c r="AH631" s="99"/>
      <c r="AI631" s="99"/>
      <c r="AJ631" s="99"/>
      <c r="AK631" s="99"/>
      <c r="AL631" s="99"/>
      <c r="AM631" s="99"/>
      <c r="AN631" s="99"/>
      <c r="AO631" s="99"/>
      <c r="AP631" s="99"/>
      <c r="AQ631" s="99"/>
      <c r="AR631" s="99"/>
      <c r="AS631" s="99"/>
      <c r="AT631" s="99"/>
      <c r="AU631" s="99"/>
      <c r="AV631" s="99"/>
      <c r="AW631" s="99"/>
      <c r="AX631" s="99"/>
      <c r="AY631" s="99"/>
      <c r="AZ631" s="99"/>
      <c r="BA631" s="99"/>
      <c r="BB631" s="99"/>
      <c r="BC631" s="99"/>
      <c r="BD631" s="99"/>
      <c r="BE631" s="99"/>
      <c r="BF631" s="99"/>
      <c r="BG631" s="99"/>
      <c r="BH631" s="99"/>
      <c r="BI631" s="99"/>
      <c r="BJ631" s="99"/>
      <c r="BK631" s="99"/>
      <c r="BL631" s="99"/>
      <c r="BM631" s="99"/>
      <c r="BN631" s="99"/>
      <c r="BO631" s="99"/>
      <c r="BP631" s="99"/>
      <c r="BQ631" s="99"/>
      <c r="BR631" s="99"/>
      <c r="BS631" s="99"/>
      <c r="BT631" s="99"/>
      <c r="BU631" s="99"/>
      <c r="BV631" s="99"/>
      <c r="BW631" s="99"/>
      <c r="BX631" s="99"/>
      <c r="BY631" s="99"/>
      <c r="BZ631" s="99"/>
      <c r="CA631" s="99"/>
      <c r="CB631" s="99"/>
      <c r="CC631" s="99"/>
      <c r="CD631" s="99"/>
      <c r="CE631" s="99"/>
      <c r="CF631" s="99"/>
      <c r="CG631" s="99"/>
      <c r="CH631" s="99"/>
      <c r="CI631" s="206"/>
      <c r="CJ631" s="206"/>
      <c r="CK631" s="206"/>
      <c r="CL631" s="206"/>
      <c r="CM631" s="206"/>
      <c r="CN631" s="206"/>
    </row>
    <row r="632" spans="2:92" x14ac:dyDescent="0.25">
      <c r="B632" s="99" t="str">
        <f t="shared" si="88"/>
        <v/>
      </c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100"/>
      <c r="AH632" s="99"/>
      <c r="AI632" s="99"/>
      <c r="AJ632" s="99"/>
      <c r="AK632" s="99"/>
      <c r="AL632" s="99"/>
      <c r="AM632" s="99"/>
      <c r="AN632" s="99"/>
      <c r="AO632" s="99"/>
      <c r="AP632" s="99"/>
      <c r="AQ632" s="99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9"/>
      <c r="BD632" s="99"/>
      <c r="BE632" s="99"/>
      <c r="BF632" s="99"/>
      <c r="BG632" s="99"/>
      <c r="BH632" s="99"/>
      <c r="BI632" s="99"/>
      <c r="BJ632" s="99"/>
      <c r="BK632" s="99"/>
      <c r="BL632" s="99"/>
      <c r="BM632" s="99"/>
      <c r="BN632" s="99"/>
      <c r="BO632" s="99"/>
      <c r="BP632" s="99"/>
      <c r="BQ632" s="99"/>
      <c r="BR632" s="99"/>
      <c r="BS632" s="99"/>
      <c r="BT632" s="99"/>
      <c r="BU632" s="99"/>
      <c r="BV632" s="99"/>
      <c r="BW632" s="99"/>
      <c r="BX632" s="99"/>
      <c r="BY632" s="99"/>
      <c r="BZ632" s="99"/>
      <c r="CA632" s="99"/>
      <c r="CB632" s="99"/>
      <c r="CC632" s="99"/>
      <c r="CD632" s="99"/>
      <c r="CE632" s="99"/>
      <c r="CF632" s="99"/>
      <c r="CG632" s="99"/>
      <c r="CH632" s="99"/>
      <c r="CI632" s="206"/>
      <c r="CJ632" s="206"/>
      <c r="CK632" s="206"/>
      <c r="CL632" s="206"/>
      <c r="CM632" s="206"/>
      <c r="CN632" s="206"/>
    </row>
    <row r="633" spans="2:92" x14ac:dyDescent="0.25">
      <c r="B633" s="99" t="str">
        <f t="shared" si="88"/>
        <v/>
      </c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100"/>
      <c r="AH633" s="99"/>
      <c r="AI633" s="99"/>
      <c r="AJ633" s="99"/>
      <c r="AK633" s="99"/>
      <c r="AL633" s="99"/>
      <c r="AM633" s="99"/>
      <c r="AN633" s="99"/>
      <c r="AO633" s="99"/>
      <c r="AP633" s="99"/>
      <c r="AQ633" s="99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9"/>
      <c r="BD633" s="99"/>
      <c r="BE633" s="99"/>
      <c r="BF633" s="99"/>
      <c r="BG633" s="99"/>
      <c r="BH633" s="99"/>
      <c r="BI633" s="99"/>
      <c r="BJ633" s="99"/>
      <c r="BK633" s="99"/>
      <c r="BL633" s="99"/>
      <c r="BM633" s="99"/>
      <c r="BN633" s="99"/>
      <c r="BO633" s="99"/>
      <c r="BP633" s="99"/>
      <c r="BQ633" s="99"/>
      <c r="BR633" s="99"/>
      <c r="BS633" s="99"/>
      <c r="BT633" s="99"/>
      <c r="BU633" s="99"/>
      <c r="BV633" s="99"/>
      <c r="BW633" s="99"/>
      <c r="BX633" s="99"/>
      <c r="BY633" s="99"/>
      <c r="BZ633" s="99"/>
      <c r="CA633" s="99"/>
      <c r="CB633" s="99"/>
      <c r="CC633" s="99"/>
      <c r="CD633" s="99"/>
      <c r="CE633" s="99"/>
      <c r="CF633" s="99"/>
      <c r="CG633" s="99"/>
      <c r="CH633" s="99"/>
      <c r="CI633" s="206"/>
      <c r="CJ633" s="206"/>
      <c r="CK633" s="206"/>
      <c r="CL633" s="206"/>
      <c r="CM633" s="206"/>
      <c r="CN633" s="206"/>
    </row>
    <row r="634" spans="2:92" x14ac:dyDescent="0.25">
      <c r="B634" s="99" t="str">
        <f t="shared" si="88"/>
        <v/>
      </c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100"/>
      <c r="AH634" s="99"/>
      <c r="AI634" s="99"/>
      <c r="AJ634" s="99"/>
      <c r="AK634" s="99"/>
      <c r="AL634" s="99"/>
      <c r="AM634" s="99"/>
      <c r="AN634" s="99"/>
      <c r="AO634" s="99"/>
      <c r="AP634" s="99"/>
      <c r="AQ634" s="99"/>
      <c r="AR634" s="99"/>
      <c r="AS634" s="99"/>
      <c r="AT634" s="99"/>
      <c r="AU634" s="99"/>
      <c r="AV634" s="99"/>
      <c r="AW634" s="99"/>
      <c r="AX634" s="99"/>
      <c r="AY634" s="99"/>
      <c r="AZ634" s="99"/>
      <c r="BA634" s="99"/>
      <c r="BB634" s="99"/>
      <c r="BC634" s="99"/>
      <c r="BD634" s="99"/>
      <c r="BE634" s="99"/>
      <c r="BF634" s="99"/>
      <c r="BG634" s="99"/>
      <c r="BH634" s="99"/>
      <c r="BI634" s="99"/>
      <c r="BJ634" s="99"/>
      <c r="BK634" s="99"/>
      <c r="BL634" s="99"/>
      <c r="BM634" s="99"/>
      <c r="BN634" s="99"/>
      <c r="BO634" s="99"/>
      <c r="BP634" s="99"/>
      <c r="BQ634" s="99"/>
      <c r="BR634" s="99"/>
      <c r="BS634" s="99"/>
      <c r="BT634" s="99"/>
      <c r="BU634" s="99"/>
      <c r="BV634" s="99"/>
      <c r="BW634" s="99"/>
      <c r="BX634" s="99"/>
      <c r="BY634" s="99"/>
      <c r="BZ634" s="99"/>
      <c r="CA634" s="99"/>
      <c r="CB634" s="99"/>
      <c r="CC634" s="99"/>
      <c r="CD634" s="99"/>
      <c r="CE634" s="99"/>
      <c r="CF634" s="99"/>
      <c r="CG634" s="99"/>
      <c r="CH634" s="99"/>
      <c r="CI634" s="206"/>
      <c r="CJ634" s="206"/>
      <c r="CK634" s="206"/>
      <c r="CL634" s="206"/>
      <c r="CM634" s="206"/>
      <c r="CN634" s="206"/>
    </row>
    <row r="635" spans="2:92" x14ac:dyDescent="0.25">
      <c r="B635" s="99" t="str">
        <f t="shared" si="88"/>
        <v/>
      </c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100"/>
      <c r="AH635" s="99"/>
      <c r="AI635" s="99"/>
      <c r="AJ635" s="99"/>
      <c r="AK635" s="99"/>
      <c r="AL635" s="99"/>
      <c r="AM635" s="99"/>
      <c r="AN635" s="99"/>
      <c r="AO635" s="99"/>
      <c r="AP635" s="99"/>
      <c r="AQ635" s="99"/>
      <c r="AR635" s="99"/>
      <c r="AS635" s="99"/>
      <c r="AT635" s="99"/>
      <c r="AU635" s="99"/>
      <c r="AV635" s="99"/>
      <c r="AW635" s="99"/>
      <c r="AX635" s="99"/>
      <c r="AY635" s="99"/>
      <c r="AZ635" s="99"/>
      <c r="BA635" s="99"/>
      <c r="BB635" s="99"/>
      <c r="BC635" s="99"/>
      <c r="BD635" s="99"/>
      <c r="BE635" s="99"/>
      <c r="BF635" s="99"/>
      <c r="BG635" s="99"/>
      <c r="BH635" s="99"/>
      <c r="BI635" s="99"/>
      <c r="BJ635" s="99"/>
      <c r="BK635" s="99"/>
      <c r="BL635" s="99"/>
      <c r="BM635" s="99"/>
      <c r="BN635" s="99"/>
      <c r="BO635" s="99"/>
      <c r="BP635" s="99"/>
      <c r="BQ635" s="99"/>
      <c r="BR635" s="99"/>
      <c r="BS635" s="99"/>
      <c r="BT635" s="99"/>
      <c r="BU635" s="99"/>
      <c r="BV635" s="99"/>
      <c r="BW635" s="99"/>
      <c r="BX635" s="99"/>
      <c r="BY635" s="99"/>
      <c r="BZ635" s="99"/>
      <c r="CA635" s="99"/>
      <c r="CB635" s="99"/>
      <c r="CC635" s="99"/>
      <c r="CD635" s="99"/>
      <c r="CE635" s="99"/>
      <c r="CF635" s="99"/>
      <c r="CG635" s="99"/>
      <c r="CH635" s="99"/>
      <c r="CI635" s="206"/>
      <c r="CJ635" s="206"/>
      <c r="CK635" s="206"/>
      <c r="CL635" s="206"/>
      <c r="CM635" s="206"/>
      <c r="CN635" s="206"/>
    </row>
    <row r="636" spans="2:92" x14ac:dyDescent="0.25">
      <c r="B636" s="99" t="str">
        <f t="shared" si="88"/>
        <v/>
      </c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100"/>
      <c r="AH636" s="99"/>
      <c r="AI636" s="99"/>
      <c r="AJ636" s="99"/>
      <c r="AK636" s="99"/>
      <c r="AL636" s="99"/>
      <c r="AM636" s="99"/>
      <c r="AN636" s="99"/>
      <c r="AO636" s="99"/>
      <c r="AP636" s="99"/>
      <c r="AQ636" s="99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9"/>
      <c r="BD636" s="99"/>
      <c r="BE636" s="99"/>
      <c r="BF636" s="99"/>
      <c r="BG636" s="99"/>
      <c r="BH636" s="99"/>
      <c r="BI636" s="99"/>
      <c r="BJ636" s="99"/>
      <c r="BK636" s="99"/>
      <c r="BL636" s="99"/>
      <c r="BM636" s="99"/>
      <c r="BN636" s="99"/>
      <c r="BO636" s="99"/>
      <c r="BP636" s="99"/>
      <c r="BQ636" s="99"/>
      <c r="BR636" s="99"/>
      <c r="BS636" s="99"/>
      <c r="BT636" s="99"/>
      <c r="BU636" s="99"/>
      <c r="BV636" s="99"/>
      <c r="BW636" s="99"/>
      <c r="BX636" s="99"/>
      <c r="BY636" s="99"/>
      <c r="BZ636" s="99"/>
      <c r="CA636" s="99"/>
      <c r="CB636" s="99"/>
      <c r="CC636" s="99"/>
      <c r="CD636" s="99"/>
      <c r="CE636" s="99"/>
      <c r="CF636" s="99"/>
      <c r="CG636" s="99"/>
      <c r="CH636" s="99"/>
      <c r="CI636" s="206"/>
      <c r="CJ636" s="206"/>
      <c r="CK636" s="206"/>
      <c r="CL636" s="206"/>
      <c r="CM636" s="206"/>
      <c r="CN636" s="206"/>
    </row>
    <row r="637" spans="2:92" x14ac:dyDescent="0.25">
      <c r="B637" s="99" t="str">
        <f t="shared" si="88"/>
        <v/>
      </c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100"/>
      <c r="AH637" s="99"/>
      <c r="AI637" s="99"/>
      <c r="AJ637" s="99"/>
      <c r="AK637" s="99"/>
      <c r="AL637" s="99"/>
      <c r="AM637" s="99"/>
      <c r="AN637" s="99"/>
      <c r="AO637" s="99"/>
      <c r="AP637" s="99"/>
      <c r="AQ637" s="99"/>
      <c r="AR637" s="99"/>
      <c r="AS637" s="99"/>
      <c r="AT637" s="99"/>
      <c r="AU637" s="99"/>
      <c r="AV637" s="99"/>
      <c r="AW637" s="99"/>
      <c r="AX637" s="99"/>
      <c r="AY637" s="99"/>
      <c r="AZ637" s="99"/>
      <c r="BA637" s="99"/>
      <c r="BB637" s="99"/>
      <c r="BC637" s="99"/>
      <c r="BD637" s="99"/>
      <c r="BE637" s="99"/>
      <c r="BF637" s="99"/>
      <c r="BG637" s="99"/>
      <c r="BH637" s="99"/>
      <c r="BI637" s="99"/>
      <c r="BJ637" s="99"/>
      <c r="BK637" s="99"/>
      <c r="BL637" s="99"/>
      <c r="BM637" s="99"/>
      <c r="BN637" s="99"/>
      <c r="BO637" s="99"/>
      <c r="BP637" s="99"/>
      <c r="BQ637" s="99"/>
      <c r="BR637" s="99"/>
      <c r="BS637" s="99"/>
      <c r="BT637" s="99"/>
      <c r="BU637" s="99"/>
      <c r="BV637" s="99"/>
      <c r="BW637" s="99"/>
      <c r="BX637" s="99"/>
      <c r="BY637" s="99"/>
      <c r="BZ637" s="99"/>
      <c r="CA637" s="99"/>
      <c r="CB637" s="99"/>
      <c r="CC637" s="99"/>
      <c r="CD637" s="99"/>
      <c r="CE637" s="99"/>
      <c r="CF637" s="99"/>
      <c r="CG637" s="99"/>
      <c r="CH637" s="99"/>
      <c r="CI637" s="206"/>
      <c r="CJ637" s="206"/>
      <c r="CK637" s="206"/>
      <c r="CL637" s="206"/>
      <c r="CM637" s="206"/>
      <c r="CN637" s="206"/>
    </row>
    <row r="638" spans="2:92" x14ac:dyDescent="0.25">
      <c r="B638" s="99" t="str">
        <f t="shared" si="88"/>
        <v/>
      </c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100"/>
      <c r="AH638" s="99"/>
      <c r="AI638" s="99"/>
      <c r="AJ638" s="99"/>
      <c r="AK638" s="99"/>
      <c r="AL638" s="99"/>
      <c r="AM638" s="99"/>
      <c r="AN638" s="99"/>
      <c r="AO638" s="99"/>
      <c r="AP638" s="99"/>
      <c r="AQ638" s="99"/>
      <c r="AR638" s="99"/>
      <c r="AS638" s="99"/>
      <c r="AT638" s="99"/>
      <c r="AU638" s="99"/>
      <c r="AV638" s="99"/>
      <c r="AW638" s="99"/>
      <c r="AX638" s="99"/>
      <c r="AY638" s="99"/>
      <c r="AZ638" s="99"/>
      <c r="BA638" s="99"/>
      <c r="BB638" s="99"/>
      <c r="BC638" s="99"/>
      <c r="BD638" s="99"/>
      <c r="BE638" s="99"/>
      <c r="BF638" s="99"/>
      <c r="BG638" s="99"/>
      <c r="BH638" s="99"/>
      <c r="BI638" s="99"/>
      <c r="BJ638" s="99"/>
      <c r="BK638" s="99"/>
      <c r="BL638" s="99"/>
      <c r="BM638" s="99"/>
      <c r="BN638" s="99"/>
      <c r="BO638" s="99"/>
      <c r="BP638" s="99"/>
      <c r="BQ638" s="99"/>
      <c r="BR638" s="99"/>
      <c r="BS638" s="99"/>
      <c r="BT638" s="99"/>
      <c r="BU638" s="99"/>
      <c r="BV638" s="99"/>
      <c r="BW638" s="99"/>
      <c r="BX638" s="99"/>
      <c r="BY638" s="99"/>
      <c r="BZ638" s="99"/>
      <c r="CA638" s="99"/>
      <c r="CB638" s="99"/>
      <c r="CC638" s="99"/>
      <c r="CD638" s="99"/>
      <c r="CE638" s="99"/>
      <c r="CF638" s="99"/>
      <c r="CG638" s="99"/>
      <c r="CH638" s="99"/>
      <c r="CI638" s="206"/>
      <c r="CJ638" s="206"/>
      <c r="CK638" s="206"/>
      <c r="CL638" s="206"/>
      <c r="CM638" s="206"/>
      <c r="CN638" s="206"/>
    </row>
    <row r="639" spans="2:92" x14ac:dyDescent="0.25">
      <c r="B639" s="99" t="str">
        <f t="shared" si="88"/>
        <v/>
      </c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100"/>
      <c r="AH639" s="99"/>
      <c r="AI639" s="99"/>
      <c r="AJ639" s="99"/>
      <c r="AK639" s="99"/>
      <c r="AL639" s="99"/>
      <c r="AM639" s="99"/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9"/>
      <c r="BD639" s="99"/>
      <c r="BE639" s="99"/>
      <c r="BF639" s="99"/>
      <c r="BG639" s="99"/>
      <c r="BH639" s="99"/>
      <c r="BI639" s="99"/>
      <c r="BJ639" s="99"/>
      <c r="BK639" s="99"/>
      <c r="BL639" s="99"/>
      <c r="BM639" s="99"/>
      <c r="BN639" s="99"/>
      <c r="BO639" s="99"/>
      <c r="BP639" s="99"/>
      <c r="BQ639" s="99"/>
      <c r="BR639" s="99"/>
      <c r="BS639" s="99"/>
      <c r="BT639" s="99"/>
      <c r="BU639" s="99"/>
      <c r="BV639" s="99"/>
      <c r="BW639" s="99"/>
      <c r="BX639" s="99"/>
      <c r="BY639" s="99"/>
      <c r="BZ639" s="99"/>
      <c r="CA639" s="99"/>
      <c r="CB639" s="99"/>
      <c r="CC639" s="99"/>
      <c r="CD639" s="99"/>
      <c r="CE639" s="99"/>
      <c r="CF639" s="99"/>
      <c r="CG639" s="99"/>
      <c r="CH639" s="99"/>
      <c r="CI639" s="206"/>
      <c r="CJ639" s="206"/>
      <c r="CK639" s="206"/>
      <c r="CL639" s="206"/>
      <c r="CM639" s="206"/>
      <c r="CN639" s="206"/>
    </row>
    <row r="640" spans="2:92" x14ac:dyDescent="0.25">
      <c r="B640" s="99" t="str">
        <f t="shared" ref="B640:B703" si="89">IF(C640&lt;&gt;"",CONCATENATE(C640,F640,D640,I640),"")</f>
        <v/>
      </c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100"/>
      <c r="AH640" s="99"/>
      <c r="AI640" s="99"/>
      <c r="AJ640" s="99"/>
      <c r="AK640" s="99"/>
      <c r="AL640" s="99"/>
      <c r="AM640" s="99"/>
      <c r="AN640" s="99"/>
      <c r="AO640" s="99"/>
      <c r="AP640" s="99"/>
      <c r="AQ640" s="99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9"/>
      <c r="BD640" s="99"/>
      <c r="BE640" s="99"/>
      <c r="BF640" s="99"/>
      <c r="BG640" s="99"/>
      <c r="BH640" s="99"/>
      <c r="BI640" s="99"/>
      <c r="BJ640" s="99"/>
      <c r="BK640" s="99"/>
      <c r="BL640" s="99"/>
      <c r="BM640" s="99"/>
      <c r="BN640" s="99"/>
      <c r="BO640" s="99"/>
      <c r="BP640" s="99"/>
      <c r="BQ640" s="99"/>
      <c r="BR640" s="99"/>
      <c r="BS640" s="99"/>
      <c r="BT640" s="99"/>
      <c r="BU640" s="99"/>
      <c r="BV640" s="99"/>
      <c r="BW640" s="99"/>
      <c r="BX640" s="99"/>
      <c r="BY640" s="99"/>
      <c r="BZ640" s="99"/>
      <c r="CA640" s="99"/>
      <c r="CB640" s="99"/>
      <c r="CC640" s="99"/>
      <c r="CD640" s="99"/>
      <c r="CE640" s="99"/>
      <c r="CF640" s="99"/>
      <c r="CG640" s="99"/>
      <c r="CH640" s="99"/>
      <c r="CI640" s="206"/>
      <c r="CJ640" s="206"/>
      <c r="CK640" s="206"/>
      <c r="CL640" s="206"/>
      <c r="CM640" s="206"/>
      <c r="CN640" s="206"/>
    </row>
    <row r="641" spans="2:92" x14ac:dyDescent="0.25">
      <c r="B641" s="99" t="str">
        <f t="shared" si="89"/>
        <v/>
      </c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100"/>
      <c r="AH641" s="99"/>
      <c r="AI641" s="99"/>
      <c r="AJ641" s="99"/>
      <c r="AK641" s="99"/>
      <c r="AL641" s="99"/>
      <c r="AM641" s="99"/>
      <c r="AN641" s="99"/>
      <c r="AO641" s="99"/>
      <c r="AP641" s="99"/>
      <c r="AQ641" s="99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9"/>
      <c r="BD641" s="99"/>
      <c r="BE641" s="99"/>
      <c r="BF641" s="99"/>
      <c r="BG641" s="99"/>
      <c r="BH641" s="99"/>
      <c r="BI641" s="99"/>
      <c r="BJ641" s="99"/>
      <c r="BK641" s="99"/>
      <c r="BL641" s="99"/>
      <c r="BM641" s="99"/>
      <c r="BN641" s="99"/>
      <c r="BO641" s="99"/>
      <c r="BP641" s="99"/>
      <c r="BQ641" s="99"/>
      <c r="BR641" s="99"/>
      <c r="BS641" s="99"/>
      <c r="BT641" s="99"/>
      <c r="BU641" s="99"/>
      <c r="BV641" s="99"/>
      <c r="BW641" s="99"/>
      <c r="BX641" s="99"/>
      <c r="BY641" s="99"/>
      <c r="BZ641" s="99"/>
      <c r="CA641" s="99"/>
      <c r="CB641" s="99"/>
      <c r="CC641" s="99"/>
      <c r="CD641" s="99"/>
      <c r="CE641" s="99"/>
      <c r="CF641" s="99"/>
      <c r="CG641" s="99"/>
      <c r="CH641" s="99"/>
      <c r="CI641" s="206"/>
      <c r="CJ641" s="206"/>
      <c r="CK641" s="206"/>
      <c r="CL641" s="206"/>
      <c r="CM641" s="206"/>
      <c r="CN641" s="206"/>
    </row>
    <row r="642" spans="2:92" x14ac:dyDescent="0.25">
      <c r="B642" s="99" t="str">
        <f t="shared" si="89"/>
        <v/>
      </c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100"/>
      <c r="AH642" s="99"/>
      <c r="AI642" s="99"/>
      <c r="AJ642" s="99"/>
      <c r="AK642" s="99"/>
      <c r="AL642" s="99"/>
      <c r="AM642" s="99"/>
      <c r="AN642" s="99"/>
      <c r="AO642" s="99"/>
      <c r="AP642" s="99"/>
      <c r="AQ642" s="99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9"/>
      <c r="BD642" s="99"/>
      <c r="BE642" s="99"/>
      <c r="BF642" s="99"/>
      <c r="BG642" s="99"/>
      <c r="BH642" s="99"/>
      <c r="BI642" s="99"/>
      <c r="BJ642" s="99"/>
      <c r="BK642" s="99"/>
      <c r="BL642" s="99"/>
      <c r="BM642" s="99"/>
      <c r="BN642" s="99"/>
      <c r="BO642" s="99"/>
      <c r="BP642" s="99"/>
      <c r="BQ642" s="99"/>
      <c r="BR642" s="99"/>
      <c r="BS642" s="99"/>
      <c r="BT642" s="99"/>
      <c r="BU642" s="99"/>
      <c r="BV642" s="99"/>
      <c r="BW642" s="99"/>
      <c r="BX642" s="99"/>
      <c r="BY642" s="99"/>
      <c r="BZ642" s="99"/>
      <c r="CA642" s="99"/>
      <c r="CB642" s="99"/>
      <c r="CC642" s="99"/>
      <c r="CD642" s="99"/>
      <c r="CE642" s="99"/>
      <c r="CF642" s="99"/>
      <c r="CG642" s="99"/>
      <c r="CH642" s="99"/>
      <c r="CI642" s="206"/>
      <c r="CJ642" s="206"/>
      <c r="CK642" s="206"/>
      <c r="CL642" s="206"/>
      <c r="CM642" s="206"/>
      <c r="CN642" s="206"/>
    </row>
    <row r="643" spans="2:92" x14ac:dyDescent="0.25">
      <c r="B643" s="99" t="str">
        <f t="shared" si="89"/>
        <v/>
      </c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100"/>
      <c r="AH643" s="99"/>
      <c r="AI643" s="99"/>
      <c r="AJ643" s="99"/>
      <c r="AK643" s="99"/>
      <c r="AL643" s="99"/>
      <c r="AM643" s="99"/>
      <c r="AN643" s="99"/>
      <c r="AO643" s="99"/>
      <c r="AP643" s="99"/>
      <c r="AQ643" s="99"/>
      <c r="AR643" s="99"/>
      <c r="AS643" s="99"/>
      <c r="AT643" s="99"/>
      <c r="AU643" s="99"/>
      <c r="AV643" s="99"/>
      <c r="AW643" s="99"/>
      <c r="AX643" s="99"/>
      <c r="AY643" s="99"/>
      <c r="AZ643" s="99"/>
      <c r="BA643" s="99"/>
      <c r="BB643" s="99"/>
      <c r="BC643" s="99"/>
      <c r="BD643" s="99"/>
      <c r="BE643" s="99"/>
      <c r="BF643" s="99"/>
      <c r="BG643" s="99"/>
      <c r="BH643" s="99"/>
      <c r="BI643" s="99"/>
      <c r="BJ643" s="99"/>
      <c r="BK643" s="99"/>
      <c r="BL643" s="99"/>
      <c r="BM643" s="99"/>
      <c r="BN643" s="99"/>
      <c r="BO643" s="99"/>
      <c r="BP643" s="99"/>
      <c r="BQ643" s="99"/>
      <c r="BR643" s="99"/>
      <c r="BS643" s="99"/>
      <c r="BT643" s="99"/>
      <c r="BU643" s="99"/>
      <c r="BV643" s="99"/>
      <c r="BW643" s="99"/>
      <c r="BX643" s="99"/>
      <c r="BY643" s="99"/>
      <c r="BZ643" s="99"/>
      <c r="CA643" s="99"/>
      <c r="CB643" s="99"/>
      <c r="CC643" s="99"/>
      <c r="CD643" s="99"/>
      <c r="CE643" s="99"/>
      <c r="CF643" s="99"/>
      <c r="CG643" s="99"/>
      <c r="CH643" s="99"/>
      <c r="CI643" s="206"/>
      <c r="CJ643" s="206"/>
      <c r="CK643" s="206"/>
      <c r="CL643" s="206"/>
      <c r="CM643" s="206"/>
      <c r="CN643" s="206"/>
    </row>
    <row r="644" spans="2:92" x14ac:dyDescent="0.25">
      <c r="B644" s="99" t="str">
        <f t="shared" si="89"/>
        <v/>
      </c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100"/>
      <c r="AH644" s="99"/>
      <c r="AI644" s="99"/>
      <c r="AJ644" s="99"/>
      <c r="AK644" s="99"/>
      <c r="AL644" s="99"/>
      <c r="AM644" s="99"/>
      <c r="AN644" s="99"/>
      <c r="AO644" s="99"/>
      <c r="AP644" s="99"/>
      <c r="AQ644" s="99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9"/>
      <c r="BD644" s="99"/>
      <c r="BE644" s="99"/>
      <c r="BF644" s="99"/>
      <c r="BG644" s="99"/>
      <c r="BH644" s="99"/>
      <c r="BI644" s="99"/>
      <c r="BJ644" s="99"/>
      <c r="BK644" s="99"/>
      <c r="BL644" s="99"/>
      <c r="BM644" s="99"/>
      <c r="BN644" s="99"/>
      <c r="BO644" s="99"/>
      <c r="BP644" s="99"/>
      <c r="BQ644" s="99"/>
      <c r="BR644" s="99"/>
      <c r="BS644" s="99"/>
      <c r="BT644" s="99"/>
      <c r="BU644" s="99"/>
      <c r="BV644" s="99"/>
      <c r="BW644" s="99"/>
      <c r="BX644" s="99"/>
      <c r="BY644" s="99"/>
      <c r="BZ644" s="99"/>
      <c r="CA644" s="99"/>
      <c r="CB644" s="99"/>
      <c r="CC644" s="99"/>
      <c r="CD644" s="99"/>
      <c r="CE644" s="99"/>
      <c r="CF644" s="99"/>
      <c r="CG644" s="99"/>
      <c r="CH644" s="99"/>
      <c r="CI644" s="206"/>
      <c r="CJ644" s="206"/>
      <c r="CK644" s="206"/>
      <c r="CL644" s="206"/>
      <c r="CM644" s="206"/>
      <c r="CN644" s="206"/>
    </row>
    <row r="645" spans="2:92" x14ac:dyDescent="0.25">
      <c r="B645" s="99" t="str">
        <f t="shared" si="89"/>
        <v/>
      </c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100"/>
      <c r="AH645" s="99"/>
      <c r="AI645" s="99"/>
      <c r="AJ645" s="99"/>
      <c r="AK645" s="99"/>
      <c r="AL645" s="99"/>
      <c r="AM645" s="99"/>
      <c r="AN645" s="99"/>
      <c r="AO645" s="99"/>
      <c r="AP645" s="99"/>
      <c r="AQ645" s="99"/>
      <c r="AR645" s="99"/>
      <c r="AS645" s="99"/>
      <c r="AT645" s="99"/>
      <c r="AU645" s="99"/>
      <c r="AV645" s="99"/>
      <c r="AW645" s="99"/>
      <c r="AX645" s="99"/>
      <c r="AY645" s="99"/>
      <c r="AZ645" s="99"/>
      <c r="BA645" s="99"/>
      <c r="BB645" s="99"/>
      <c r="BC645" s="99"/>
      <c r="BD645" s="99"/>
      <c r="BE645" s="99"/>
      <c r="BF645" s="99"/>
      <c r="BG645" s="99"/>
      <c r="BH645" s="99"/>
      <c r="BI645" s="99"/>
      <c r="BJ645" s="99"/>
      <c r="BK645" s="99"/>
      <c r="BL645" s="99"/>
      <c r="BM645" s="99"/>
      <c r="BN645" s="99"/>
      <c r="BO645" s="99"/>
      <c r="BP645" s="99"/>
      <c r="BQ645" s="99"/>
      <c r="BR645" s="99"/>
      <c r="BS645" s="99"/>
      <c r="BT645" s="99"/>
      <c r="BU645" s="99"/>
      <c r="BV645" s="99"/>
      <c r="BW645" s="99"/>
      <c r="BX645" s="99"/>
      <c r="BY645" s="99"/>
      <c r="BZ645" s="99"/>
      <c r="CA645" s="99"/>
      <c r="CB645" s="99"/>
      <c r="CC645" s="99"/>
      <c r="CD645" s="99"/>
      <c r="CE645" s="99"/>
      <c r="CF645" s="99"/>
      <c r="CG645" s="99"/>
      <c r="CH645" s="99"/>
      <c r="CI645" s="206"/>
      <c r="CJ645" s="206"/>
      <c r="CK645" s="206"/>
      <c r="CL645" s="206"/>
      <c r="CM645" s="206"/>
      <c r="CN645" s="206"/>
    </row>
    <row r="646" spans="2:92" x14ac:dyDescent="0.25">
      <c r="B646" s="99" t="str">
        <f t="shared" si="89"/>
        <v/>
      </c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100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99"/>
      <c r="BH646" s="99"/>
      <c r="BI646" s="99"/>
      <c r="BJ646" s="99"/>
      <c r="BK646" s="99"/>
      <c r="BL646" s="99"/>
      <c r="BM646" s="99"/>
      <c r="BN646" s="99"/>
      <c r="BO646" s="99"/>
      <c r="BP646" s="99"/>
      <c r="BQ646" s="99"/>
      <c r="BR646" s="99"/>
      <c r="BS646" s="99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/>
      <c r="CE646" s="99"/>
      <c r="CF646" s="99"/>
      <c r="CG646" s="99"/>
      <c r="CH646" s="99"/>
      <c r="CI646" s="206"/>
      <c r="CJ646" s="206"/>
      <c r="CK646" s="206"/>
      <c r="CL646" s="206"/>
      <c r="CM646" s="206"/>
      <c r="CN646" s="206"/>
    </row>
    <row r="647" spans="2:92" x14ac:dyDescent="0.25">
      <c r="B647" s="99" t="str">
        <f t="shared" si="89"/>
        <v/>
      </c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100"/>
      <c r="AH647" s="99"/>
      <c r="AI647" s="99"/>
      <c r="AJ647" s="99"/>
      <c r="AK647" s="99"/>
      <c r="AL647" s="99"/>
      <c r="AM647" s="99"/>
      <c r="AN647" s="99"/>
      <c r="AO647" s="99"/>
      <c r="AP647" s="99"/>
      <c r="AQ647" s="99"/>
      <c r="AR647" s="99"/>
      <c r="AS647" s="99"/>
      <c r="AT647" s="99"/>
      <c r="AU647" s="99"/>
      <c r="AV647" s="99"/>
      <c r="AW647" s="99"/>
      <c r="AX647" s="99"/>
      <c r="AY647" s="99"/>
      <c r="AZ647" s="99"/>
      <c r="BA647" s="99"/>
      <c r="BB647" s="99"/>
      <c r="BC647" s="99"/>
      <c r="BD647" s="99"/>
      <c r="BE647" s="99"/>
      <c r="BF647" s="99"/>
      <c r="BG647" s="99"/>
      <c r="BH647" s="99"/>
      <c r="BI647" s="99"/>
      <c r="BJ647" s="99"/>
      <c r="BK647" s="99"/>
      <c r="BL647" s="99"/>
      <c r="BM647" s="99"/>
      <c r="BN647" s="99"/>
      <c r="BO647" s="99"/>
      <c r="BP647" s="99"/>
      <c r="BQ647" s="99"/>
      <c r="BR647" s="99"/>
      <c r="BS647" s="99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99"/>
      <c r="CI647" s="206"/>
      <c r="CJ647" s="206"/>
      <c r="CK647" s="206"/>
      <c r="CL647" s="206"/>
      <c r="CM647" s="206"/>
      <c r="CN647" s="206"/>
    </row>
    <row r="648" spans="2:92" x14ac:dyDescent="0.25">
      <c r="B648" s="99" t="str">
        <f t="shared" si="89"/>
        <v/>
      </c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100"/>
      <c r="AH648" s="99"/>
      <c r="AI648" s="99"/>
      <c r="AJ648" s="99"/>
      <c r="AK648" s="99"/>
      <c r="AL648" s="99"/>
      <c r="AM648" s="99"/>
      <c r="AN648" s="99"/>
      <c r="AO648" s="99"/>
      <c r="AP648" s="99"/>
      <c r="AQ648" s="99"/>
      <c r="AR648" s="99"/>
      <c r="AS648" s="99"/>
      <c r="AT648" s="99"/>
      <c r="AU648" s="99"/>
      <c r="AV648" s="99"/>
      <c r="AW648" s="99"/>
      <c r="AX648" s="99"/>
      <c r="AY648" s="99"/>
      <c r="AZ648" s="99"/>
      <c r="BA648" s="99"/>
      <c r="BB648" s="99"/>
      <c r="BC648" s="99"/>
      <c r="BD648" s="99"/>
      <c r="BE648" s="99"/>
      <c r="BF648" s="99"/>
      <c r="BG648" s="99"/>
      <c r="BH648" s="99"/>
      <c r="BI648" s="99"/>
      <c r="BJ648" s="99"/>
      <c r="BK648" s="99"/>
      <c r="BL648" s="99"/>
      <c r="BM648" s="99"/>
      <c r="BN648" s="99"/>
      <c r="BO648" s="99"/>
      <c r="BP648" s="99"/>
      <c r="BQ648" s="99"/>
      <c r="BR648" s="99"/>
      <c r="BS648" s="99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206"/>
      <c r="CJ648" s="206"/>
      <c r="CK648" s="206"/>
      <c r="CL648" s="206"/>
      <c r="CM648" s="206"/>
      <c r="CN648" s="206"/>
    </row>
    <row r="649" spans="2:92" x14ac:dyDescent="0.25">
      <c r="B649" s="99" t="str">
        <f t="shared" si="89"/>
        <v/>
      </c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100"/>
      <c r="AH649" s="99"/>
      <c r="AI649" s="99"/>
      <c r="AJ649" s="99"/>
      <c r="AK649" s="99"/>
      <c r="AL649" s="99"/>
      <c r="AM649" s="99"/>
      <c r="AN649" s="99"/>
      <c r="AO649" s="99"/>
      <c r="AP649" s="99"/>
      <c r="AQ649" s="99"/>
      <c r="AR649" s="99"/>
      <c r="AS649" s="99"/>
      <c r="AT649" s="99"/>
      <c r="AU649" s="99"/>
      <c r="AV649" s="99"/>
      <c r="AW649" s="99"/>
      <c r="AX649" s="99"/>
      <c r="AY649" s="99"/>
      <c r="AZ649" s="99"/>
      <c r="BA649" s="99"/>
      <c r="BB649" s="99"/>
      <c r="BC649" s="99"/>
      <c r="BD649" s="99"/>
      <c r="BE649" s="99"/>
      <c r="BF649" s="99"/>
      <c r="BG649" s="99"/>
      <c r="BH649" s="99"/>
      <c r="BI649" s="99"/>
      <c r="BJ649" s="99"/>
      <c r="BK649" s="99"/>
      <c r="BL649" s="99"/>
      <c r="BM649" s="99"/>
      <c r="BN649" s="99"/>
      <c r="BO649" s="99"/>
      <c r="BP649" s="99"/>
      <c r="BQ649" s="99"/>
      <c r="BR649" s="99"/>
      <c r="BS649" s="99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/>
      <c r="CH649" s="99"/>
      <c r="CI649" s="206"/>
      <c r="CJ649" s="206"/>
      <c r="CK649" s="206"/>
      <c r="CL649" s="206"/>
      <c r="CM649" s="206"/>
      <c r="CN649" s="206"/>
    </row>
    <row r="650" spans="2:92" x14ac:dyDescent="0.25">
      <c r="B650" s="99" t="str">
        <f t="shared" si="89"/>
        <v/>
      </c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100"/>
      <c r="AH650" s="99"/>
      <c r="AI650" s="99"/>
      <c r="AJ650" s="99"/>
      <c r="AK650" s="99"/>
      <c r="AL650" s="99"/>
      <c r="AM650" s="99"/>
      <c r="AN650" s="99"/>
      <c r="AO650" s="99"/>
      <c r="AP650" s="99"/>
      <c r="AQ650" s="99"/>
      <c r="AR650" s="99"/>
      <c r="AS650" s="99"/>
      <c r="AT650" s="99"/>
      <c r="AU650" s="99"/>
      <c r="AV650" s="99"/>
      <c r="AW650" s="99"/>
      <c r="AX650" s="99"/>
      <c r="AY650" s="99"/>
      <c r="AZ650" s="99"/>
      <c r="BA650" s="99"/>
      <c r="BB650" s="99"/>
      <c r="BC650" s="99"/>
      <c r="BD650" s="99"/>
      <c r="BE650" s="99"/>
      <c r="BF650" s="99"/>
      <c r="BG650" s="99"/>
      <c r="BH650" s="99"/>
      <c r="BI650" s="99"/>
      <c r="BJ650" s="99"/>
      <c r="BK650" s="99"/>
      <c r="BL650" s="99"/>
      <c r="BM650" s="99"/>
      <c r="BN650" s="99"/>
      <c r="BO650" s="99"/>
      <c r="BP650" s="99"/>
      <c r="BQ650" s="99"/>
      <c r="BR650" s="99"/>
      <c r="BS650" s="99"/>
      <c r="BT650" s="99"/>
      <c r="BU650" s="99"/>
      <c r="BV650" s="99"/>
      <c r="BW650" s="99"/>
      <c r="BX650" s="99"/>
      <c r="BY650" s="99"/>
      <c r="BZ650" s="99"/>
      <c r="CA650" s="99"/>
      <c r="CB650" s="99"/>
      <c r="CC650" s="99"/>
      <c r="CD650" s="99"/>
      <c r="CE650" s="99"/>
      <c r="CF650" s="99"/>
      <c r="CG650" s="99"/>
      <c r="CH650" s="99"/>
      <c r="CI650" s="206"/>
      <c r="CJ650" s="206"/>
      <c r="CK650" s="206"/>
      <c r="CL650" s="206"/>
      <c r="CM650" s="206"/>
      <c r="CN650" s="206"/>
    </row>
    <row r="651" spans="2:92" x14ac:dyDescent="0.25">
      <c r="B651" s="99" t="str">
        <f t="shared" si="89"/>
        <v/>
      </c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100"/>
      <c r="AH651" s="99"/>
      <c r="AI651" s="99"/>
      <c r="AJ651" s="99"/>
      <c r="AK651" s="99"/>
      <c r="AL651" s="99"/>
      <c r="AM651" s="99"/>
      <c r="AN651" s="99"/>
      <c r="AO651" s="99"/>
      <c r="AP651" s="99"/>
      <c r="AQ651" s="99"/>
      <c r="AR651" s="99"/>
      <c r="AS651" s="99"/>
      <c r="AT651" s="99"/>
      <c r="AU651" s="99"/>
      <c r="AV651" s="99"/>
      <c r="AW651" s="99"/>
      <c r="AX651" s="99"/>
      <c r="AY651" s="99"/>
      <c r="AZ651" s="99"/>
      <c r="BA651" s="99"/>
      <c r="BB651" s="99"/>
      <c r="BC651" s="99"/>
      <c r="BD651" s="99"/>
      <c r="BE651" s="99"/>
      <c r="BF651" s="99"/>
      <c r="BG651" s="99"/>
      <c r="BH651" s="99"/>
      <c r="BI651" s="99"/>
      <c r="BJ651" s="99"/>
      <c r="BK651" s="99"/>
      <c r="BL651" s="99"/>
      <c r="BM651" s="99"/>
      <c r="BN651" s="99"/>
      <c r="BO651" s="99"/>
      <c r="BP651" s="99"/>
      <c r="BQ651" s="99"/>
      <c r="BR651" s="99"/>
      <c r="BS651" s="99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99"/>
      <c r="CI651" s="206"/>
      <c r="CJ651" s="206"/>
      <c r="CK651" s="206"/>
      <c r="CL651" s="206"/>
      <c r="CM651" s="206"/>
      <c r="CN651" s="206"/>
    </row>
    <row r="652" spans="2:92" x14ac:dyDescent="0.25">
      <c r="B652" s="99" t="str">
        <f t="shared" si="89"/>
        <v/>
      </c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100"/>
      <c r="AH652" s="99"/>
      <c r="AI652" s="99"/>
      <c r="AJ652" s="99"/>
      <c r="AK652" s="99"/>
      <c r="AL652" s="99"/>
      <c r="AM652" s="99"/>
      <c r="AN652" s="99"/>
      <c r="AO652" s="99"/>
      <c r="AP652" s="99"/>
      <c r="AQ652" s="99"/>
      <c r="AR652" s="99"/>
      <c r="AS652" s="99"/>
      <c r="AT652" s="99"/>
      <c r="AU652" s="99"/>
      <c r="AV652" s="99"/>
      <c r="AW652" s="99"/>
      <c r="AX652" s="99"/>
      <c r="AY652" s="99"/>
      <c r="AZ652" s="99"/>
      <c r="BA652" s="99"/>
      <c r="BB652" s="99"/>
      <c r="BC652" s="99"/>
      <c r="BD652" s="99"/>
      <c r="BE652" s="99"/>
      <c r="BF652" s="99"/>
      <c r="BG652" s="99"/>
      <c r="BH652" s="99"/>
      <c r="BI652" s="99"/>
      <c r="BJ652" s="99"/>
      <c r="BK652" s="99"/>
      <c r="BL652" s="99"/>
      <c r="BM652" s="99"/>
      <c r="BN652" s="99"/>
      <c r="BO652" s="99"/>
      <c r="BP652" s="99"/>
      <c r="BQ652" s="99"/>
      <c r="BR652" s="99"/>
      <c r="BS652" s="99"/>
      <c r="BT652" s="99"/>
      <c r="BU652" s="99"/>
      <c r="BV652" s="99"/>
      <c r="BW652" s="99"/>
      <c r="BX652" s="99"/>
      <c r="BY652" s="99"/>
      <c r="BZ652" s="99"/>
      <c r="CA652" s="99"/>
      <c r="CB652" s="99"/>
      <c r="CC652" s="99"/>
      <c r="CD652" s="99"/>
      <c r="CE652" s="99"/>
      <c r="CF652" s="99"/>
      <c r="CG652" s="99"/>
      <c r="CH652" s="99"/>
      <c r="CI652" s="206"/>
      <c r="CJ652" s="206"/>
      <c r="CK652" s="206"/>
      <c r="CL652" s="206"/>
      <c r="CM652" s="206"/>
      <c r="CN652" s="206"/>
    </row>
    <row r="653" spans="2:92" x14ac:dyDescent="0.25">
      <c r="B653" s="99" t="str">
        <f t="shared" si="89"/>
        <v/>
      </c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100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99"/>
      <c r="BH653" s="99"/>
      <c r="BI653" s="99"/>
      <c r="BJ653" s="99"/>
      <c r="BK653" s="99"/>
      <c r="BL653" s="99"/>
      <c r="BM653" s="99"/>
      <c r="BN653" s="99"/>
      <c r="BO653" s="99"/>
      <c r="BP653" s="99"/>
      <c r="BQ653" s="99"/>
      <c r="BR653" s="99"/>
      <c r="BS653" s="99"/>
      <c r="BT653" s="99"/>
      <c r="BU653" s="99"/>
      <c r="BV653" s="99"/>
      <c r="BW653" s="99"/>
      <c r="BX653" s="99"/>
      <c r="BY653" s="99"/>
      <c r="BZ653" s="99"/>
      <c r="CA653" s="99"/>
      <c r="CB653" s="99"/>
      <c r="CC653" s="99"/>
      <c r="CD653" s="99"/>
      <c r="CE653" s="99"/>
      <c r="CF653" s="99"/>
      <c r="CG653" s="99"/>
      <c r="CH653" s="99"/>
      <c r="CI653" s="206"/>
      <c r="CJ653" s="206"/>
      <c r="CK653" s="206"/>
      <c r="CL653" s="206"/>
      <c r="CM653" s="206"/>
      <c r="CN653" s="206"/>
    </row>
    <row r="654" spans="2:92" x14ac:dyDescent="0.25">
      <c r="B654" s="99" t="str">
        <f t="shared" si="89"/>
        <v/>
      </c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100"/>
      <c r="AH654" s="99"/>
      <c r="AI654" s="99"/>
      <c r="AJ654" s="99"/>
      <c r="AK654" s="99"/>
      <c r="AL654" s="99"/>
      <c r="AM654" s="99"/>
      <c r="AN654" s="99"/>
      <c r="AO654" s="99"/>
      <c r="AP654" s="99"/>
      <c r="AQ654" s="99"/>
      <c r="AR654" s="99"/>
      <c r="AS654" s="99"/>
      <c r="AT654" s="99"/>
      <c r="AU654" s="99"/>
      <c r="AV654" s="99"/>
      <c r="AW654" s="99"/>
      <c r="AX654" s="99"/>
      <c r="AY654" s="99"/>
      <c r="AZ654" s="99"/>
      <c r="BA654" s="99"/>
      <c r="BB654" s="99"/>
      <c r="BC654" s="99"/>
      <c r="BD654" s="99"/>
      <c r="BE654" s="99"/>
      <c r="BF654" s="99"/>
      <c r="BG654" s="99"/>
      <c r="BH654" s="99"/>
      <c r="BI654" s="99"/>
      <c r="BJ654" s="99"/>
      <c r="BK654" s="99"/>
      <c r="BL654" s="99"/>
      <c r="BM654" s="99"/>
      <c r="BN654" s="99"/>
      <c r="BO654" s="99"/>
      <c r="BP654" s="99"/>
      <c r="BQ654" s="99"/>
      <c r="BR654" s="99"/>
      <c r="BS654" s="99"/>
      <c r="BT654" s="99"/>
      <c r="BU654" s="99"/>
      <c r="BV654" s="99"/>
      <c r="BW654" s="99"/>
      <c r="BX654" s="99"/>
      <c r="BY654" s="99"/>
      <c r="BZ654" s="99"/>
      <c r="CA654" s="99"/>
      <c r="CB654" s="99"/>
      <c r="CC654" s="99"/>
      <c r="CD654" s="99"/>
      <c r="CE654" s="99"/>
      <c r="CF654" s="99"/>
      <c r="CG654" s="99"/>
      <c r="CH654" s="99"/>
      <c r="CI654" s="206"/>
      <c r="CJ654" s="206"/>
      <c r="CK654" s="206"/>
      <c r="CL654" s="206"/>
      <c r="CM654" s="206"/>
      <c r="CN654" s="206"/>
    </row>
    <row r="655" spans="2:92" x14ac:dyDescent="0.25">
      <c r="B655" s="99" t="str">
        <f t="shared" si="89"/>
        <v/>
      </c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100"/>
      <c r="AH655" s="99"/>
      <c r="AI655" s="99"/>
      <c r="AJ655" s="99"/>
      <c r="AK655" s="99"/>
      <c r="AL655" s="99"/>
      <c r="AM655" s="99"/>
      <c r="AN655" s="99"/>
      <c r="AO655" s="99"/>
      <c r="AP655" s="99"/>
      <c r="AQ655" s="99"/>
      <c r="AR655" s="99"/>
      <c r="AS655" s="99"/>
      <c r="AT655" s="99"/>
      <c r="AU655" s="99"/>
      <c r="AV655" s="99"/>
      <c r="AW655" s="99"/>
      <c r="AX655" s="99"/>
      <c r="AY655" s="99"/>
      <c r="AZ655" s="99"/>
      <c r="BA655" s="99"/>
      <c r="BB655" s="99"/>
      <c r="BC655" s="99"/>
      <c r="BD655" s="99"/>
      <c r="BE655" s="99"/>
      <c r="BF655" s="99"/>
      <c r="BG655" s="99"/>
      <c r="BH655" s="99"/>
      <c r="BI655" s="99"/>
      <c r="BJ655" s="99"/>
      <c r="BK655" s="99"/>
      <c r="BL655" s="99"/>
      <c r="BM655" s="99"/>
      <c r="BN655" s="99"/>
      <c r="BO655" s="99"/>
      <c r="BP655" s="99"/>
      <c r="BQ655" s="99"/>
      <c r="BR655" s="99"/>
      <c r="BS655" s="99"/>
      <c r="BT655" s="99"/>
      <c r="BU655" s="99"/>
      <c r="BV655" s="99"/>
      <c r="BW655" s="99"/>
      <c r="BX655" s="99"/>
      <c r="BY655" s="99"/>
      <c r="BZ655" s="99"/>
      <c r="CA655" s="99"/>
      <c r="CB655" s="99"/>
      <c r="CC655" s="99"/>
      <c r="CD655" s="99"/>
      <c r="CE655" s="99"/>
      <c r="CF655" s="99"/>
      <c r="CG655" s="99"/>
      <c r="CH655" s="99"/>
      <c r="CI655" s="206"/>
      <c r="CJ655" s="206"/>
      <c r="CK655" s="206"/>
      <c r="CL655" s="206"/>
      <c r="CM655" s="206"/>
      <c r="CN655" s="206"/>
    </row>
    <row r="656" spans="2:92" x14ac:dyDescent="0.25">
      <c r="B656" s="99" t="str">
        <f t="shared" si="89"/>
        <v/>
      </c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100"/>
      <c r="AH656" s="99"/>
      <c r="AI656" s="99"/>
      <c r="AJ656" s="99"/>
      <c r="AK656" s="99"/>
      <c r="AL656" s="99"/>
      <c r="AM656" s="99"/>
      <c r="AN656" s="99"/>
      <c r="AO656" s="99"/>
      <c r="AP656" s="99"/>
      <c r="AQ656" s="99"/>
      <c r="AR656" s="99"/>
      <c r="AS656" s="99"/>
      <c r="AT656" s="99"/>
      <c r="AU656" s="99"/>
      <c r="AV656" s="99"/>
      <c r="AW656" s="99"/>
      <c r="AX656" s="99"/>
      <c r="AY656" s="99"/>
      <c r="AZ656" s="99"/>
      <c r="BA656" s="99"/>
      <c r="BB656" s="99"/>
      <c r="BC656" s="99"/>
      <c r="BD656" s="99"/>
      <c r="BE656" s="99"/>
      <c r="BF656" s="99"/>
      <c r="BG656" s="99"/>
      <c r="BH656" s="99"/>
      <c r="BI656" s="99"/>
      <c r="BJ656" s="99"/>
      <c r="BK656" s="99"/>
      <c r="BL656" s="99"/>
      <c r="BM656" s="99"/>
      <c r="BN656" s="99"/>
      <c r="BO656" s="99"/>
      <c r="BP656" s="99"/>
      <c r="BQ656" s="99"/>
      <c r="BR656" s="99"/>
      <c r="BS656" s="99"/>
      <c r="BT656" s="99"/>
      <c r="BU656" s="99"/>
      <c r="BV656" s="99"/>
      <c r="BW656" s="99"/>
      <c r="BX656" s="99"/>
      <c r="BY656" s="99"/>
      <c r="BZ656" s="99"/>
      <c r="CA656" s="99"/>
      <c r="CB656" s="99"/>
      <c r="CC656" s="99"/>
      <c r="CD656" s="99"/>
      <c r="CE656" s="99"/>
      <c r="CF656" s="99"/>
      <c r="CG656" s="99"/>
      <c r="CH656" s="99"/>
      <c r="CI656" s="206"/>
      <c r="CJ656" s="206"/>
      <c r="CK656" s="206"/>
      <c r="CL656" s="206"/>
      <c r="CM656" s="206"/>
      <c r="CN656" s="206"/>
    </row>
    <row r="657" spans="2:92" x14ac:dyDescent="0.25">
      <c r="B657" s="99" t="str">
        <f t="shared" si="89"/>
        <v/>
      </c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100"/>
      <c r="AH657" s="99"/>
      <c r="AI657" s="99"/>
      <c r="AJ657" s="99"/>
      <c r="AK657" s="99"/>
      <c r="AL657" s="99"/>
      <c r="AM657" s="99"/>
      <c r="AN657" s="99"/>
      <c r="AO657" s="99"/>
      <c r="AP657" s="99"/>
      <c r="AQ657" s="99"/>
      <c r="AR657" s="99"/>
      <c r="AS657" s="99"/>
      <c r="AT657" s="99"/>
      <c r="AU657" s="99"/>
      <c r="AV657" s="99"/>
      <c r="AW657" s="99"/>
      <c r="AX657" s="99"/>
      <c r="AY657" s="99"/>
      <c r="AZ657" s="99"/>
      <c r="BA657" s="99"/>
      <c r="BB657" s="99"/>
      <c r="BC657" s="99"/>
      <c r="BD657" s="99"/>
      <c r="BE657" s="99"/>
      <c r="BF657" s="99"/>
      <c r="BG657" s="99"/>
      <c r="BH657" s="99"/>
      <c r="BI657" s="99"/>
      <c r="BJ657" s="99"/>
      <c r="BK657" s="99"/>
      <c r="BL657" s="99"/>
      <c r="BM657" s="99"/>
      <c r="BN657" s="99"/>
      <c r="BO657" s="99"/>
      <c r="BP657" s="99"/>
      <c r="BQ657" s="99"/>
      <c r="BR657" s="99"/>
      <c r="BS657" s="99"/>
      <c r="BT657" s="99"/>
      <c r="BU657" s="99"/>
      <c r="BV657" s="99"/>
      <c r="BW657" s="99"/>
      <c r="BX657" s="99"/>
      <c r="BY657" s="99"/>
      <c r="BZ657" s="99"/>
      <c r="CA657" s="99"/>
      <c r="CB657" s="99"/>
      <c r="CC657" s="99"/>
      <c r="CD657" s="99"/>
      <c r="CE657" s="99"/>
      <c r="CF657" s="99"/>
      <c r="CG657" s="99"/>
      <c r="CH657" s="99"/>
      <c r="CI657" s="206"/>
      <c r="CJ657" s="206"/>
      <c r="CK657" s="206"/>
      <c r="CL657" s="206"/>
      <c r="CM657" s="206"/>
      <c r="CN657" s="206"/>
    </row>
    <row r="658" spans="2:92" x14ac:dyDescent="0.25">
      <c r="B658" s="99" t="str">
        <f t="shared" si="89"/>
        <v/>
      </c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100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99"/>
      <c r="BH658" s="99"/>
      <c r="BI658" s="99"/>
      <c r="BJ658" s="99"/>
      <c r="BK658" s="99"/>
      <c r="BL658" s="99"/>
      <c r="BM658" s="99"/>
      <c r="BN658" s="99"/>
      <c r="BO658" s="99"/>
      <c r="BP658" s="99"/>
      <c r="BQ658" s="99"/>
      <c r="BR658" s="99"/>
      <c r="BS658" s="99"/>
      <c r="BT658" s="99"/>
      <c r="BU658" s="99"/>
      <c r="BV658" s="99"/>
      <c r="BW658" s="99"/>
      <c r="BX658" s="99"/>
      <c r="BY658" s="99"/>
      <c r="BZ658" s="99"/>
      <c r="CA658" s="99"/>
      <c r="CB658" s="99"/>
      <c r="CC658" s="99"/>
      <c r="CD658" s="99"/>
      <c r="CE658" s="99"/>
      <c r="CF658" s="99"/>
      <c r="CG658" s="99"/>
      <c r="CH658" s="99"/>
      <c r="CI658" s="206"/>
      <c r="CJ658" s="206"/>
      <c r="CK658" s="206"/>
      <c r="CL658" s="206"/>
      <c r="CM658" s="206"/>
      <c r="CN658" s="206"/>
    </row>
    <row r="659" spans="2:92" x14ac:dyDescent="0.25">
      <c r="B659" s="99" t="str">
        <f t="shared" si="89"/>
        <v/>
      </c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100"/>
      <c r="AH659" s="99"/>
      <c r="AI659" s="99"/>
      <c r="AJ659" s="99"/>
      <c r="AK659" s="99"/>
      <c r="AL659" s="99"/>
      <c r="AM659" s="99"/>
      <c r="AN659" s="99"/>
      <c r="AO659" s="99"/>
      <c r="AP659" s="99"/>
      <c r="AQ659" s="99"/>
      <c r="AR659" s="99"/>
      <c r="AS659" s="99"/>
      <c r="AT659" s="99"/>
      <c r="AU659" s="99"/>
      <c r="AV659" s="99"/>
      <c r="AW659" s="99"/>
      <c r="AX659" s="99"/>
      <c r="AY659" s="99"/>
      <c r="AZ659" s="99"/>
      <c r="BA659" s="99"/>
      <c r="BB659" s="99"/>
      <c r="BC659" s="99"/>
      <c r="BD659" s="99"/>
      <c r="BE659" s="99"/>
      <c r="BF659" s="99"/>
      <c r="BG659" s="99"/>
      <c r="BH659" s="99"/>
      <c r="BI659" s="99"/>
      <c r="BJ659" s="99"/>
      <c r="BK659" s="99"/>
      <c r="BL659" s="99"/>
      <c r="BM659" s="99"/>
      <c r="BN659" s="99"/>
      <c r="BO659" s="99"/>
      <c r="BP659" s="99"/>
      <c r="BQ659" s="99"/>
      <c r="BR659" s="99"/>
      <c r="BS659" s="99"/>
      <c r="BT659" s="99"/>
      <c r="BU659" s="99"/>
      <c r="BV659" s="99"/>
      <c r="BW659" s="99"/>
      <c r="BX659" s="99"/>
      <c r="BY659" s="99"/>
      <c r="BZ659" s="99"/>
      <c r="CA659" s="99"/>
      <c r="CB659" s="99"/>
      <c r="CC659" s="99"/>
      <c r="CD659" s="99"/>
      <c r="CE659" s="99"/>
      <c r="CF659" s="99"/>
      <c r="CG659" s="99"/>
      <c r="CH659" s="99"/>
      <c r="CI659" s="206"/>
      <c r="CJ659" s="206"/>
      <c r="CK659" s="206"/>
      <c r="CL659" s="206"/>
      <c r="CM659" s="206"/>
      <c r="CN659" s="206"/>
    </row>
    <row r="660" spans="2:92" x14ac:dyDescent="0.25">
      <c r="B660" s="99" t="str">
        <f t="shared" si="89"/>
        <v/>
      </c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100"/>
      <c r="AH660" s="99"/>
      <c r="AI660" s="99"/>
      <c r="AJ660" s="99"/>
      <c r="AK660" s="99"/>
      <c r="AL660" s="99"/>
      <c r="AM660" s="99"/>
      <c r="AN660" s="99"/>
      <c r="AO660" s="99"/>
      <c r="AP660" s="99"/>
      <c r="AQ660" s="99"/>
      <c r="AR660" s="99"/>
      <c r="AS660" s="99"/>
      <c r="AT660" s="99"/>
      <c r="AU660" s="99"/>
      <c r="AV660" s="99"/>
      <c r="AW660" s="99"/>
      <c r="AX660" s="99"/>
      <c r="AY660" s="99"/>
      <c r="AZ660" s="99"/>
      <c r="BA660" s="99"/>
      <c r="BB660" s="99"/>
      <c r="BC660" s="99"/>
      <c r="BD660" s="99"/>
      <c r="BE660" s="99"/>
      <c r="BF660" s="99"/>
      <c r="BG660" s="99"/>
      <c r="BH660" s="99"/>
      <c r="BI660" s="99"/>
      <c r="BJ660" s="99"/>
      <c r="BK660" s="99"/>
      <c r="BL660" s="99"/>
      <c r="BM660" s="99"/>
      <c r="BN660" s="99"/>
      <c r="BO660" s="99"/>
      <c r="BP660" s="99"/>
      <c r="BQ660" s="99"/>
      <c r="BR660" s="99"/>
      <c r="BS660" s="99"/>
      <c r="BT660" s="99"/>
      <c r="BU660" s="99"/>
      <c r="BV660" s="99"/>
      <c r="BW660" s="99"/>
      <c r="BX660" s="99"/>
      <c r="BY660" s="99"/>
      <c r="BZ660" s="99"/>
      <c r="CA660" s="99"/>
      <c r="CB660" s="99"/>
      <c r="CC660" s="99"/>
      <c r="CD660" s="99"/>
      <c r="CE660" s="99"/>
      <c r="CF660" s="99"/>
      <c r="CG660" s="99"/>
      <c r="CH660" s="99"/>
      <c r="CI660" s="206"/>
      <c r="CJ660" s="206"/>
      <c r="CK660" s="206"/>
      <c r="CL660" s="206"/>
      <c r="CM660" s="206"/>
      <c r="CN660" s="206"/>
    </row>
    <row r="661" spans="2:92" x14ac:dyDescent="0.25">
      <c r="B661" s="99" t="str">
        <f t="shared" si="89"/>
        <v/>
      </c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100"/>
      <c r="AH661" s="99"/>
      <c r="AI661" s="99"/>
      <c r="AJ661" s="99"/>
      <c r="AK661" s="99"/>
      <c r="AL661" s="99"/>
      <c r="AM661" s="99"/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99"/>
      <c r="BA661" s="99"/>
      <c r="BB661" s="99"/>
      <c r="BC661" s="99"/>
      <c r="BD661" s="99"/>
      <c r="BE661" s="99"/>
      <c r="BF661" s="99"/>
      <c r="BG661" s="99"/>
      <c r="BH661" s="99"/>
      <c r="BI661" s="99"/>
      <c r="BJ661" s="99"/>
      <c r="BK661" s="99"/>
      <c r="BL661" s="99"/>
      <c r="BM661" s="99"/>
      <c r="BN661" s="99"/>
      <c r="BO661" s="99"/>
      <c r="BP661" s="99"/>
      <c r="BQ661" s="99"/>
      <c r="BR661" s="99"/>
      <c r="BS661" s="99"/>
      <c r="BT661" s="99"/>
      <c r="BU661" s="99"/>
      <c r="BV661" s="99"/>
      <c r="BW661" s="99"/>
      <c r="BX661" s="99"/>
      <c r="BY661" s="99"/>
      <c r="BZ661" s="99"/>
      <c r="CA661" s="99"/>
      <c r="CB661" s="99"/>
      <c r="CC661" s="99"/>
      <c r="CD661" s="99"/>
      <c r="CE661" s="99"/>
      <c r="CF661" s="99"/>
      <c r="CG661" s="99"/>
      <c r="CH661" s="99"/>
      <c r="CI661" s="206"/>
      <c r="CJ661" s="206"/>
      <c r="CK661" s="206"/>
      <c r="CL661" s="206"/>
      <c r="CM661" s="206"/>
      <c r="CN661" s="206"/>
    </row>
    <row r="662" spans="2:92" x14ac:dyDescent="0.25">
      <c r="B662" s="99" t="str">
        <f t="shared" si="89"/>
        <v/>
      </c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100"/>
      <c r="AH662" s="99"/>
      <c r="AI662" s="99"/>
      <c r="AJ662" s="99"/>
      <c r="AK662" s="99"/>
      <c r="AL662" s="99"/>
      <c r="AM662" s="99"/>
      <c r="AN662" s="99"/>
      <c r="AO662" s="99"/>
      <c r="AP662" s="99"/>
      <c r="AQ662" s="99"/>
      <c r="AR662" s="99"/>
      <c r="AS662" s="99"/>
      <c r="AT662" s="99"/>
      <c r="AU662" s="99"/>
      <c r="AV662" s="99"/>
      <c r="AW662" s="99"/>
      <c r="AX662" s="99"/>
      <c r="AY662" s="99"/>
      <c r="AZ662" s="99"/>
      <c r="BA662" s="99"/>
      <c r="BB662" s="99"/>
      <c r="BC662" s="99"/>
      <c r="BD662" s="99"/>
      <c r="BE662" s="99"/>
      <c r="BF662" s="99"/>
      <c r="BG662" s="99"/>
      <c r="BH662" s="99"/>
      <c r="BI662" s="99"/>
      <c r="BJ662" s="99"/>
      <c r="BK662" s="99"/>
      <c r="BL662" s="99"/>
      <c r="BM662" s="99"/>
      <c r="BN662" s="99"/>
      <c r="BO662" s="99"/>
      <c r="BP662" s="99"/>
      <c r="BQ662" s="99"/>
      <c r="BR662" s="99"/>
      <c r="BS662" s="99"/>
      <c r="BT662" s="99"/>
      <c r="BU662" s="99"/>
      <c r="BV662" s="99"/>
      <c r="BW662" s="99"/>
      <c r="BX662" s="99"/>
      <c r="BY662" s="99"/>
      <c r="BZ662" s="99"/>
      <c r="CA662" s="99"/>
      <c r="CB662" s="99"/>
      <c r="CC662" s="99"/>
      <c r="CD662" s="99"/>
      <c r="CE662" s="99"/>
      <c r="CF662" s="99"/>
      <c r="CG662" s="99"/>
      <c r="CH662" s="99"/>
      <c r="CI662" s="206"/>
      <c r="CJ662" s="206"/>
      <c r="CK662" s="206"/>
      <c r="CL662" s="206"/>
      <c r="CM662" s="206"/>
      <c r="CN662" s="206"/>
    </row>
    <row r="663" spans="2:92" x14ac:dyDescent="0.25">
      <c r="B663" s="99" t="str">
        <f t="shared" si="89"/>
        <v/>
      </c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100"/>
      <c r="AH663" s="99"/>
      <c r="AI663" s="99"/>
      <c r="AJ663" s="99"/>
      <c r="AK663" s="99"/>
      <c r="AL663" s="99"/>
      <c r="AM663" s="99"/>
      <c r="AN663" s="99"/>
      <c r="AO663" s="99"/>
      <c r="AP663" s="99"/>
      <c r="AQ663" s="99"/>
      <c r="AR663" s="99"/>
      <c r="AS663" s="99"/>
      <c r="AT663" s="99"/>
      <c r="AU663" s="99"/>
      <c r="AV663" s="99"/>
      <c r="AW663" s="99"/>
      <c r="AX663" s="99"/>
      <c r="AY663" s="99"/>
      <c r="AZ663" s="99"/>
      <c r="BA663" s="99"/>
      <c r="BB663" s="99"/>
      <c r="BC663" s="99"/>
      <c r="BD663" s="99"/>
      <c r="BE663" s="99"/>
      <c r="BF663" s="99"/>
      <c r="BG663" s="99"/>
      <c r="BH663" s="99"/>
      <c r="BI663" s="99"/>
      <c r="BJ663" s="99"/>
      <c r="BK663" s="99"/>
      <c r="BL663" s="99"/>
      <c r="BM663" s="99"/>
      <c r="BN663" s="99"/>
      <c r="BO663" s="99"/>
      <c r="BP663" s="99"/>
      <c r="BQ663" s="99"/>
      <c r="BR663" s="99"/>
      <c r="BS663" s="99"/>
      <c r="BT663" s="99"/>
      <c r="BU663" s="99"/>
      <c r="BV663" s="99"/>
      <c r="BW663" s="99"/>
      <c r="BX663" s="99"/>
      <c r="BY663" s="99"/>
      <c r="BZ663" s="99"/>
      <c r="CA663" s="99"/>
      <c r="CB663" s="99"/>
      <c r="CC663" s="99"/>
      <c r="CD663" s="99"/>
      <c r="CE663" s="99"/>
      <c r="CF663" s="99"/>
      <c r="CG663" s="99"/>
      <c r="CH663" s="99"/>
      <c r="CI663" s="206"/>
      <c r="CJ663" s="206"/>
      <c r="CK663" s="206"/>
      <c r="CL663" s="206"/>
      <c r="CM663" s="206"/>
      <c r="CN663" s="206"/>
    </row>
    <row r="664" spans="2:92" x14ac:dyDescent="0.25">
      <c r="B664" s="99" t="str">
        <f t="shared" si="89"/>
        <v/>
      </c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100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99"/>
      <c r="AT664" s="99"/>
      <c r="AU664" s="99"/>
      <c r="AV664" s="99"/>
      <c r="AW664" s="99"/>
      <c r="AX664" s="99"/>
      <c r="AY664" s="99"/>
      <c r="AZ664" s="99"/>
      <c r="BA664" s="99"/>
      <c r="BB664" s="99"/>
      <c r="BC664" s="99"/>
      <c r="BD664" s="99"/>
      <c r="BE664" s="99"/>
      <c r="BF664" s="99"/>
      <c r="BG664" s="99"/>
      <c r="BH664" s="99"/>
      <c r="BI664" s="99"/>
      <c r="BJ664" s="99"/>
      <c r="BK664" s="99"/>
      <c r="BL664" s="99"/>
      <c r="BM664" s="99"/>
      <c r="BN664" s="99"/>
      <c r="BO664" s="99"/>
      <c r="BP664" s="99"/>
      <c r="BQ664" s="99"/>
      <c r="BR664" s="99"/>
      <c r="BS664" s="99"/>
      <c r="BT664" s="99"/>
      <c r="BU664" s="99"/>
      <c r="BV664" s="99"/>
      <c r="BW664" s="99"/>
      <c r="BX664" s="99"/>
      <c r="BY664" s="99"/>
      <c r="BZ664" s="99"/>
      <c r="CA664" s="99"/>
      <c r="CB664" s="99"/>
      <c r="CC664" s="99"/>
      <c r="CD664" s="99"/>
      <c r="CE664" s="99"/>
      <c r="CF664" s="99"/>
      <c r="CG664" s="99"/>
      <c r="CH664" s="99"/>
      <c r="CI664" s="206"/>
      <c r="CJ664" s="206"/>
      <c r="CK664" s="206"/>
      <c r="CL664" s="206"/>
      <c r="CM664" s="206"/>
      <c r="CN664" s="206"/>
    </row>
    <row r="665" spans="2:92" x14ac:dyDescent="0.25">
      <c r="B665" s="99" t="str">
        <f t="shared" si="89"/>
        <v/>
      </c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100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99"/>
      <c r="AT665" s="99"/>
      <c r="AU665" s="99"/>
      <c r="AV665" s="99"/>
      <c r="AW665" s="99"/>
      <c r="AX665" s="99"/>
      <c r="AY665" s="99"/>
      <c r="AZ665" s="99"/>
      <c r="BA665" s="99"/>
      <c r="BB665" s="99"/>
      <c r="BC665" s="99"/>
      <c r="BD665" s="99"/>
      <c r="BE665" s="99"/>
      <c r="BF665" s="99"/>
      <c r="BG665" s="99"/>
      <c r="BH665" s="99"/>
      <c r="BI665" s="99"/>
      <c r="BJ665" s="99"/>
      <c r="BK665" s="99"/>
      <c r="BL665" s="99"/>
      <c r="BM665" s="99"/>
      <c r="BN665" s="99"/>
      <c r="BO665" s="99"/>
      <c r="BP665" s="99"/>
      <c r="BQ665" s="99"/>
      <c r="BR665" s="99"/>
      <c r="BS665" s="99"/>
      <c r="BT665" s="99"/>
      <c r="BU665" s="99"/>
      <c r="BV665" s="99"/>
      <c r="BW665" s="99"/>
      <c r="BX665" s="99"/>
      <c r="BY665" s="99"/>
      <c r="BZ665" s="99"/>
      <c r="CA665" s="99"/>
      <c r="CB665" s="99"/>
      <c r="CC665" s="99"/>
      <c r="CD665" s="99"/>
      <c r="CE665" s="99"/>
      <c r="CF665" s="99"/>
      <c r="CG665" s="99"/>
      <c r="CH665" s="99"/>
      <c r="CI665" s="206"/>
      <c r="CJ665" s="206"/>
      <c r="CK665" s="206"/>
      <c r="CL665" s="206"/>
      <c r="CM665" s="206"/>
      <c r="CN665" s="206"/>
    </row>
    <row r="666" spans="2:92" x14ac:dyDescent="0.25">
      <c r="B666" s="99" t="str">
        <f t="shared" si="89"/>
        <v/>
      </c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100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99"/>
      <c r="AT666" s="99"/>
      <c r="AU666" s="99"/>
      <c r="AV666" s="99"/>
      <c r="AW666" s="99"/>
      <c r="AX666" s="99"/>
      <c r="AY666" s="99"/>
      <c r="AZ666" s="99"/>
      <c r="BA666" s="99"/>
      <c r="BB666" s="99"/>
      <c r="BC666" s="99"/>
      <c r="BD666" s="99"/>
      <c r="BE666" s="99"/>
      <c r="BF666" s="99"/>
      <c r="BG666" s="99"/>
      <c r="BH666" s="99"/>
      <c r="BI666" s="99"/>
      <c r="BJ666" s="99"/>
      <c r="BK666" s="99"/>
      <c r="BL666" s="99"/>
      <c r="BM666" s="99"/>
      <c r="BN666" s="99"/>
      <c r="BO666" s="99"/>
      <c r="BP666" s="99"/>
      <c r="BQ666" s="99"/>
      <c r="BR666" s="99"/>
      <c r="BS666" s="99"/>
      <c r="BT666" s="99"/>
      <c r="BU666" s="99"/>
      <c r="BV666" s="99"/>
      <c r="BW666" s="99"/>
      <c r="BX666" s="99"/>
      <c r="BY666" s="99"/>
      <c r="BZ666" s="99"/>
      <c r="CA666" s="99"/>
      <c r="CB666" s="99"/>
      <c r="CC666" s="99"/>
      <c r="CD666" s="99"/>
      <c r="CE666" s="99"/>
      <c r="CF666" s="99"/>
      <c r="CG666" s="99"/>
      <c r="CH666" s="99"/>
      <c r="CI666" s="206"/>
      <c r="CJ666" s="206"/>
      <c r="CK666" s="206"/>
      <c r="CL666" s="206"/>
      <c r="CM666" s="206"/>
      <c r="CN666" s="206"/>
    </row>
    <row r="667" spans="2:92" x14ac:dyDescent="0.25">
      <c r="B667" s="99" t="str">
        <f t="shared" si="89"/>
        <v/>
      </c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100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99"/>
      <c r="AT667" s="99"/>
      <c r="AU667" s="99"/>
      <c r="AV667" s="99"/>
      <c r="AW667" s="99"/>
      <c r="AX667" s="99"/>
      <c r="AY667" s="99"/>
      <c r="AZ667" s="99"/>
      <c r="BA667" s="99"/>
      <c r="BB667" s="99"/>
      <c r="BC667" s="99"/>
      <c r="BD667" s="99"/>
      <c r="BE667" s="99"/>
      <c r="BF667" s="99"/>
      <c r="BG667" s="99"/>
      <c r="BH667" s="99"/>
      <c r="BI667" s="99"/>
      <c r="BJ667" s="99"/>
      <c r="BK667" s="99"/>
      <c r="BL667" s="99"/>
      <c r="BM667" s="99"/>
      <c r="BN667" s="99"/>
      <c r="BO667" s="99"/>
      <c r="BP667" s="99"/>
      <c r="BQ667" s="99"/>
      <c r="BR667" s="99"/>
      <c r="BS667" s="99"/>
      <c r="BT667" s="99"/>
      <c r="BU667" s="99"/>
      <c r="BV667" s="99"/>
      <c r="BW667" s="99"/>
      <c r="BX667" s="99"/>
      <c r="BY667" s="99"/>
      <c r="BZ667" s="99"/>
      <c r="CA667" s="99"/>
      <c r="CB667" s="99"/>
      <c r="CC667" s="99"/>
      <c r="CD667" s="99"/>
      <c r="CE667" s="99"/>
      <c r="CF667" s="99"/>
      <c r="CG667" s="99"/>
      <c r="CH667" s="99"/>
      <c r="CI667" s="206"/>
      <c r="CJ667" s="206"/>
      <c r="CK667" s="206"/>
      <c r="CL667" s="206"/>
      <c r="CM667" s="206"/>
      <c r="CN667" s="206"/>
    </row>
    <row r="668" spans="2:92" x14ac:dyDescent="0.25">
      <c r="B668" s="99" t="str">
        <f t="shared" si="89"/>
        <v/>
      </c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100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99"/>
      <c r="BH668" s="99"/>
      <c r="BI668" s="99"/>
      <c r="BJ668" s="99"/>
      <c r="BK668" s="99"/>
      <c r="BL668" s="99"/>
      <c r="BM668" s="99"/>
      <c r="BN668" s="99"/>
      <c r="BO668" s="99"/>
      <c r="BP668" s="99"/>
      <c r="BQ668" s="99"/>
      <c r="BR668" s="99"/>
      <c r="BS668" s="99"/>
      <c r="BT668" s="99"/>
      <c r="BU668" s="99"/>
      <c r="BV668" s="99"/>
      <c r="BW668" s="99"/>
      <c r="BX668" s="99"/>
      <c r="BY668" s="99"/>
      <c r="BZ668" s="99"/>
      <c r="CA668" s="99"/>
      <c r="CB668" s="99"/>
      <c r="CC668" s="99"/>
      <c r="CD668" s="99"/>
      <c r="CE668" s="99"/>
      <c r="CF668" s="99"/>
      <c r="CG668" s="99"/>
      <c r="CH668" s="99"/>
      <c r="CI668" s="206"/>
      <c r="CJ668" s="206"/>
      <c r="CK668" s="206"/>
      <c r="CL668" s="206"/>
      <c r="CM668" s="206"/>
      <c r="CN668" s="206"/>
    </row>
    <row r="669" spans="2:92" x14ac:dyDescent="0.25">
      <c r="B669" s="99" t="str">
        <f t="shared" si="89"/>
        <v/>
      </c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100"/>
      <c r="AH669" s="99"/>
      <c r="AI669" s="99"/>
      <c r="AJ669" s="99"/>
      <c r="AK669" s="99"/>
      <c r="AL669" s="99"/>
      <c r="AM669" s="99"/>
      <c r="AN669" s="99"/>
      <c r="AO669" s="99"/>
      <c r="AP669" s="99"/>
      <c r="AQ669" s="99"/>
      <c r="AR669" s="99"/>
      <c r="AS669" s="99"/>
      <c r="AT669" s="99"/>
      <c r="AU669" s="99"/>
      <c r="AV669" s="99"/>
      <c r="AW669" s="99"/>
      <c r="AX669" s="99"/>
      <c r="AY669" s="99"/>
      <c r="AZ669" s="99"/>
      <c r="BA669" s="99"/>
      <c r="BB669" s="99"/>
      <c r="BC669" s="99"/>
      <c r="BD669" s="99"/>
      <c r="BE669" s="99"/>
      <c r="BF669" s="99"/>
      <c r="BG669" s="99"/>
      <c r="BH669" s="99"/>
      <c r="BI669" s="99"/>
      <c r="BJ669" s="99"/>
      <c r="BK669" s="99"/>
      <c r="BL669" s="99"/>
      <c r="BM669" s="99"/>
      <c r="BN669" s="99"/>
      <c r="BO669" s="99"/>
      <c r="BP669" s="99"/>
      <c r="BQ669" s="99"/>
      <c r="BR669" s="99"/>
      <c r="BS669" s="99"/>
      <c r="BT669" s="99"/>
      <c r="BU669" s="99"/>
      <c r="BV669" s="99"/>
      <c r="BW669" s="99"/>
      <c r="BX669" s="99"/>
      <c r="BY669" s="99"/>
      <c r="BZ669" s="99"/>
      <c r="CA669" s="99"/>
      <c r="CB669" s="99"/>
      <c r="CC669" s="99"/>
      <c r="CD669" s="99"/>
      <c r="CE669" s="99"/>
      <c r="CF669" s="99"/>
      <c r="CG669" s="99"/>
      <c r="CH669" s="99"/>
      <c r="CI669" s="206"/>
      <c r="CJ669" s="206"/>
      <c r="CK669" s="206"/>
      <c r="CL669" s="206"/>
      <c r="CM669" s="206"/>
      <c r="CN669" s="206"/>
    </row>
    <row r="670" spans="2:92" x14ac:dyDescent="0.25">
      <c r="B670" s="99" t="str">
        <f t="shared" si="89"/>
        <v/>
      </c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100"/>
      <c r="AH670" s="99"/>
      <c r="AI670" s="99"/>
      <c r="AJ670" s="99"/>
      <c r="AK670" s="99"/>
      <c r="AL670" s="99"/>
      <c r="AM670" s="99"/>
      <c r="AN670" s="99"/>
      <c r="AO670" s="99"/>
      <c r="AP670" s="99"/>
      <c r="AQ670" s="99"/>
      <c r="AR670" s="99"/>
      <c r="AS670" s="99"/>
      <c r="AT670" s="99"/>
      <c r="AU670" s="99"/>
      <c r="AV670" s="99"/>
      <c r="AW670" s="99"/>
      <c r="AX670" s="99"/>
      <c r="AY670" s="99"/>
      <c r="AZ670" s="99"/>
      <c r="BA670" s="99"/>
      <c r="BB670" s="99"/>
      <c r="BC670" s="99"/>
      <c r="BD670" s="99"/>
      <c r="BE670" s="99"/>
      <c r="BF670" s="99"/>
      <c r="BG670" s="99"/>
      <c r="BH670" s="99"/>
      <c r="BI670" s="99"/>
      <c r="BJ670" s="99"/>
      <c r="BK670" s="99"/>
      <c r="BL670" s="99"/>
      <c r="BM670" s="99"/>
      <c r="BN670" s="99"/>
      <c r="BO670" s="99"/>
      <c r="BP670" s="99"/>
      <c r="BQ670" s="99"/>
      <c r="BR670" s="99"/>
      <c r="BS670" s="99"/>
      <c r="BT670" s="99"/>
      <c r="BU670" s="99"/>
      <c r="BV670" s="99"/>
      <c r="BW670" s="99"/>
      <c r="BX670" s="99"/>
      <c r="BY670" s="99"/>
      <c r="BZ670" s="99"/>
      <c r="CA670" s="99"/>
      <c r="CB670" s="99"/>
      <c r="CC670" s="99"/>
      <c r="CD670" s="99"/>
      <c r="CE670" s="99"/>
      <c r="CF670" s="99"/>
      <c r="CG670" s="99"/>
      <c r="CH670" s="99"/>
      <c r="CI670" s="206"/>
      <c r="CJ670" s="206"/>
      <c r="CK670" s="206"/>
      <c r="CL670" s="206"/>
      <c r="CM670" s="206"/>
      <c r="CN670" s="206"/>
    </row>
    <row r="671" spans="2:92" x14ac:dyDescent="0.25">
      <c r="B671" s="99" t="str">
        <f t="shared" si="89"/>
        <v/>
      </c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100"/>
      <c r="AH671" s="99"/>
      <c r="AI671" s="99"/>
      <c r="AJ671" s="99"/>
      <c r="AK671" s="99"/>
      <c r="AL671" s="99"/>
      <c r="AM671" s="99"/>
      <c r="AN671" s="99"/>
      <c r="AO671" s="99"/>
      <c r="AP671" s="99"/>
      <c r="AQ671" s="99"/>
      <c r="AR671" s="99"/>
      <c r="AS671" s="99"/>
      <c r="AT671" s="99"/>
      <c r="AU671" s="99"/>
      <c r="AV671" s="99"/>
      <c r="AW671" s="99"/>
      <c r="AX671" s="99"/>
      <c r="AY671" s="99"/>
      <c r="AZ671" s="99"/>
      <c r="BA671" s="99"/>
      <c r="BB671" s="99"/>
      <c r="BC671" s="99"/>
      <c r="BD671" s="99"/>
      <c r="BE671" s="99"/>
      <c r="BF671" s="99"/>
      <c r="BG671" s="99"/>
      <c r="BH671" s="99"/>
      <c r="BI671" s="99"/>
      <c r="BJ671" s="99"/>
      <c r="BK671" s="99"/>
      <c r="BL671" s="99"/>
      <c r="BM671" s="99"/>
      <c r="BN671" s="99"/>
      <c r="BO671" s="99"/>
      <c r="BP671" s="99"/>
      <c r="BQ671" s="99"/>
      <c r="BR671" s="99"/>
      <c r="BS671" s="99"/>
      <c r="BT671" s="99"/>
      <c r="BU671" s="99"/>
      <c r="BV671" s="99"/>
      <c r="BW671" s="99"/>
      <c r="BX671" s="99"/>
      <c r="BY671" s="99"/>
      <c r="BZ671" s="99"/>
      <c r="CA671" s="99"/>
      <c r="CB671" s="99"/>
      <c r="CC671" s="99"/>
      <c r="CD671" s="99"/>
      <c r="CE671" s="99"/>
      <c r="CF671" s="99"/>
      <c r="CG671" s="99"/>
      <c r="CH671" s="99"/>
      <c r="CI671" s="206"/>
      <c r="CJ671" s="206"/>
      <c r="CK671" s="206"/>
      <c r="CL671" s="206"/>
      <c r="CM671" s="206"/>
      <c r="CN671" s="206"/>
    </row>
    <row r="672" spans="2:92" x14ac:dyDescent="0.25">
      <c r="B672" s="99" t="str">
        <f t="shared" si="89"/>
        <v/>
      </c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100"/>
      <c r="AH672" s="99"/>
      <c r="AI672" s="99"/>
      <c r="AJ672" s="99"/>
      <c r="AK672" s="99"/>
      <c r="AL672" s="99"/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9"/>
      <c r="BF672" s="99"/>
      <c r="BG672" s="99"/>
      <c r="BH672" s="99"/>
      <c r="BI672" s="99"/>
      <c r="BJ672" s="99"/>
      <c r="BK672" s="99"/>
      <c r="BL672" s="99"/>
      <c r="BM672" s="99"/>
      <c r="BN672" s="99"/>
      <c r="BO672" s="99"/>
      <c r="BP672" s="99"/>
      <c r="BQ672" s="99"/>
      <c r="BR672" s="99"/>
      <c r="BS672" s="99"/>
      <c r="BT672" s="99"/>
      <c r="BU672" s="99"/>
      <c r="BV672" s="99"/>
      <c r="BW672" s="99"/>
      <c r="BX672" s="99"/>
      <c r="BY672" s="99"/>
      <c r="BZ672" s="99"/>
      <c r="CA672" s="99"/>
      <c r="CB672" s="99"/>
      <c r="CC672" s="99"/>
      <c r="CD672" s="99"/>
      <c r="CE672" s="99"/>
      <c r="CF672" s="99"/>
      <c r="CG672" s="99"/>
      <c r="CH672" s="99"/>
      <c r="CI672" s="206"/>
      <c r="CJ672" s="206"/>
      <c r="CK672" s="206"/>
      <c r="CL672" s="206"/>
      <c r="CM672" s="206"/>
      <c r="CN672" s="206"/>
    </row>
    <row r="673" spans="2:92" x14ac:dyDescent="0.25">
      <c r="B673" s="99" t="str">
        <f t="shared" si="89"/>
        <v/>
      </c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100"/>
      <c r="AH673" s="99"/>
      <c r="AI673" s="99"/>
      <c r="AJ673" s="99"/>
      <c r="AK673" s="99"/>
      <c r="AL673" s="99"/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9"/>
      <c r="BF673" s="99"/>
      <c r="BG673" s="99"/>
      <c r="BH673" s="99"/>
      <c r="BI673" s="99"/>
      <c r="BJ673" s="99"/>
      <c r="BK673" s="99"/>
      <c r="BL673" s="99"/>
      <c r="BM673" s="99"/>
      <c r="BN673" s="99"/>
      <c r="BO673" s="99"/>
      <c r="BP673" s="99"/>
      <c r="BQ673" s="99"/>
      <c r="BR673" s="99"/>
      <c r="BS673" s="99"/>
      <c r="BT673" s="99"/>
      <c r="BU673" s="99"/>
      <c r="BV673" s="99"/>
      <c r="BW673" s="99"/>
      <c r="BX673" s="99"/>
      <c r="BY673" s="99"/>
      <c r="BZ673" s="99"/>
      <c r="CA673" s="99"/>
      <c r="CB673" s="99"/>
      <c r="CC673" s="99"/>
      <c r="CD673" s="99"/>
      <c r="CE673" s="99"/>
      <c r="CF673" s="99"/>
      <c r="CG673" s="99"/>
      <c r="CH673" s="99"/>
      <c r="CI673" s="206"/>
      <c r="CJ673" s="206"/>
      <c r="CK673" s="206"/>
      <c r="CL673" s="206"/>
      <c r="CM673" s="206"/>
      <c r="CN673" s="206"/>
    </row>
    <row r="674" spans="2:92" x14ac:dyDescent="0.25">
      <c r="B674" s="99" t="str">
        <f t="shared" si="89"/>
        <v/>
      </c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100"/>
      <c r="AH674" s="99"/>
      <c r="AI674" s="99"/>
      <c r="AJ674" s="99"/>
      <c r="AK674" s="99"/>
      <c r="AL674" s="99"/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9"/>
      <c r="BF674" s="99"/>
      <c r="BG674" s="99"/>
      <c r="BH674" s="99"/>
      <c r="BI674" s="99"/>
      <c r="BJ674" s="99"/>
      <c r="BK674" s="99"/>
      <c r="BL674" s="99"/>
      <c r="BM674" s="99"/>
      <c r="BN674" s="99"/>
      <c r="BO674" s="99"/>
      <c r="BP674" s="99"/>
      <c r="BQ674" s="99"/>
      <c r="BR674" s="99"/>
      <c r="BS674" s="99"/>
      <c r="BT674" s="99"/>
      <c r="BU674" s="99"/>
      <c r="BV674" s="99"/>
      <c r="BW674" s="99"/>
      <c r="BX674" s="99"/>
      <c r="BY674" s="99"/>
      <c r="BZ674" s="99"/>
      <c r="CA674" s="99"/>
      <c r="CB674" s="99"/>
      <c r="CC674" s="99"/>
      <c r="CD674" s="99"/>
      <c r="CE674" s="99"/>
      <c r="CF674" s="99"/>
      <c r="CG674" s="99"/>
      <c r="CH674" s="99"/>
      <c r="CI674" s="206"/>
      <c r="CJ674" s="206"/>
      <c r="CK674" s="206"/>
      <c r="CL674" s="206"/>
      <c r="CM674" s="206"/>
      <c r="CN674" s="206"/>
    </row>
    <row r="675" spans="2:92" x14ac:dyDescent="0.25">
      <c r="B675" s="99" t="str">
        <f t="shared" si="89"/>
        <v/>
      </c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100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99"/>
      <c r="BH675" s="99"/>
      <c r="BI675" s="99"/>
      <c r="BJ675" s="99"/>
      <c r="BK675" s="99"/>
      <c r="BL675" s="99"/>
      <c r="BM675" s="99"/>
      <c r="BN675" s="99"/>
      <c r="BO675" s="99"/>
      <c r="BP675" s="99"/>
      <c r="BQ675" s="99"/>
      <c r="BR675" s="99"/>
      <c r="BS675" s="99"/>
      <c r="BT675" s="99"/>
      <c r="BU675" s="99"/>
      <c r="BV675" s="99"/>
      <c r="BW675" s="99"/>
      <c r="BX675" s="99"/>
      <c r="BY675" s="99"/>
      <c r="BZ675" s="99"/>
      <c r="CA675" s="99"/>
      <c r="CB675" s="99"/>
      <c r="CC675" s="99"/>
      <c r="CD675" s="99"/>
      <c r="CE675" s="99"/>
      <c r="CF675" s="99"/>
      <c r="CG675" s="99"/>
      <c r="CH675" s="99"/>
      <c r="CI675" s="206"/>
      <c r="CJ675" s="206"/>
      <c r="CK675" s="206"/>
      <c r="CL675" s="206"/>
      <c r="CM675" s="206"/>
      <c r="CN675" s="206"/>
    </row>
    <row r="676" spans="2:92" x14ac:dyDescent="0.25">
      <c r="B676" s="99" t="str">
        <f t="shared" si="89"/>
        <v/>
      </c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100"/>
      <c r="AH676" s="99"/>
      <c r="AI676" s="99"/>
      <c r="AJ676" s="99"/>
      <c r="AK676" s="99"/>
      <c r="AL676" s="99"/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9"/>
      <c r="BF676" s="99"/>
      <c r="BG676" s="99"/>
      <c r="BH676" s="99"/>
      <c r="BI676" s="99"/>
      <c r="BJ676" s="99"/>
      <c r="BK676" s="99"/>
      <c r="BL676" s="99"/>
      <c r="BM676" s="99"/>
      <c r="BN676" s="99"/>
      <c r="BO676" s="99"/>
      <c r="BP676" s="99"/>
      <c r="BQ676" s="99"/>
      <c r="BR676" s="99"/>
      <c r="BS676" s="99"/>
      <c r="BT676" s="99"/>
      <c r="BU676" s="99"/>
      <c r="BV676" s="99"/>
      <c r="BW676" s="99"/>
      <c r="BX676" s="99"/>
      <c r="BY676" s="99"/>
      <c r="BZ676" s="99"/>
      <c r="CA676" s="99"/>
      <c r="CB676" s="99"/>
      <c r="CC676" s="99"/>
      <c r="CD676" s="99"/>
      <c r="CE676" s="99"/>
      <c r="CF676" s="99"/>
      <c r="CG676" s="99"/>
      <c r="CH676" s="99"/>
      <c r="CI676" s="206"/>
      <c r="CJ676" s="206"/>
      <c r="CK676" s="206"/>
      <c r="CL676" s="206"/>
      <c r="CM676" s="206"/>
      <c r="CN676" s="206"/>
    </row>
    <row r="677" spans="2:92" x14ac:dyDescent="0.25">
      <c r="B677" s="99" t="str">
        <f t="shared" si="89"/>
        <v/>
      </c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100"/>
      <c r="AH677" s="99"/>
      <c r="AI677" s="99"/>
      <c r="AJ677" s="99"/>
      <c r="AK677" s="99"/>
      <c r="AL677" s="99"/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9"/>
      <c r="BF677" s="99"/>
      <c r="BG677" s="99"/>
      <c r="BH677" s="99"/>
      <c r="BI677" s="99"/>
      <c r="BJ677" s="99"/>
      <c r="BK677" s="99"/>
      <c r="BL677" s="99"/>
      <c r="BM677" s="99"/>
      <c r="BN677" s="99"/>
      <c r="BO677" s="99"/>
      <c r="BP677" s="99"/>
      <c r="BQ677" s="99"/>
      <c r="BR677" s="99"/>
      <c r="BS677" s="99"/>
      <c r="BT677" s="99"/>
      <c r="BU677" s="99"/>
      <c r="BV677" s="99"/>
      <c r="BW677" s="99"/>
      <c r="BX677" s="99"/>
      <c r="BY677" s="99"/>
      <c r="BZ677" s="99"/>
      <c r="CA677" s="99"/>
      <c r="CB677" s="99"/>
      <c r="CC677" s="99"/>
      <c r="CD677" s="99"/>
      <c r="CE677" s="99"/>
      <c r="CF677" s="99"/>
      <c r="CG677" s="99"/>
      <c r="CH677" s="99"/>
      <c r="CI677" s="206"/>
      <c r="CJ677" s="206"/>
      <c r="CK677" s="206"/>
      <c r="CL677" s="206"/>
      <c r="CM677" s="206"/>
      <c r="CN677" s="206"/>
    </row>
    <row r="678" spans="2:92" x14ac:dyDescent="0.25">
      <c r="B678" s="99" t="str">
        <f t="shared" si="89"/>
        <v/>
      </c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100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9"/>
      <c r="BF678" s="99"/>
      <c r="BG678" s="99"/>
      <c r="BH678" s="99"/>
      <c r="BI678" s="99"/>
      <c r="BJ678" s="99"/>
      <c r="BK678" s="99"/>
      <c r="BL678" s="99"/>
      <c r="BM678" s="99"/>
      <c r="BN678" s="99"/>
      <c r="BO678" s="99"/>
      <c r="BP678" s="99"/>
      <c r="BQ678" s="99"/>
      <c r="BR678" s="99"/>
      <c r="BS678" s="99"/>
      <c r="BT678" s="99"/>
      <c r="BU678" s="99"/>
      <c r="BV678" s="99"/>
      <c r="BW678" s="99"/>
      <c r="BX678" s="99"/>
      <c r="BY678" s="99"/>
      <c r="BZ678" s="99"/>
      <c r="CA678" s="99"/>
      <c r="CB678" s="99"/>
      <c r="CC678" s="99"/>
      <c r="CD678" s="99"/>
      <c r="CE678" s="99"/>
      <c r="CF678" s="99"/>
      <c r="CG678" s="99"/>
      <c r="CH678" s="99"/>
      <c r="CI678" s="206"/>
      <c r="CJ678" s="206"/>
      <c r="CK678" s="206"/>
      <c r="CL678" s="206"/>
      <c r="CM678" s="206"/>
      <c r="CN678" s="206"/>
    </row>
    <row r="679" spans="2:92" x14ac:dyDescent="0.25">
      <c r="B679" s="99" t="str">
        <f t="shared" si="89"/>
        <v/>
      </c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100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9"/>
      <c r="BF679" s="99"/>
      <c r="BG679" s="99"/>
      <c r="BH679" s="99"/>
      <c r="BI679" s="99"/>
      <c r="BJ679" s="99"/>
      <c r="BK679" s="99"/>
      <c r="BL679" s="99"/>
      <c r="BM679" s="99"/>
      <c r="BN679" s="99"/>
      <c r="BO679" s="99"/>
      <c r="BP679" s="99"/>
      <c r="BQ679" s="99"/>
      <c r="BR679" s="99"/>
      <c r="BS679" s="99"/>
      <c r="BT679" s="99"/>
      <c r="BU679" s="99"/>
      <c r="BV679" s="99"/>
      <c r="BW679" s="99"/>
      <c r="BX679" s="99"/>
      <c r="BY679" s="99"/>
      <c r="BZ679" s="99"/>
      <c r="CA679" s="99"/>
      <c r="CB679" s="99"/>
      <c r="CC679" s="99"/>
      <c r="CD679" s="99"/>
      <c r="CE679" s="99"/>
      <c r="CF679" s="99"/>
      <c r="CG679" s="99"/>
      <c r="CH679" s="99"/>
      <c r="CI679" s="206"/>
      <c r="CJ679" s="206"/>
      <c r="CK679" s="206"/>
      <c r="CL679" s="206"/>
      <c r="CM679" s="206"/>
      <c r="CN679" s="206"/>
    </row>
    <row r="680" spans="2:92" x14ac:dyDescent="0.25">
      <c r="B680" s="99" t="str">
        <f t="shared" si="89"/>
        <v/>
      </c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100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9"/>
      <c r="BF680" s="99"/>
      <c r="BG680" s="99"/>
      <c r="BH680" s="99"/>
      <c r="BI680" s="99"/>
      <c r="BJ680" s="99"/>
      <c r="BK680" s="99"/>
      <c r="BL680" s="99"/>
      <c r="BM680" s="99"/>
      <c r="BN680" s="99"/>
      <c r="BO680" s="99"/>
      <c r="BP680" s="99"/>
      <c r="BQ680" s="99"/>
      <c r="BR680" s="99"/>
      <c r="BS680" s="99"/>
      <c r="BT680" s="99"/>
      <c r="BU680" s="99"/>
      <c r="BV680" s="99"/>
      <c r="BW680" s="99"/>
      <c r="BX680" s="99"/>
      <c r="BY680" s="99"/>
      <c r="BZ680" s="99"/>
      <c r="CA680" s="99"/>
      <c r="CB680" s="99"/>
      <c r="CC680" s="99"/>
      <c r="CD680" s="99"/>
      <c r="CE680" s="99"/>
      <c r="CF680" s="99"/>
      <c r="CG680" s="99"/>
      <c r="CH680" s="99"/>
      <c r="CI680" s="206"/>
      <c r="CJ680" s="206"/>
      <c r="CK680" s="206"/>
      <c r="CL680" s="206"/>
      <c r="CM680" s="206"/>
      <c r="CN680" s="206"/>
    </row>
    <row r="681" spans="2:92" x14ac:dyDescent="0.25">
      <c r="B681" s="99" t="str">
        <f t="shared" si="89"/>
        <v/>
      </c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100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9"/>
      <c r="BF681" s="99"/>
      <c r="BG681" s="99"/>
      <c r="BH681" s="99"/>
      <c r="BI681" s="99"/>
      <c r="BJ681" s="99"/>
      <c r="BK681" s="99"/>
      <c r="BL681" s="99"/>
      <c r="BM681" s="99"/>
      <c r="BN681" s="99"/>
      <c r="BO681" s="99"/>
      <c r="BP681" s="99"/>
      <c r="BQ681" s="99"/>
      <c r="BR681" s="99"/>
      <c r="BS681" s="99"/>
      <c r="BT681" s="99"/>
      <c r="BU681" s="99"/>
      <c r="BV681" s="99"/>
      <c r="BW681" s="99"/>
      <c r="BX681" s="99"/>
      <c r="BY681" s="99"/>
      <c r="BZ681" s="99"/>
      <c r="CA681" s="99"/>
      <c r="CB681" s="99"/>
      <c r="CC681" s="99"/>
      <c r="CD681" s="99"/>
      <c r="CE681" s="99"/>
      <c r="CF681" s="99"/>
      <c r="CG681" s="99"/>
      <c r="CH681" s="99"/>
      <c r="CI681" s="206"/>
      <c r="CJ681" s="206"/>
      <c r="CK681" s="206"/>
      <c r="CL681" s="206"/>
      <c r="CM681" s="206"/>
      <c r="CN681" s="206"/>
    </row>
    <row r="682" spans="2:92" x14ac:dyDescent="0.25">
      <c r="B682" s="99" t="str">
        <f t="shared" si="89"/>
        <v/>
      </c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100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9"/>
      <c r="BF682" s="99"/>
      <c r="BG682" s="99"/>
      <c r="BH682" s="99"/>
      <c r="BI682" s="99"/>
      <c r="BJ682" s="99"/>
      <c r="BK682" s="99"/>
      <c r="BL682" s="99"/>
      <c r="BM682" s="99"/>
      <c r="BN682" s="99"/>
      <c r="BO682" s="99"/>
      <c r="BP682" s="99"/>
      <c r="BQ682" s="99"/>
      <c r="BR682" s="99"/>
      <c r="BS682" s="99"/>
      <c r="BT682" s="99"/>
      <c r="BU682" s="99"/>
      <c r="BV682" s="99"/>
      <c r="BW682" s="99"/>
      <c r="BX682" s="99"/>
      <c r="BY682" s="99"/>
      <c r="BZ682" s="99"/>
      <c r="CA682" s="99"/>
      <c r="CB682" s="99"/>
      <c r="CC682" s="99"/>
      <c r="CD682" s="99"/>
      <c r="CE682" s="99"/>
      <c r="CF682" s="99"/>
      <c r="CG682" s="99"/>
      <c r="CH682" s="99"/>
      <c r="CI682" s="206"/>
      <c r="CJ682" s="206"/>
      <c r="CK682" s="206"/>
      <c r="CL682" s="206"/>
      <c r="CM682" s="206"/>
      <c r="CN682" s="206"/>
    </row>
    <row r="683" spans="2:92" x14ac:dyDescent="0.25">
      <c r="B683" s="99" t="str">
        <f t="shared" si="89"/>
        <v/>
      </c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100"/>
      <c r="AH683" s="99"/>
      <c r="AI683" s="99"/>
      <c r="AJ683" s="99"/>
      <c r="AK683" s="99"/>
      <c r="AL683" s="99"/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9"/>
      <c r="BF683" s="99"/>
      <c r="BG683" s="99"/>
      <c r="BH683" s="99"/>
      <c r="BI683" s="99"/>
      <c r="BJ683" s="99"/>
      <c r="BK683" s="99"/>
      <c r="BL683" s="99"/>
      <c r="BM683" s="99"/>
      <c r="BN683" s="99"/>
      <c r="BO683" s="99"/>
      <c r="BP683" s="99"/>
      <c r="BQ683" s="99"/>
      <c r="BR683" s="99"/>
      <c r="BS683" s="99"/>
      <c r="BT683" s="99"/>
      <c r="BU683" s="99"/>
      <c r="BV683" s="99"/>
      <c r="BW683" s="99"/>
      <c r="BX683" s="99"/>
      <c r="BY683" s="99"/>
      <c r="BZ683" s="99"/>
      <c r="CA683" s="99"/>
      <c r="CB683" s="99"/>
      <c r="CC683" s="99"/>
      <c r="CD683" s="99"/>
      <c r="CE683" s="99"/>
      <c r="CF683" s="99"/>
      <c r="CG683" s="99"/>
      <c r="CH683" s="99"/>
      <c r="CI683" s="206"/>
      <c r="CJ683" s="206"/>
      <c r="CK683" s="206"/>
      <c r="CL683" s="206"/>
      <c r="CM683" s="206"/>
      <c r="CN683" s="206"/>
    </row>
    <row r="684" spans="2:92" x14ac:dyDescent="0.25">
      <c r="B684" s="99" t="str">
        <f t="shared" si="89"/>
        <v/>
      </c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100"/>
      <c r="AH684" s="99"/>
      <c r="AI684" s="99"/>
      <c r="AJ684" s="99"/>
      <c r="AK684" s="99"/>
      <c r="AL684" s="99"/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9"/>
      <c r="BF684" s="99"/>
      <c r="BG684" s="99"/>
      <c r="BH684" s="99"/>
      <c r="BI684" s="99"/>
      <c r="BJ684" s="99"/>
      <c r="BK684" s="99"/>
      <c r="BL684" s="99"/>
      <c r="BM684" s="99"/>
      <c r="BN684" s="99"/>
      <c r="BO684" s="99"/>
      <c r="BP684" s="99"/>
      <c r="BQ684" s="99"/>
      <c r="BR684" s="99"/>
      <c r="BS684" s="99"/>
      <c r="BT684" s="99"/>
      <c r="BU684" s="99"/>
      <c r="BV684" s="99"/>
      <c r="BW684" s="99"/>
      <c r="BX684" s="99"/>
      <c r="BY684" s="99"/>
      <c r="BZ684" s="99"/>
      <c r="CA684" s="99"/>
      <c r="CB684" s="99"/>
      <c r="CC684" s="99"/>
      <c r="CD684" s="99"/>
      <c r="CE684" s="99"/>
      <c r="CF684" s="99"/>
      <c r="CG684" s="99"/>
      <c r="CH684" s="99"/>
      <c r="CI684" s="206"/>
      <c r="CJ684" s="206"/>
      <c r="CK684" s="206"/>
      <c r="CL684" s="206"/>
      <c r="CM684" s="206"/>
      <c r="CN684" s="206"/>
    </row>
    <row r="685" spans="2:92" x14ac:dyDescent="0.25">
      <c r="B685" s="99" t="str">
        <f t="shared" si="89"/>
        <v/>
      </c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100"/>
      <c r="AH685" s="99"/>
      <c r="AI685" s="99"/>
      <c r="AJ685" s="99"/>
      <c r="AK685" s="99"/>
      <c r="AL685" s="99"/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9"/>
      <c r="BF685" s="99"/>
      <c r="BG685" s="99"/>
      <c r="BH685" s="99"/>
      <c r="BI685" s="99"/>
      <c r="BJ685" s="99"/>
      <c r="BK685" s="99"/>
      <c r="BL685" s="99"/>
      <c r="BM685" s="99"/>
      <c r="BN685" s="99"/>
      <c r="BO685" s="99"/>
      <c r="BP685" s="99"/>
      <c r="BQ685" s="99"/>
      <c r="BR685" s="99"/>
      <c r="BS685" s="99"/>
      <c r="BT685" s="99"/>
      <c r="BU685" s="99"/>
      <c r="BV685" s="99"/>
      <c r="BW685" s="99"/>
      <c r="BX685" s="99"/>
      <c r="BY685" s="99"/>
      <c r="BZ685" s="99"/>
      <c r="CA685" s="99"/>
      <c r="CB685" s="99"/>
      <c r="CC685" s="99"/>
      <c r="CD685" s="99"/>
      <c r="CE685" s="99"/>
      <c r="CF685" s="99"/>
      <c r="CG685" s="99"/>
      <c r="CH685" s="99"/>
      <c r="CI685" s="206"/>
      <c r="CJ685" s="206"/>
      <c r="CK685" s="206"/>
      <c r="CL685" s="206"/>
      <c r="CM685" s="206"/>
      <c r="CN685" s="206"/>
    </row>
    <row r="686" spans="2:92" x14ac:dyDescent="0.25">
      <c r="B686" s="99" t="str">
        <f t="shared" si="89"/>
        <v/>
      </c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100"/>
      <c r="AH686" s="99"/>
      <c r="AI686" s="99"/>
      <c r="AJ686" s="99"/>
      <c r="AK686" s="99"/>
      <c r="AL686" s="99"/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9"/>
      <c r="BF686" s="99"/>
      <c r="BG686" s="99"/>
      <c r="BH686" s="99"/>
      <c r="BI686" s="99"/>
      <c r="BJ686" s="99"/>
      <c r="BK686" s="99"/>
      <c r="BL686" s="99"/>
      <c r="BM686" s="99"/>
      <c r="BN686" s="99"/>
      <c r="BO686" s="99"/>
      <c r="BP686" s="99"/>
      <c r="BQ686" s="99"/>
      <c r="BR686" s="99"/>
      <c r="BS686" s="99"/>
      <c r="BT686" s="99"/>
      <c r="BU686" s="99"/>
      <c r="BV686" s="99"/>
      <c r="BW686" s="99"/>
      <c r="BX686" s="99"/>
      <c r="BY686" s="99"/>
      <c r="BZ686" s="99"/>
      <c r="CA686" s="99"/>
      <c r="CB686" s="99"/>
      <c r="CC686" s="99"/>
      <c r="CD686" s="99"/>
      <c r="CE686" s="99"/>
      <c r="CF686" s="99"/>
      <c r="CG686" s="99"/>
      <c r="CH686" s="99"/>
      <c r="CI686" s="206"/>
      <c r="CJ686" s="206"/>
      <c r="CK686" s="206"/>
      <c r="CL686" s="206"/>
      <c r="CM686" s="206"/>
      <c r="CN686" s="206"/>
    </row>
    <row r="687" spans="2:92" x14ac:dyDescent="0.25">
      <c r="B687" s="99" t="str">
        <f t="shared" si="89"/>
        <v/>
      </c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100"/>
      <c r="AH687" s="99"/>
      <c r="AI687" s="99"/>
      <c r="AJ687" s="99"/>
      <c r="AK687" s="99"/>
      <c r="AL687" s="99"/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9"/>
      <c r="BF687" s="99"/>
      <c r="BG687" s="99"/>
      <c r="BH687" s="99"/>
      <c r="BI687" s="99"/>
      <c r="BJ687" s="99"/>
      <c r="BK687" s="99"/>
      <c r="BL687" s="99"/>
      <c r="BM687" s="99"/>
      <c r="BN687" s="99"/>
      <c r="BO687" s="99"/>
      <c r="BP687" s="99"/>
      <c r="BQ687" s="99"/>
      <c r="BR687" s="99"/>
      <c r="BS687" s="99"/>
      <c r="BT687" s="99"/>
      <c r="BU687" s="99"/>
      <c r="BV687" s="99"/>
      <c r="BW687" s="99"/>
      <c r="BX687" s="99"/>
      <c r="BY687" s="99"/>
      <c r="BZ687" s="99"/>
      <c r="CA687" s="99"/>
      <c r="CB687" s="99"/>
      <c r="CC687" s="99"/>
      <c r="CD687" s="99"/>
      <c r="CE687" s="99"/>
      <c r="CF687" s="99"/>
      <c r="CG687" s="99"/>
      <c r="CH687" s="99"/>
      <c r="CI687" s="206"/>
      <c r="CJ687" s="206"/>
      <c r="CK687" s="206"/>
      <c r="CL687" s="206"/>
      <c r="CM687" s="206"/>
      <c r="CN687" s="206"/>
    </row>
    <row r="688" spans="2:92" x14ac:dyDescent="0.25">
      <c r="B688" s="99" t="str">
        <f t="shared" si="89"/>
        <v/>
      </c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100"/>
      <c r="AH688" s="99"/>
      <c r="AI688" s="99"/>
      <c r="AJ688" s="99"/>
      <c r="AK688" s="99"/>
      <c r="AL688" s="99"/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9"/>
      <c r="BF688" s="99"/>
      <c r="BG688" s="99"/>
      <c r="BH688" s="99"/>
      <c r="BI688" s="99"/>
      <c r="BJ688" s="99"/>
      <c r="BK688" s="99"/>
      <c r="BL688" s="99"/>
      <c r="BM688" s="99"/>
      <c r="BN688" s="99"/>
      <c r="BO688" s="99"/>
      <c r="BP688" s="99"/>
      <c r="BQ688" s="99"/>
      <c r="BR688" s="99"/>
      <c r="BS688" s="99"/>
      <c r="BT688" s="99"/>
      <c r="BU688" s="99"/>
      <c r="BV688" s="99"/>
      <c r="BW688" s="99"/>
      <c r="BX688" s="99"/>
      <c r="BY688" s="99"/>
      <c r="BZ688" s="99"/>
      <c r="CA688" s="99"/>
      <c r="CB688" s="99"/>
      <c r="CC688" s="99"/>
      <c r="CD688" s="99"/>
      <c r="CE688" s="99"/>
      <c r="CF688" s="99"/>
      <c r="CG688" s="99"/>
      <c r="CH688" s="99"/>
      <c r="CI688" s="206"/>
      <c r="CJ688" s="206"/>
      <c r="CK688" s="206"/>
      <c r="CL688" s="206"/>
      <c r="CM688" s="206"/>
      <c r="CN688" s="206"/>
    </row>
    <row r="689" spans="2:92" x14ac:dyDescent="0.25">
      <c r="B689" s="99" t="str">
        <f t="shared" si="89"/>
        <v/>
      </c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100"/>
      <c r="AH689" s="99"/>
      <c r="AI689" s="99"/>
      <c r="AJ689" s="99"/>
      <c r="AK689" s="99"/>
      <c r="AL689" s="99"/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9"/>
      <c r="BF689" s="99"/>
      <c r="BG689" s="99"/>
      <c r="BH689" s="99"/>
      <c r="BI689" s="99"/>
      <c r="BJ689" s="99"/>
      <c r="BK689" s="99"/>
      <c r="BL689" s="99"/>
      <c r="BM689" s="99"/>
      <c r="BN689" s="99"/>
      <c r="BO689" s="99"/>
      <c r="BP689" s="99"/>
      <c r="BQ689" s="99"/>
      <c r="BR689" s="99"/>
      <c r="BS689" s="99"/>
      <c r="BT689" s="99"/>
      <c r="BU689" s="99"/>
      <c r="BV689" s="99"/>
      <c r="BW689" s="99"/>
      <c r="BX689" s="99"/>
      <c r="BY689" s="99"/>
      <c r="BZ689" s="99"/>
      <c r="CA689" s="99"/>
      <c r="CB689" s="99"/>
      <c r="CC689" s="99"/>
      <c r="CD689" s="99"/>
      <c r="CE689" s="99"/>
      <c r="CF689" s="99"/>
      <c r="CG689" s="99"/>
      <c r="CH689" s="99"/>
      <c r="CI689" s="206"/>
      <c r="CJ689" s="206"/>
      <c r="CK689" s="206"/>
      <c r="CL689" s="206"/>
      <c r="CM689" s="206"/>
      <c r="CN689" s="206"/>
    </row>
    <row r="690" spans="2:92" x14ac:dyDescent="0.25">
      <c r="B690" s="99" t="str">
        <f t="shared" si="89"/>
        <v/>
      </c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100"/>
      <c r="AH690" s="99"/>
      <c r="AI690" s="99"/>
      <c r="AJ690" s="99"/>
      <c r="AK690" s="99"/>
      <c r="AL690" s="99"/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9"/>
      <c r="BF690" s="99"/>
      <c r="BG690" s="99"/>
      <c r="BH690" s="99"/>
      <c r="BI690" s="99"/>
      <c r="BJ690" s="99"/>
      <c r="BK690" s="99"/>
      <c r="BL690" s="99"/>
      <c r="BM690" s="99"/>
      <c r="BN690" s="99"/>
      <c r="BO690" s="99"/>
      <c r="BP690" s="99"/>
      <c r="BQ690" s="99"/>
      <c r="BR690" s="99"/>
      <c r="BS690" s="99"/>
      <c r="BT690" s="99"/>
      <c r="BU690" s="99"/>
      <c r="BV690" s="99"/>
      <c r="BW690" s="99"/>
      <c r="BX690" s="99"/>
      <c r="BY690" s="99"/>
      <c r="BZ690" s="99"/>
      <c r="CA690" s="99"/>
      <c r="CB690" s="99"/>
      <c r="CC690" s="99"/>
      <c r="CD690" s="99"/>
      <c r="CE690" s="99"/>
      <c r="CF690" s="99"/>
      <c r="CG690" s="99"/>
      <c r="CH690" s="99"/>
      <c r="CI690" s="206"/>
      <c r="CJ690" s="206"/>
      <c r="CK690" s="206"/>
      <c r="CL690" s="206"/>
      <c r="CM690" s="206"/>
      <c r="CN690" s="206"/>
    </row>
    <row r="691" spans="2:92" x14ac:dyDescent="0.25">
      <c r="B691" s="99" t="str">
        <f t="shared" si="89"/>
        <v/>
      </c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100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99"/>
      <c r="BH691" s="99"/>
      <c r="BI691" s="99"/>
      <c r="BJ691" s="99"/>
      <c r="BK691" s="99"/>
      <c r="BL691" s="99"/>
      <c r="BM691" s="99"/>
      <c r="BN691" s="99"/>
      <c r="BO691" s="99"/>
      <c r="BP691" s="99"/>
      <c r="BQ691" s="99"/>
      <c r="BR691" s="99"/>
      <c r="BS691" s="99"/>
      <c r="BT691" s="99"/>
      <c r="BU691" s="99"/>
      <c r="BV691" s="99"/>
      <c r="BW691" s="99"/>
      <c r="BX691" s="99"/>
      <c r="BY691" s="99"/>
      <c r="BZ691" s="99"/>
      <c r="CA691" s="99"/>
      <c r="CB691" s="99"/>
      <c r="CC691" s="99"/>
      <c r="CD691" s="99"/>
      <c r="CE691" s="99"/>
      <c r="CF691" s="99"/>
      <c r="CG691" s="99"/>
      <c r="CH691" s="99"/>
      <c r="CI691" s="206"/>
      <c r="CJ691" s="206"/>
      <c r="CK691" s="206"/>
      <c r="CL691" s="206"/>
      <c r="CM691" s="206"/>
      <c r="CN691" s="206"/>
    </row>
    <row r="692" spans="2:92" x14ac:dyDescent="0.25">
      <c r="B692" s="99" t="str">
        <f t="shared" si="89"/>
        <v/>
      </c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100"/>
      <c r="AH692" s="99"/>
      <c r="AI692" s="99"/>
      <c r="AJ692" s="99"/>
      <c r="AK692" s="99"/>
      <c r="AL692" s="99"/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9"/>
      <c r="BF692" s="99"/>
      <c r="BG692" s="99"/>
      <c r="BH692" s="99"/>
      <c r="BI692" s="99"/>
      <c r="BJ692" s="99"/>
      <c r="BK692" s="99"/>
      <c r="BL692" s="99"/>
      <c r="BM692" s="99"/>
      <c r="BN692" s="99"/>
      <c r="BO692" s="99"/>
      <c r="BP692" s="99"/>
      <c r="BQ692" s="99"/>
      <c r="BR692" s="99"/>
      <c r="BS692" s="99"/>
      <c r="BT692" s="99"/>
      <c r="BU692" s="99"/>
      <c r="BV692" s="99"/>
      <c r="BW692" s="99"/>
      <c r="BX692" s="99"/>
      <c r="BY692" s="99"/>
      <c r="BZ692" s="99"/>
      <c r="CA692" s="99"/>
      <c r="CB692" s="99"/>
      <c r="CC692" s="99"/>
      <c r="CD692" s="99"/>
      <c r="CE692" s="99"/>
      <c r="CF692" s="99"/>
      <c r="CG692" s="99"/>
      <c r="CH692" s="99"/>
      <c r="CI692" s="206"/>
      <c r="CJ692" s="206"/>
      <c r="CK692" s="206"/>
      <c r="CL692" s="206"/>
      <c r="CM692" s="206"/>
      <c r="CN692" s="206"/>
    </row>
    <row r="693" spans="2:92" x14ac:dyDescent="0.25">
      <c r="B693" s="99" t="str">
        <f t="shared" si="89"/>
        <v/>
      </c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100"/>
      <c r="AH693" s="99"/>
      <c r="AI693" s="99"/>
      <c r="AJ693" s="99"/>
      <c r="AK693" s="99"/>
      <c r="AL693" s="99"/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9"/>
      <c r="BF693" s="99"/>
      <c r="BG693" s="99"/>
      <c r="BH693" s="99"/>
      <c r="BI693" s="99"/>
      <c r="BJ693" s="99"/>
      <c r="BK693" s="99"/>
      <c r="BL693" s="99"/>
      <c r="BM693" s="99"/>
      <c r="BN693" s="99"/>
      <c r="BO693" s="99"/>
      <c r="BP693" s="99"/>
      <c r="BQ693" s="99"/>
      <c r="BR693" s="99"/>
      <c r="BS693" s="99"/>
      <c r="BT693" s="99"/>
      <c r="BU693" s="99"/>
      <c r="BV693" s="99"/>
      <c r="BW693" s="99"/>
      <c r="BX693" s="99"/>
      <c r="BY693" s="99"/>
      <c r="BZ693" s="99"/>
      <c r="CA693" s="99"/>
      <c r="CB693" s="99"/>
      <c r="CC693" s="99"/>
      <c r="CD693" s="99"/>
      <c r="CE693" s="99"/>
      <c r="CF693" s="99"/>
      <c r="CG693" s="99"/>
      <c r="CH693" s="99"/>
      <c r="CI693" s="206"/>
      <c r="CJ693" s="206"/>
      <c r="CK693" s="206"/>
      <c r="CL693" s="206"/>
      <c r="CM693" s="206"/>
      <c r="CN693" s="206"/>
    </row>
    <row r="694" spans="2:92" x14ac:dyDescent="0.25">
      <c r="B694" s="99" t="str">
        <f t="shared" si="89"/>
        <v/>
      </c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100"/>
      <c r="AH694" s="99"/>
      <c r="AI694" s="99"/>
      <c r="AJ694" s="99"/>
      <c r="AK694" s="99"/>
      <c r="AL694" s="99"/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9"/>
      <c r="BF694" s="99"/>
      <c r="BG694" s="99"/>
      <c r="BH694" s="99"/>
      <c r="BI694" s="99"/>
      <c r="BJ694" s="99"/>
      <c r="BK694" s="99"/>
      <c r="BL694" s="99"/>
      <c r="BM694" s="99"/>
      <c r="BN694" s="99"/>
      <c r="BO694" s="99"/>
      <c r="BP694" s="99"/>
      <c r="BQ694" s="99"/>
      <c r="BR694" s="99"/>
      <c r="BS694" s="99"/>
      <c r="BT694" s="99"/>
      <c r="BU694" s="99"/>
      <c r="BV694" s="99"/>
      <c r="BW694" s="99"/>
      <c r="BX694" s="99"/>
      <c r="BY694" s="99"/>
      <c r="BZ694" s="99"/>
      <c r="CA694" s="99"/>
      <c r="CB694" s="99"/>
      <c r="CC694" s="99"/>
      <c r="CD694" s="99"/>
      <c r="CE694" s="99"/>
      <c r="CF694" s="99"/>
      <c r="CG694" s="99"/>
      <c r="CH694" s="99"/>
      <c r="CI694" s="206"/>
      <c r="CJ694" s="206"/>
      <c r="CK694" s="206"/>
      <c r="CL694" s="206"/>
      <c r="CM694" s="206"/>
      <c r="CN694" s="206"/>
    </row>
    <row r="695" spans="2:92" x14ac:dyDescent="0.25">
      <c r="B695" s="99" t="str">
        <f t="shared" si="89"/>
        <v/>
      </c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100"/>
      <c r="AH695" s="99"/>
      <c r="AI695" s="99"/>
      <c r="AJ695" s="99"/>
      <c r="AK695" s="99"/>
      <c r="AL695" s="99"/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9"/>
      <c r="BF695" s="99"/>
      <c r="BG695" s="99"/>
      <c r="BH695" s="99"/>
      <c r="BI695" s="99"/>
      <c r="BJ695" s="99"/>
      <c r="BK695" s="99"/>
      <c r="BL695" s="99"/>
      <c r="BM695" s="99"/>
      <c r="BN695" s="99"/>
      <c r="BO695" s="99"/>
      <c r="BP695" s="99"/>
      <c r="BQ695" s="99"/>
      <c r="BR695" s="99"/>
      <c r="BS695" s="99"/>
      <c r="BT695" s="99"/>
      <c r="BU695" s="99"/>
      <c r="BV695" s="99"/>
      <c r="BW695" s="99"/>
      <c r="BX695" s="99"/>
      <c r="BY695" s="99"/>
      <c r="BZ695" s="99"/>
      <c r="CA695" s="99"/>
      <c r="CB695" s="99"/>
      <c r="CC695" s="99"/>
      <c r="CD695" s="99"/>
      <c r="CE695" s="99"/>
      <c r="CF695" s="99"/>
      <c r="CG695" s="99"/>
      <c r="CH695" s="99"/>
      <c r="CI695" s="206"/>
      <c r="CJ695" s="206"/>
      <c r="CK695" s="206"/>
      <c r="CL695" s="206"/>
      <c r="CM695" s="206"/>
      <c r="CN695" s="206"/>
    </row>
    <row r="696" spans="2:92" x14ac:dyDescent="0.25">
      <c r="B696" s="99" t="str">
        <f t="shared" si="89"/>
        <v/>
      </c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100"/>
      <c r="AH696" s="99"/>
      <c r="AI696" s="99"/>
      <c r="AJ696" s="99"/>
      <c r="AK696" s="99"/>
      <c r="AL696" s="99"/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9"/>
      <c r="BF696" s="99"/>
      <c r="BG696" s="99"/>
      <c r="BH696" s="99"/>
      <c r="BI696" s="99"/>
      <c r="BJ696" s="99"/>
      <c r="BK696" s="99"/>
      <c r="BL696" s="99"/>
      <c r="BM696" s="99"/>
      <c r="BN696" s="99"/>
      <c r="BO696" s="99"/>
      <c r="BP696" s="99"/>
      <c r="BQ696" s="99"/>
      <c r="BR696" s="99"/>
      <c r="BS696" s="99"/>
      <c r="BT696" s="99"/>
      <c r="BU696" s="99"/>
      <c r="BV696" s="99"/>
      <c r="BW696" s="99"/>
      <c r="BX696" s="99"/>
      <c r="BY696" s="99"/>
      <c r="BZ696" s="99"/>
      <c r="CA696" s="99"/>
      <c r="CB696" s="99"/>
      <c r="CC696" s="99"/>
      <c r="CD696" s="99"/>
      <c r="CE696" s="99"/>
      <c r="CF696" s="99"/>
      <c r="CG696" s="99"/>
      <c r="CH696" s="99"/>
      <c r="CI696" s="206"/>
      <c r="CJ696" s="206"/>
      <c r="CK696" s="206"/>
      <c r="CL696" s="206"/>
      <c r="CM696" s="206"/>
      <c r="CN696" s="206"/>
    </row>
    <row r="697" spans="2:92" x14ac:dyDescent="0.25">
      <c r="B697" s="99" t="str">
        <f t="shared" si="89"/>
        <v/>
      </c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100"/>
      <c r="AH697" s="99"/>
      <c r="AI697" s="99"/>
      <c r="AJ697" s="99"/>
      <c r="AK697" s="99"/>
      <c r="AL697" s="99"/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9"/>
      <c r="BF697" s="99"/>
      <c r="BG697" s="99"/>
      <c r="BH697" s="99"/>
      <c r="BI697" s="99"/>
      <c r="BJ697" s="99"/>
      <c r="BK697" s="99"/>
      <c r="BL697" s="99"/>
      <c r="BM697" s="99"/>
      <c r="BN697" s="99"/>
      <c r="BO697" s="99"/>
      <c r="BP697" s="99"/>
      <c r="BQ697" s="99"/>
      <c r="BR697" s="99"/>
      <c r="BS697" s="99"/>
      <c r="BT697" s="99"/>
      <c r="BU697" s="99"/>
      <c r="BV697" s="99"/>
      <c r="BW697" s="99"/>
      <c r="BX697" s="99"/>
      <c r="BY697" s="99"/>
      <c r="BZ697" s="99"/>
      <c r="CA697" s="99"/>
      <c r="CB697" s="99"/>
      <c r="CC697" s="99"/>
      <c r="CD697" s="99"/>
      <c r="CE697" s="99"/>
      <c r="CF697" s="99"/>
      <c r="CG697" s="99"/>
      <c r="CH697" s="99"/>
      <c r="CI697" s="206"/>
      <c r="CJ697" s="206"/>
      <c r="CK697" s="206"/>
      <c r="CL697" s="206"/>
      <c r="CM697" s="206"/>
      <c r="CN697" s="206"/>
    </row>
    <row r="698" spans="2:92" x14ac:dyDescent="0.25">
      <c r="B698" s="99" t="str">
        <f t="shared" si="89"/>
        <v/>
      </c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100"/>
      <c r="AH698" s="99"/>
      <c r="AI698" s="99"/>
      <c r="AJ698" s="99"/>
      <c r="AK698" s="99"/>
      <c r="AL698" s="99"/>
      <c r="AM698" s="99"/>
      <c r="AN698" s="99"/>
      <c r="AO698" s="99"/>
      <c r="AP698" s="99"/>
      <c r="AQ698" s="99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/>
      <c r="BC698" s="99"/>
      <c r="BD698" s="99"/>
      <c r="BE698" s="99"/>
      <c r="BF698" s="99"/>
      <c r="BG698" s="99"/>
      <c r="BH698" s="99"/>
      <c r="BI698" s="99"/>
      <c r="BJ698" s="99"/>
      <c r="BK698" s="99"/>
      <c r="BL698" s="99"/>
      <c r="BM698" s="99"/>
      <c r="BN698" s="99"/>
      <c r="BO698" s="99"/>
      <c r="BP698" s="99"/>
      <c r="BQ698" s="99"/>
      <c r="BR698" s="99"/>
      <c r="BS698" s="99"/>
      <c r="BT698" s="99"/>
      <c r="BU698" s="99"/>
      <c r="BV698" s="99"/>
      <c r="BW698" s="99"/>
      <c r="BX698" s="99"/>
      <c r="BY698" s="99"/>
      <c r="BZ698" s="99"/>
      <c r="CA698" s="99"/>
      <c r="CB698" s="99"/>
      <c r="CC698" s="99"/>
      <c r="CD698" s="99"/>
      <c r="CE698" s="99"/>
      <c r="CF698" s="99"/>
      <c r="CG698" s="99"/>
      <c r="CH698" s="99"/>
      <c r="CI698" s="206"/>
      <c r="CJ698" s="206"/>
      <c r="CK698" s="206"/>
      <c r="CL698" s="206"/>
      <c r="CM698" s="206"/>
      <c r="CN698" s="206"/>
    </row>
    <row r="699" spans="2:92" x14ac:dyDescent="0.25">
      <c r="B699" s="99" t="str">
        <f t="shared" si="89"/>
        <v/>
      </c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100"/>
      <c r="AH699" s="99"/>
      <c r="AI699" s="99"/>
      <c r="AJ699" s="99"/>
      <c r="AK699" s="99"/>
      <c r="AL699" s="99"/>
      <c r="AM699" s="99"/>
      <c r="AN699" s="99"/>
      <c r="AO699" s="99"/>
      <c r="AP699" s="99"/>
      <c r="AQ699" s="99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/>
      <c r="BC699" s="99"/>
      <c r="BD699" s="99"/>
      <c r="BE699" s="99"/>
      <c r="BF699" s="99"/>
      <c r="BG699" s="99"/>
      <c r="BH699" s="99"/>
      <c r="BI699" s="99"/>
      <c r="BJ699" s="99"/>
      <c r="BK699" s="99"/>
      <c r="BL699" s="99"/>
      <c r="BM699" s="99"/>
      <c r="BN699" s="99"/>
      <c r="BO699" s="99"/>
      <c r="BP699" s="99"/>
      <c r="BQ699" s="99"/>
      <c r="BR699" s="99"/>
      <c r="BS699" s="99"/>
      <c r="BT699" s="99"/>
      <c r="BU699" s="99"/>
      <c r="BV699" s="99"/>
      <c r="BW699" s="99"/>
      <c r="BX699" s="99"/>
      <c r="BY699" s="99"/>
      <c r="BZ699" s="99"/>
      <c r="CA699" s="99"/>
      <c r="CB699" s="99"/>
      <c r="CC699" s="99"/>
      <c r="CD699" s="99"/>
      <c r="CE699" s="99"/>
      <c r="CF699" s="99"/>
      <c r="CG699" s="99"/>
      <c r="CH699" s="99"/>
      <c r="CI699" s="206"/>
      <c r="CJ699" s="206"/>
      <c r="CK699" s="206"/>
      <c r="CL699" s="206"/>
      <c r="CM699" s="206"/>
      <c r="CN699" s="206"/>
    </row>
    <row r="700" spans="2:92" x14ac:dyDescent="0.25">
      <c r="B700" s="99" t="str">
        <f t="shared" si="89"/>
        <v/>
      </c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100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99"/>
      <c r="BH700" s="99"/>
      <c r="BI700" s="99"/>
      <c r="BJ700" s="99"/>
      <c r="BK700" s="99"/>
      <c r="BL700" s="99"/>
      <c r="BM700" s="99"/>
      <c r="BN700" s="99"/>
      <c r="BO700" s="99"/>
      <c r="BP700" s="99"/>
      <c r="BQ700" s="99"/>
      <c r="BR700" s="99"/>
      <c r="BS700" s="99"/>
      <c r="BT700" s="99"/>
      <c r="BU700" s="99"/>
      <c r="BV700" s="99"/>
      <c r="BW700" s="99"/>
      <c r="BX700" s="99"/>
      <c r="BY700" s="99"/>
      <c r="BZ700" s="99"/>
      <c r="CA700" s="99"/>
      <c r="CB700" s="99"/>
      <c r="CC700" s="99"/>
      <c r="CD700" s="99"/>
      <c r="CE700" s="99"/>
      <c r="CF700" s="99"/>
      <c r="CG700" s="99"/>
      <c r="CH700" s="99"/>
      <c r="CI700" s="206"/>
      <c r="CJ700" s="206"/>
      <c r="CK700" s="206"/>
      <c r="CL700" s="206"/>
      <c r="CM700" s="206"/>
      <c r="CN700" s="206"/>
    </row>
    <row r="701" spans="2:92" x14ac:dyDescent="0.25">
      <c r="B701" s="99" t="str">
        <f t="shared" si="89"/>
        <v/>
      </c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100"/>
      <c r="AH701" s="99"/>
      <c r="AI701" s="99"/>
      <c r="AJ701" s="99"/>
      <c r="AK701" s="99"/>
      <c r="AL701" s="99"/>
      <c r="AM701" s="99"/>
      <c r="AN701" s="99"/>
      <c r="AO701" s="99"/>
      <c r="AP701" s="99"/>
      <c r="AQ701" s="99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/>
      <c r="BC701" s="99"/>
      <c r="BD701" s="99"/>
      <c r="BE701" s="99"/>
      <c r="BF701" s="99"/>
      <c r="BG701" s="99"/>
      <c r="BH701" s="99"/>
      <c r="BI701" s="99"/>
      <c r="BJ701" s="99"/>
      <c r="BK701" s="99"/>
      <c r="BL701" s="99"/>
      <c r="BM701" s="99"/>
      <c r="BN701" s="99"/>
      <c r="BO701" s="99"/>
      <c r="BP701" s="99"/>
      <c r="BQ701" s="99"/>
      <c r="BR701" s="99"/>
      <c r="BS701" s="99"/>
      <c r="BT701" s="99"/>
      <c r="BU701" s="99"/>
      <c r="BV701" s="99"/>
      <c r="BW701" s="99"/>
      <c r="BX701" s="99"/>
      <c r="BY701" s="99"/>
      <c r="BZ701" s="99"/>
      <c r="CA701" s="99"/>
      <c r="CB701" s="99"/>
      <c r="CC701" s="99"/>
      <c r="CD701" s="99"/>
      <c r="CE701" s="99"/>
      <c r="CF701" s="99"/>
      <c r="CG701" s="99"/>
      <c r="CH701" s="99"/>
      <c r="CI701" s="206"/>
      <c r="CJ701" s="206"/>
      <c r="CK701" s="206"/>
      <c r="CL701" s="206"/>
      <c r="CM701" s="206"/>
      <c r="CN701" s="206"/>
    </row>
    <row r="702" spans="2:92" x14ac:dyDescent="0.25">
      <c r="B702" s="99" t="str">
        <f t="shared" si="89"/>
        <v/>
      </c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100"/>
      <c r="AH702" s="99"/>
      <c r="AI702" s="99"/>
      <c r="AJ702" s="99"/>
      <c r="AK702" s="99"/>
      <c r="AL702" s="99"/>
      <c r="AM702" s="99"/>
      <c r="AN702" s="99"/>
      <c r="AO702" s="99"/>
      <c r="AP702" s="99"/>
      <c r="AQ702" s="99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/>
      <c r="BC702" s="99"/>
      <c r="BD702" s="99"/>
      <c r="BE702" s="99"/>
      <c r="BF702" s="99"/>
      <c r="BG702" s="99"/>
      <c r="BH702" s="99"/>
      <c r="BI702" s="99"/>
      <c r="BJ702" s="99"/>
      <c r="BK702" s="99"/>
      <c r="BL702" s="99"/>
      <c r="BM702" s="99"/>
      <c r="BN702" s="99"/>
      <c r="BO702" s="99"/>
      <c r="BP702" s="99"/>
      <c r="BQ702" s="99"/>
      <c r="BR702" s="99"/>
      <c r="BS702" s="99"/>
      <c r="BT702" s="99"/>
      <c r="BU702" s="99"/>
      <c r="BV702" s="99"/>
      <c r="BW702" s="99"/>
      <c r="BX702" s="99"/>
      <c r="BY702" s="99"/>
      <c r="BZ702" s="99"/>
      <c r="CA702" s="99"/>
      <c r="CB702" s="99"/>
      <c r="CC702" s="99"/>
      <c r="CD702" s="99"/>
      <c r="CE702" s="99"/>
      <c r="CF702" s="99"/>
      <c r="CG702" s="99"/>
      <c r="CH702" s="99"/>
      <c r="CI702" s="206"/>
      <c r="CJ702" s="206"/>
      <c r="CK702" s="206"/>
      <c r="CL702" s="206"/>
      <c r="CM702" s="206"/>
      <c r="CN702" s="206"/>
    </row>
    <row r="703" spans="2:92" x14ac:dyDescent="0.25">
      <c r="B703" s="99" t="str">
        <f t="shared" si="89"/>
        <v/>
      </c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100"/>
      <c r="AH703" s="99"/>
      <c r="AI703" s="99"/>
      <c r="AJ703" s="99"/>
      <c r="AK703" s="99"/>
      <c r="AL703" s="99"/>
      <c r="AM703" s="99"/>
      <c r="AN703" s="99"/>
      <c r="AO703" s="99"/>
      <c r="AP703" s="99"/>
      <c r="AQ703" s="99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/>
      <c r="BC703" s="99"/>
      <c r="BD703" s="99"/>
      <c r="BE703" s="99"/>
      <c r="BF703" s="99"/>
      <c r="BG703" s="99"/>
      <c r="BH703" s="99"/>
      <c r="BI703" s="99"/>
      <c r="BJ703" s="99"/>
      <c r="BK703" s="99"/>
      <c r="BL703" s="99"/>
      <c r="BM703" s="99"/>
      <c r="BN703" s="99"/>
      <c r="BO703" s="99"/>
      <c r="BP703" s="99"/>
      <c r="BQ703" s="99"/>
      <c r="BR703" s="99"/>
      <c r="BS703" s="99"/>
      <c r="BT703" s="99"/>
      <c r="BU703" s="99"/>
      <c r="BV703" s="99"/>
      <c r="BW703" s="99"/>
      <c r="BX703" s="99"/>
      <c r="BY703" s="99"/>
      <c r="BZ703" s="99"/>
      <c r="CA703" s="99"/>
      <c r="CB703" s="99"/>
      <c r="CC703" s="99"/>
      <c r="CD703" s="99"/>
      <c r="CE703" s="99"/>
      <c r="CF703" s="99"/>
      <c r="CG703" s="99"/>
      <c r="CH703" s="99"/>
      <c r="CI703" s="206"/>
      <c r="CJ703" s="206"/>
      <c r="CK703" s="206"/>
      <c r="CL703" s="206"/>
      <c r="CM703" s="206"/>
      <c r="CN703" s="206"/>
    </row>
    <row r="704" spans="2:92" x14ac:dyDescent="0.25">
      <c r="B704" s="99" t="str">
        <f t="shared" ref="B704:B767" si="90">IF(C704&lt;&gt;"",CONCATENATE(C704,F704,D704,I704),"")</f>
        <v/>
      </c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100"/>
      <c r="AH704" s="99"/>
      <c r="AI704" s="99"/>
      <c r="AJ704" s="99"/>
      <c r="AK704" s="99"/>
      <c r="AL704" s="99"/>
      <c r="AM704" s="99"/>
      <c r="AN704" s="99"/>
      <c r="AO704" s="99"/>
      <c r="AP704" s="99"/>
      <c r="AQ704" s="99"/>
      <c r="AR704" s="99"/>
      <c r="AS704" s="99"/>
      <c r="AT704" s="99"/>
      <c r="AU704" s="99"/>
      <c r="AV704" s="99"/>
      <c r="AW704" s="99"/>
      <c r="AX704" s="99"/>
      <c r="AY704" s="99"/>
      <c r="AZ704" s="99"/>
      <c r="BA704" s="99"/>
      <c r="BB704" s="99"/>
      <c r="BC704" s="99"/>
      <c r="BD704" s="99"/>
      <c r="BE704" s="99"/>
      <c r="BF704" s="99"/>
      <c r="BG704" s="99"/>
      <c r="BH704" s="99"/>
      <c r="BI704" s="99"/>
      <c r="BJ704" s="99"/>
      <c r="BK704" s="99"/>
      <c r="BL704" s="99"/>
      <c r="BM704" s="99"/>
      <c r="BN704" s="99"/>
      <c r="BO704" s="99"/>
      <c r="BP704" s="99"/>
      <c r="BQ704" s="99"/>
      <c r="BR704" s="99"/>
      <c r="BS704" s="99"/>
      <c r="BT704" s="99"/>
      <c r="BU704" s="99"/>
      <c r="BV704" s="99"/>
      <c r="BW704" s="99"/>
      <c r="BX704" s="99"/>
      <c r="BY704" s="99"/>
      <c r="BZ704" s="99"/>
      <c r="CA704" s="99"/>
      <c r="CB704" s="99"/>
      <c r="CC704" s="99"/>
      <c r="CD704" s="99"/>
      <c r="CE704" s="99"/>
      <c r="CF704" s="99"/>
      <c r="CG704" s="99"/>
      <c r="CH704" s="99"/>
      <c r="CI704" s="206"/>
      <c r="CJ704" s="206"/>
      <c r="CK704" s="206"/>
      <c r="CL704" s="206"/>
      <c r="CM704" s="206"/>
      <c r="CN704" s="206"/>
    </row>
    <row r="705" spans="2:92" x14ac:dyDescent="0.25">
      <c r="B705" s="99" t="str">
        <f t="shared" si="90"/>
        <v/>
      </c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100"/>
      <c r="AH705" s="99"/>
      <c r="AI705" s="99"/>
      <c r="AJ705" s="99"/>
      <c r="AK705" s="99"/>
      <c r="AL705" s="99"/>
      <c r="AM705" s="99"/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/>
      <c r="BC705" s="99"/>
      <c r="BD705" s="99"/>
      <c r="BE705" s="99"/>
      <c r="BF705" s="99"/>
      <c r="BG705" s="99"/>
      <c r="BH705" s="99"/>
      <c r="BI705" s="99"/>
      <c r="BJ705" s="99"/>
      <c r="BK705" s="99"/>
      <c r="BL705" s="99"/>
      <c r="BM705" s="99"/>
      <c r="BN705" s="99"/>
      <c r="BO705" s="99"/>
      <c r="BP705" s="99"/>
      <c r="BQ705" s="99"/>
      <c r="BR705" s="99"/>
      <c r="BS705" s="99"/>
      <c r="BT705" s="99"/>
      <c r="BU705" s="99"/>
      <c r="BV705" s="99"/>
      <c r="BW705" s="99"/>
      <c r="BX705" s="99"/>
      <c r="BY705" s="99"/>
      <c r="BZ705" s="99"/>
      <c r="CA705" s="99"/>
      <c r="CB705" s="99"/>
      <c r="CC705" s="99"/>
      <c r="CD705" s="99"/>
      <c r="CE705" s="99"/>
      <c r="CF705" s="99"/>
      <c r="CG705" s="99"/>
      <c r="CH705" s="99"/>
      <c r="CI705" s="206"/>
      <c r="CJ705" s="206"/>
      <c r="CK705" s="206"/>
      <c r="CL705" s="206"/>
      <c r="CM705" s="206"/>
      <c r="CN705" s="206"/>
    </row>
    <row r="706" spans="2:92" x14ac:dyDescent="0.25">
      <c r="B706" s="99" t="str">
        <f t="shared" si="90"/>
        <v/>
      </c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100"/>
      <c r="AH706" s="99"/>
      <c r="AI706" s="99"/>
      <c r="AJ706" s="99"/>
      <c r="AK706" s="99"/>
      <c r="AL706" s="99"/>
      <c r="AM706" s="99"/>
      <c r="AN706" s="99"/>
      <c r="AO706" s="99"/>
      <c r="AP706" s="99"/>
      <c r="AQ706" s="99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/>
      <c r="BC706" s="99"/>
      <c r="BD706" s="99"/>
      <c r="BE706" s="99"/>
      <c r="BF706" s="99"/>
      <c r="BG706" s="99"/>
      <c r="BH706" s="99"/>
      <c r="BI706" s="99"/>
      <c r="BJ706" s="99"/>
      <c r="BK706" s="99"/>
      <c r="BL706" s="99"/>
      <c r="BM706" s="99"/>
      <c r="BN706" s="99"/>
      <c r="BO706" s="99"/>
      <c r="BP706" s="99"/>
      <c r="BQ706" s="99"/>
      <c r="BR706" s="99"/>
      <c r="BS706" s="99"/>
      <c r="BT706" s="99"/>
      <c r="BU706" s="99"/>
      <c r="BV706" s="99"/>
      <c r="BW706" s="99"/>
      <c r="BX706" s="99"/>
      <c r="BY706" s="99"/>
      <c r="BZ706" s="99"/>
      <c r="CA706" s="99"/>
      <c r="CB706" s="99"/>
      <c r="CC706" s="99"/>
      <c r="CD706" s="99"/>
      <c r="CE706" s="99"/>
      <c r="CF706" s="99"/>
      <c r="CG706" s="99"/>
      <c r="CH706" s="99"/>
      <c r="CI706" s="206"/>
      <c r="CJ706" s="206"/>
      <c r="CK706" s="206"/>
      <c r="CL706" s="206"/>
      <c r="CM706" s="206"/>
      <c r="CN706" s="206"/>
    </row>
    <row r="707" spans="2:92" x14ac:dyDescent="0.25">
      <c r="B707" s="99" t="str">
        <f t="shared" si="90"/>
        <v/>
      </c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100"/>
      <c r="AH707" s="99"/>
      <c r="AI707" s="99"/>
      <c r="AJ707" s="99"/>
      <c r="AK707" s="99"/>
      <c r="AL707" s="99"/>
      <c r="AM707" s="99"/>
      <c r="AN707" s="99"/>
      <c r="AO707" s="99"/>
      <c r="AP707" s="99"/>
      <c r="AQ707" s="99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/>
      <c r="BC707" s="99"/>
      <c r="BD707" s="99"/>
      <c r="BE707" s="99"/>
      <c r="BF707" s="99"/>
      <c r="BG707" s="99"/>
      <c r="BH707" s="99"/>
      <c r="BI707" s="99"/>
      <c r="BJ707" s="99"/>
      <c r="BK707" s="99"/>
      <c r="BL707" s="99"/>
      <c r="BM707" s="99"/>
      <c r="BN707" s="99"/>
      <c r="BO707" s="99"/>
      <c r="BP707" s="99"/>
      <c r="BQ707" s="99"/>
      <c r="BR707" s="99"/>
      <c r="BS707" s="99"/>
      <c r="BT707" s="99"/>
      <c r="BU707" s="99"/>
      <c r="BV707" s="99"/>
      <c r="BW707" s="99"/>
      <c r="BX707" s="99"/>
      <c r="BY707" s="99"/>
      <c r="BZ707" s="99"/>
      <c r="CA707" s="99"/>
      <c r="CB707" s="99"/>
      <c r="CC707" s="99"/>
      <c r="CD707" s="99"/>
      <c r="CE707" s="99"/>
      <c r="CF707" s="99"/>
      <c r="CG707" s="99"/>
      <c r="CH707" s="99"/>
      <c r="CI707" s="206"/>
      <c r="CJ707" s="206"/>
      <c r="CK707" s="206"/>
      <c r="CL707" s="206"/>
      <c r="CM707" s="206"/>
      <c r="CN707" s="206"/>
    </row>
    <row r="708" spans="2:92" x14ac:dyDescent="0.25">
      <c r="B708" s="99" t="str">
        <f t="shared" si="90"/>
        <v/>
      </c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100"/>
      <c r="AH708" s="99"/>
      <c r="AI708" s="99"/>
      <c r="AJ708" s="99"/>
      <c r="AK708" s="99"/>
      <c r="AL708" s="99"/>
      <c r="AM708" s="99"/>
      <c r="AN708" s="99"/>
      <c r="AO708" s="99"/>
      <c r="AP708" s="99"/>
      <c r="AQ708" s="99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/>
      <c r="BC708" s="99"/>
      <c r="BD708" s="99"/>
      <c r="BE708" s="99"/>
      <c r="BF708" s="99"/>
      <c r="BG708" s="99"/>
      <c r="BH708" s="99"/>
      <c r="BI708" s="99"/>
      <c r="BJ708" s="99"/>
      <c r="BK708" s="99"/>
      <c r="BL708" s="99"/>
      <c r="BM708" s="99"/>
      <c r="BN708" s="99"/>
      <c r="BO708" s="99"/>
      <c r="BP708" s="99"/>
      <c r="BQ708" s="99"/>
      <c r="BR708" s="99"/>
      <c r="BS708" s="99"/>
      <c r="BT708" s="99"/>
      <c r="BU708" s="99"/>
      <c r="BV708" s="99"/>
      <c r="BW708" s="99"/>
      <c r="BX708" s="99"/>
      <c r="BY708" s="99"/>
      <c r="BZ708" s="99"/>
      <c r="CA708" s="99"/>
      <c r="CB708" s="99"/>
      <c r="CC708" s="99"/>
      <c r="CD708" s="99"/>
      <c r="CE708" s="99"/>
      <c r="CF708" s="99"/>
      <c r="CG708" s="99"/>
      <c r="CH708" s="99"/>
      <c r="CI708" s="206"/>
      <c r="CJ708" s="206"/>
      <c r="CK708" s="206"/>
      <c r="CL708" s="206"/>
      <c r="CM708" s="206"/>
      <c r="CN708" s="206"/>
    </row>
    <row r="709" spans="2:92" x14ac:dyDescent="0.25">
      <c r="B709" s="99" t="str">
        <f t="shared" si="90"/>
        <v/>
      </c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100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99"/>
      <c r="BH709" s="99"/>
      <c r="BI709" s="99"/>
      <c r="BJ709" s="99"/>
      <c r="BK709" s="99"/>
      <c r="BL709" s="99"/>
      <c r="BM709" s="99"/>
      <c r="BN709" s="99"/>
      <c r="BO709" s="99"/>
      <c r="BP709" s="99"/>
      <c r="BQ709" s="99"/>
      <c r="BR709" s="99"/>
      <c r="BS709" s="99"/>
      <c r="BT709" s="99"/>
      <c r="BU709" s="99"/>
      <c r="BV709" s="99"/>
      <c r="BW709" s="99"/>
      <c r="BX709" s="99"/>
      <c r="BY709" s="99"/>
      <c r="BZ709" s="99"/>
      <c r="CA709" s="99"/>
      <c r="CB709" s="99"/>
      <c r="CC709" s="99"/>
      <c r="CD709" s="99"/>
      <c r="CE709" s="99"/>
      <c r="CF709" s="99"/>
      <c r="CG709" s="99"/>
      <c r="CH709" s="99"/>
      <c r="CI709" s="206"/>
      <c r="CJ709" s="206"/>
      <c r="CK709" s="206"/>
      <c r="CL709" s="206"/>
      <c r="CM709" s="206"/>
      <c r="CN709" s="206"/>
    </row>
    <row r="710" spans="2:92" x14ac:dyDescent="0.25">
      <c r="B710" s="99" t="str">
        <f t="shared" si="90"/>
        <v/>
      </c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100"/>
      <c r="AH710" s="99"/>
      <c r="AI710" s="99"/>
      <c r="AJ710" s="99"/>
      <c r="AK710" s="99"/>
      <c r="AL710" s="99"/>
      <c r="AM710" s="99"/>
      <c r="AN710" s="99"/>
      <c r="AO710" s="99"/>
      <c r="AP710" s="99"/>
      <c r="AQ710" s="99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/>
      <c r="BC710" s="99"/>
      <c r="BD710" s="99"/>
      <c r="BE710" s="99"/>
      <c r="BF710" s="99"/>
      <c r="BG710" s="99"/>
      <c r="BH710" s="99"/>
      <c r="BI710" s="99"/>
      <c r="BJ710" s="99"/>
      <c r="BK710" s="99"/>
      <c r="BL710" s="99"/>
      <c r="BM710" s="99"/>
      <c r="BN710" s="99"/>
      <c r="BO710" s="99"/>
      <c r="BP710" s="99"/>
      <c r="BQ710" s="99"/>
      <c r="BR710" s="99"/>
      <c r="BS710" s="99"/>
      <c r="BT710" s="99"/>
      <c r="BU710" s="99"/>
      <c r="BV710" s="99"/>
      <c r="BW710" s="99"/>
      <c r="BX710" s="99"/>
      <c r="BY710" s="99"/>
      <c r="BZ710" s="99"/>
      <c r="CA710" s="99"/>
      <c r="CB710" s="99"/>
      <c r="CC710" s="99"/>
      <c r="CD710" s="99"/>
      <c r="CE710" s="99"/>
      <c r="CF710" s="99"/>
      <c r="CG710" s="99"/>
      <c r="CH710" s="99"/>
      <c r="CI710" s="206"/>
      <c r="CJ710" s="206"/>
      <c r="CK710" s="206"/>
      <c r="CL710" s="206"/>
      <c r="CM710" s="206"/>
      <c r="CN710" s="206"/>
    </row>
    <row r="711" spans="2:92" x14ac:dyDescent="0.25">
      <c r="B711" s="99" t="str">
        <f t="shared" si="90"/>
        <v/>
      </c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100"/>
      <c r="AH711" s="99"/>
      <c r="AI711" s="99"/>
      <c r="AJ711" s="99"/>
      <c r="AK711" s="99"/>
      <c r="AL711" s="99"/>
      <c r="AM711" s="99"/>
      <c r="AN711" s="99"/>
      <c r="AO711" s="99"/>
      <c r="AP711" s="99"/>
      <c r="AQ711" s="99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/>
      <c r="BC711" s="99"/>
      <c r="BD711" s="99"/>
      <c r="BE711" s="99"/>
      <c r="BF711" s="99"/>
      <c r="BG711" s="99"/>
      <c r="BH711" s="99"/>
      <c r="BI711" s="99"/>
      <c r="BJ711" s="99"/>
      <c r="BK711" s="99"/>
      <c r="BL711" s="99"/>
      <c r="BM711" s="99"/>
      <c r="BN711" s="99"/>
      <c r="BO711" s="99"/>
      <c r="BP711" s="99"/>
      <c r="BQ711" s="99"/>
      <c r="BR711" s="99"/>
      <c r="BS711" s="99"/>
      <c r="BT711" s="99"/>
      <c r="BU711" s="99"/>
      <c r="BV711" s="99"/>
      <c r="BW711" s="99"/>
      <c r="BX711" s="99"/>
      <c r="BY711" s="99"/>
      <c r="BZ711" s="99"/>
      <c r="CA711" s="99"/>
      <c r="CB711" s="99"/>
      <c r="CC711" s="99"/>
      <c r="CD711" s="99"/>
      <c r="CE711" s="99"/>
      <c r="CF711" s="99"/>
      <c r="CG711" s="99"/>
      <c r="CH711" s="99"/>
      <c r="CI711" s="206"/>
      <c r="CJ711" s="206"/>
      <c r="CK711" s="206"/>
      <c r="CL711" s="206"/>
      <c r="CM711" s="206"/>
      <c r="CN711" s="206"/>
    </row>
    <row r="712" spans="2:92" x14ac:dyDescent="0.25">
      <c r="B712" s="99" t="str">
        <f t="shared" si="90"/>
        <v/>
      </c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100"/>
      <c r="AH712" s="99"/>
      <c r="AI712" s="99"/>
      <c r="AJ712" s="99"/>
      <c r="AK712" s="99"/>
      <c r="AL712" s="99"/>
      <c r="AM712" s="99"/>
      <c r="AN712" s="99"/>
      <c r="AO712" s="99"/>
      <c r="AP712" s="99"/>
      <c r="AQ712" s="99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/>
      <c r="BC712" s="99"/>
      <c r="BD712" s="99"/>
      <c r="BE712" s="99"/>
      <c r="BF712" s="99"/>
      <c r="BG712" s="99"/>
      <c r="BH712" s="99"/>
      <c r="BI712" s="99"/>
      <c r="BJ712" s="99"/>
      <c r="BK712" s="99"/>
      <c r="BL712" s="99"/>
      <c r="BM712" s="99"/>
      <c r="BN712" s="99"/>
      <c r="BO712" s="99"/>
      <c r="BP712" s="99"/>
      <c r="BQ712" s="99"/>
      <c r="BR712" s="99"/>
      <c r="BS712" s="99"/>
      <c r="BT712" s="99"/>
      <c r="BU712" s="99"/>
      <c r="BV712" s="99"/>
      <c r="BW712" s="99"/>
      <c r="BX712" s="99"/>
      <c r="BY712" s="99"/>
      <c r="BZ712" s="99"/>
      <c r="CA712" s="99"/>
      <c r="CB712" s="99"/>
      <c r="CC712" s="99"/>
      <c r="CD712" s="99"/>
      <c r="CE712" s="99"/>
      <c r="CF712" s="99"/>
      <c r="CG712" s="99"/>
      <c r="CH712" s="99"/>
      <c r="CI712" s="206"/>
      <c r="CJ712" s="206"/>
      <c r="CK712" s="206"/>
      <c r="CL712" s="206"/>
      <c r="CM712" s="206"/>
      <c r="CN712" s="206"/>
    </row>
    <row r="713" spans="2:92" x14ac:dyDescent="0.25">
      <c r="B713" s="99" t="str">
        <f t="shared" si="90"/>
        <v/>
      </c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100"/>
      <c r="AH713" s="99"/>
      <c r="AI713" s="99"/>
      <c r="AJ713" s="99"/>
      <c r="AK713" s="99"/>
      <c r="AL713" s="99"/>
      <c r="AM713" s="99"/>
      <c r="AN713" s="99"/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9"/>
      <c r="BD713" s="99"/>
      <c r="BE713" s="99"/>
      <c r="BF713" s="99"/>
      <c r="BG713" s="99"/>
      <c r="BH713" s="99"/>
      <c r="BI713" s="99"/>
      <c r="BJ713" s="99"/>
      <c r="BK713" s="99"/>
      <c r="BL713" s="99"/>
      <c r="BM713" s="99"/>
      <c r="BN713" s="99"/>
      <c r="BO713" s="99"/>
      <c r="BP713" s="99"/>
      <c r="BQ713" s="99"/>
      <c r="BR713" s="99"/>
      <c r="BS713" s="99"/>
      <c r="BT713" s="99"/>
      <c r="BU713" s="99"/>
      <c r="BV713" s="99"/>
      <c r="BW713" s="99"/>
      <c r="BX713" s="99"/>
      <c r="BY713" s="99"/>
      <c r="BZ713" s="99"/>
      <c r="CA713" s="99"/>
      <c r="CB713" s="99"/>
      <c r="CC713" s="99"/>
      <c r="CD713" s="99"/>
      <c r="CE713" s="99"/>
      <c r="CF713" s="99"/>
      <c r="CG713" s="99"/>
      <c r="CH713" s="99"/>
      <c r="CI713" s="206"/>
      <c r="CJ713" s="206"/>
      <c r="CK713" s="206"/>
      <c r="CL713" s="206"/>
      <c r="CM713" s="206"/>
      <c r="CN713" s="206"/>
    </row>
    <row r="714" spans="2:92" x14ac:dyDescent="0.25">
      <c r="B714" s="99" t="str">
        <f t="shared" si="90"/>
        <v/>
      </c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100"/>
      <c r="AH714" s="99"/>
      <c r="AI714" s="99"/>
      <c r="AJ714" s="99"/>
      <c r="AK714" s="99"/>
      <c r="AL714" s="99"/>
      <c r="AM714" s="99"/>
      <c r="AN714" s="99"/>
      <c r="AO714" s="99"/>
      <c r="AP714" s="99"/>
      <c r="AQ714" s="99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/>
      <c r="BC714" s="99"/>
      <c r="BD714" s="99"/>
      <c r="BE714" s="99"/>
      <c r="BF714" s="99"/>
      <c r="BG714" s="99"/>
      <c r="BH714" s="99"/>
      <c r="BI714" s="99"/>
      <c r="BJ714" s="99"/>
      <c r="BK714" s="99"/>
      <c r="BL714" s="99"/>
      <c r="BM714" s="99"/>
      <c r="BN714" s="99"/>
      <c r="BO714" s="99"/>
      <c r="BP714" s="99"/>
      <c r="BQ714" s="99"/>
      <c r="BR714" s="99"/>
      <c r="BS714" s="99"/>
      <c r="BT714" s="99"/>
      <c r="BU714" s="99"/>
      <c r="BV714" s="99"/>
      <c r="BW714" s="99"/>
      <c r="BX714" s="99"/>
      <c r="BY714" s="99"/>
      <c r="BZ714" s="99"/>
      <c r="CA714" s="99"/>
      <c r="CB714" s="99"/>
      <c r="CC714" s="99"/>
      <c r="CD714" s="99"/>
      <c r="CE714" s="99"/>
      <c r="CF714" s="99"/>
      <c r="CG714" s="99"/>
      <c r="CH714" s="99"/>
      <c r="CI714" s="206"/>
      <c r="CJ714" s="206"/>
      <c r="CK714" s="206"/>
      <c r="CL714" s="206"/>
      <c r="CM714" s="206"/>
      <c r="CN714" s="206"/>
    </row>
    <row r="715" spans="2:92" x14ac:dyDescent="0.25">
      <c r="B715" s="99" t="str">
        <f t="shared" si="90"/>
        <v/>
      </c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100"/>
      <c r="AH715" s="99"/>
      <c r="AI715" s="99"/>
      <c r="AJ715" s="99"/>
      <c r="AK715" s="99"/>
      <c r="AL715" s="99"/>
      <c r="AM715" s="99"/>
      <c r="AN715" s="99"/>
      <c r="AO715" s="99"/>
      <c r="AP715" s="99"/>
      <c r="AQ715" s="99"/>
      <c r="AR715" s="99"/>
      <c r="AS715" s="99"/>
      <c r="AT715" s="99"/>
      <c r="AU715" s="99"/>
      <c r="AV715" s="99"/>
      <c r="AW715" s="99"/>
      <c r="AX715" s="99"/>
      <c r="AY715" s="99"/>
      <c r="AZ715" s="99"/>
      <c r="BA715" s="99"/>
      <c r="BB715" s="99"/>
      <c r="BC715" s="99"/>
      <c r="BD715" s="99"/>
      <c r="BE715" s="99"/>
      <c r="BF715" s="99"/>
      <c r="BG715" s="99"/>
      <c r="BH715" s="99"/>
      <c r="BI715" s="99"/>
      <c r="BJ715" s="99"/>
      <c r="BK715" s="99"/>
      <c r="BL715" s="99"/>
      <c r="BM715" s="99"/>
      <c r="BN715" s="99"/>
      <c r="BO715" s="99"/>
      <c r="BP715" s="99"/>
      <c r="BQ715" s="99"/>
      <c r="BR715" s="99"/>
      <c r="BS715" s="99"/>
      <c r="BT715" s="99"/>
      <c r="BU715" s="99"/>
      <c r="BV715" s="99"/>
      <c r="BW715" s="99"/>
      <c r="BX715" s="99"/>
      <c r="BY715" s="99"/>
      <c r="BZ715" s="99"/>
      <c r="CA715" s="99"/>
      <c r="CB715" s="99"/>
      <c r="CC715" s="99"/>
      <c r="CD715" s="99"/>
      <c r="CE715" s="99"/>
      <c r="CF715" s="99"/>
      <c r="CG715" s="99"/>
      <c r="CH715" s="99"/>
      <c r="CI715" s="206"/>
      <c r="CJ715" s="206"/>
      <c r="CK715" s="206"/>
      <c r="CL715" s="206"/>
      <c r="CM715" s="206"/>
      <c r="CN715" s="206"/>
    </row>
    <row r="716" spans="2:92" x14ac:dyDescent="0.25">
      <c r="B716" s="99" t="str">
        <f t="shared" si="90"/>
        <v/>
      </c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100"/>
      <c r="AH716" s="99"/>
      <c r="AI716" s="99"/>
      <c r="AJ716" s="99"/>
      <c r="AK716" s="99"/>
      <c r="AL716" s="99"/>
      <c r="AM716" s="99"/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99"/>
      <c r="BA716" s="99"/>
      <c r="BB716" s="99"/>
      <c r="BC716" s="99"/>
      <c r="BD716" s="99"/>
      <c r="BE716" s="99"/>
      <c r="BF716" s="99"/>
      <c r="BG716" s="99"/>
      <c r="BH716" s="99"/>
      <c r="BI716" s="99"/>
      <c r="BJ716" s="99"/>
      <c r="BK716" s="99"/>
      <c r="BL716" s="99"/>
      <c r="BM716" s="99"/>
      <c r="BN716" s="99"/>
      <c r="BO716" s="99"/>
      <c r="BP716" s="99"/>
      <c r="BQ716" s="99"/>
      <c r="BR716" s="99"/>
      <c r="BS716" s="99"/>
      <c r="BT716" s="99"/>
      <c r="BU716" s="99"/>
      <c r="BV716" s="99"/>
      <c r="BW716" s="99"/>
      <c r="BX716" s="99"/>
      <c r="BY716" s="99"/>
      <c r="BZ716" s="99"/>
      <c r="CA716" s="99"/>
      <c r="CB716" s="99"/>
      <c r="CC716" s="99"/>
      <c r="CD716" s="99"/>
      <c r="CE716" s="99"/>
      <c r="CF716" s="99"/>
      <c r="CG716" s="99"/>
      <c r="CH716" s="99"/>
      <c r="CI716" s="206"/>
      <c r="CJ716" s="206"/>
      <c r="CK716" s="206"/>
      <c r="CL716" s="206"/>
      <c r="CM716" s="206"/>
      <c r="CN716" s="206"/>
    </row>
    <row r="717" spans="2:92" x14ac:dyDescent="0.25">
      <c r="B717" s="99" t="str">
        <f t="shared" si="90"/>
        <v/>
      </c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100"/>
      <c r="AH717" s="99"/>
      <c r="AI717" s="99"/>
      <c r="AJ717" s="99"/>
      <c r="AK717" s="99"/>
      <c r="AL717" s="99"/>
      <c r="AM717" s="99"/>
      <c r="AN717" s="99"/>
      <c r="AO717" s="99"/>
      <c r="AP717" s="99"/>
      <c r="AQ717" s="99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/>
      <c r="BC717" s="99"/>
      <c r="BD717" s="99"/>
      <c r="BE717" s="99"/>
      <c r="BF717" s="99"/>
      <c r="BG717" s="99"/>
      <c r="BH717" s="99"/>
      <c r="BI717" s="99"/>
      <c r="BJ717" s="99"/>
      <c r="BK717" s="99"/>
      <c r="BL717" s="99"/>
      <c r="BM717" s="99"/>
      <c r="BN717" s="99"/>
      <c r="BO717" s="99"/>
      <c r="BP717" s="99"/>
      <c r="BQ717" s="99"/>
      <c r="BR717" s="99"/>
      <c r="BS717" s="99"/>
      <c r="BT717" s="99"/>
      <c r="BU717" s="99"/>
      <c r="BV717" s="99"/>
      <c r="BW717" s="99"/>
      <c r="BX717" s="99"/>
      <c r="BY717" s="99"/>
      <c r="BZ717" s="99"/>
      <c r="CA717" s="99"/>
      <c r="CB717" s="99"/>
      <c r="CC717" s="99"/>
      <c r="CD717" s="99"/>
      <c r="CE717" s="99"/>
      <c r="CF717" s="99"/>
      <c r="CG717" s="99"/>
      <c r="CH717" s="99"/>
      <c r="CI717" s="206"/>
      <c r="CJ717" s="206"/>
      <c r="CK717" s="206"/>
      <c r="CL717" s="206"/>
      <c r="CM717" s="206"/>
      <c r="CN717" s="206"/>
    </row>
    <row r="718" spans="2:92" x14ac:dyDescent="0.25">
      <c r="B718" s="99" t="str">
        <f t="shared" si="90"/>
        <v/>
      </c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100"/>
      <c r="AH718" s="99"/>
      <c r="AI718" s="99"/>
      <c r="AJ718" s="99"/>
      <c r="AK718" s="99"/>
      <c r="AL718" s="99"/>
      <c r="AM718" s="99"/>
      <c r="AN718" s="99"/>
      <c r="AO718" s="99"/>
      <c r="AP718" s="99"/>
      <c r="AQ718" s="99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/>
      <c r="BC718" s="99"/>
      <c r="BD718" s="99"/>
      <c r="BE718" s="99"/>
      <c r="BF718" s="99"/>
      <c r="BG718" s="99"/>
      <c r="BH718" s="99"/>
      <c r="BI718" s="99"/>
      <c r="BJ718" s="99"/>
      <c r="BK718" s="99"/>
      <c r="BL718" s="99"/>
      <c r="BM718" s="99"/>
      <c r="BN718" s="99"/>
      <c r="BO718" s="99"/>
      <c r="BP718" s="99"/>
      <c r="BQ718" s="99"/>
      <c r="BR718" s="99"/>
      <c r="BS718" s="99"/>
      <c r="BT718" s="99"/>
      <c r="BU718" s="99"/>
      <c r="BV718" s="99"/>
      <c r="BW718" s="99"/>
      <c r="BX718" s="99"/>
      <c r="BY718" s="99"/>
      <c r="BZ718" s="99"/>
      <c r="CA718" s="99"/>
      <c r="CB718" s="99"/>
      <c r="CC718" s="99"/>
      <c r="CD718" s="99"/>
      <c r="CE718" s="99"/>
      <c r="CF718" s="99"/>
      <c r="CG718" s="99"/>
      <c r="CH718" s="99"/>
      <c r="CI718" s="206"/>
      <c r="CJ718" s="206"/>
      <c r="CK718" s="206"/>
      <c r="CL718" s="206"/>
      <c r="CM718" s="206"/>
      <c r="CN718" s="206"/>
    </row>
    <row r="719" spans="2:92" x14ac:dyDescent="0.25">
      <c r="B719" s="99" t="str">
        <f t="shared" si="90"/>
        <v/>
      </c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100"/>
      <c r="AH719" s="99"/>
      <c r="AI719" s="99"/>
      <c r="AJ719" s="99"/>
      <c r="AK719" s="99"/>
      <c r="AL719" s="99"/>
      <c r="AM719" s="99"/>
      <c r="AN719" s="99"/>
      <c r="AO719" s="99"/>
      <c r="AP719" s="99"/>
      <c r="AQ719" s="99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/>
      <c r="BC719" s="99"/>
      <c r="BD719" s="99"/>
      <c r="BE719" s="99"/>
      <c r="BF719" s="99"/>
      <c r="BG719" s="99"/>
      <c r="BH719" s="99"/>
      <c r="BI719" s="99"/>
      <c r="BJ719" s="99"/>
      <c r="BK719" s="99"/>
      <c r="BL719" s="99"/>
      <c r="BM719" s="99"/>
      <c r="BN719" s="99"/>
      <c r="BO719" s="99"/>
      <c r="BP719" s="99"/>
      <c r="BQ719" s="99"/>
      <c r="BR719" s="99"/>
      <c r="BS719" s="99"/>
      <c r="BT719" s="99"/>
      <c r="BU719" s="99"/>
      <c r="BV719" s="99"/>
      <c r="BW719" s="99"/>
      <c r="BX719" s="99"/>
      <c r="BY719" s="99"/>
      <c r="BZ719" s="99"/>
      <c r="CA719" s="99"/>
      <c r="CB719" s="99"/>
      <c r="CC719" s="99"/>
      <c r="CD719" s="99"/>
      <c r="CE719" s="99"/>
      <c r="CF719" s="99"/>
      <c r="CG719" s="99"/>
      <c r="CH719" s="99"/>
      <c r="CI719" s="206"/>
      <c r="CJ719" s="206"/>
      <c r="CK719" s="206"/>
      <c r="CL719" s="206"/>
      <c r="CM719" s="206"/>
      <c r="CN719" s="206"/>
    </row>
    <row r="720" spans="2:92" x14ac:dyDescent="0.25">
      <c r="B720" s="99" t="str">
        <f t="shared" si="90"/>
        <v/>
      </c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100"/>
      <c r="AH720" s="99"/>
      <c r="AI720" s="99"/>
      <c r="AJ720" s="99"/>
      <c r="AK720" s="99"/>
      <c r="AL720" s="99"/>
      <c r="AM720" s="99"/>
      <c r="AN720" s="99"/>
      <c r="AO720" s="99"/>
      <c r="AP720" s="99"/>
      <c r="AQ720" s="99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/>
      <c r="BC720" s="99"/>
      <c r="BD720" s="99"/>
      <c r="BE720" s="99"/>
      <c r="BF720" s="99"/>
      <c r="BG720" s="99"/>
      <c r="BH720" s="99"/>
      <c r="BI720" s="99"/>
      <c r="BJ720" s="99"/>
      <c r="BK720" s="99"/>
      <c r="BL720" s="99"/>
      <c r="BM720" s="99"/>
      <c r="BN720" s="99"/>
      <c r="BO720" s="99"/>
      <c r="BP720" s="99"/>
      <c r="BQ720" s="99"/>
      <c r="BR720" s="99"/>
      <c r="BS720" s="99"/>
      <c r="BT720" s="99"/>
      <c r="BU720" s="99"/>
      <c r="BV720" s="99"/>
      <c r="BW720" s="99"/>
      <c r="BX720" s="99"/>
      <c r="BY720" s="99"/>
      <c r="BZ720" s="99"/>
      <c r="CA720" s="99"/>
      <c r="CB720" s="99"/>
      <c r="CC720" s="99"/>
      <c r="CD720" s="99"/>
      <c r="CE720" s="99"/>
      <c r="CF720" s="99"/>
      <c r="CG720" s="99"/>
      <c r="CH720" s="99"/>
      <c r="CI720" s="206"/>
      <c r="CJ720" s="206"/>
      <c r="CK720" s="206"/>
      <c r="CL720" s="206"/>
      <c r="CM720" s="206"/>
      <c r="CN720" s="206"/>
    </row>
    <row r="721" spans="2:92" x14ac:dyDescent="0.25">
      <c r="B721" s="99" t="str">
        <f t="shared" si="90"/>
        <v/>
      </c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100"/>
      <c r="AH721" s="99"/>
      <c r="AI721" s="99"/>
      <c r="AJ721" s="99"/>
      <c r="AK721" s="99"/>
      <c r="AL721" s="99"/>
      <c r="AM721" s="99"/>
      <c r="AN721" s="99"/>
      <c r="AO721" s="99"/>
      <c r="AP721" s="99"/>
      <c r="AQ721" s="99"/>
      <c r="AR721" s="99"/>
      <c r="AS721" s="99"/>
      <c r="AT721" s="99"/>
      <c r="AU721" s="99"/>
      <c r="AV721" s="99"/>
      <c r="AW721" s="99"/>
      <c r="AX721" s="99"/>
      <c r="AY721" s="99"/>
      <c r="AZ721" s="99"/>
      <c r="BA721" s="99"/>
      <c r="BB721" s="99"/>
      <c r="BC721" s="99"/>
      <c r="BD721" s="99"/>
      <c r="BE721" s="99"/>
      <c r="BF721" s="99"/>
      <c r="BG721" s="99"/>
      <c r="BH721" s="99"/>
      <c r="BI721" s="99"/>
      <c r="BJ721" s="99"/>
      <c r="BK721" s="99"/>
      <c r="BL721" s="99"/>
      <c r="BM721" s="99"/>
      <c r="BN721" s="99"/>
      <c r="BO721" s="99"/>
      <c r="BP721" s="99"/>
      <c r="BQ721" s="99"/>
      <c r="BR721" s="99"/>
      <c r="BS721" s="99"/>
      <c r="BT721" s="99"/>
      <c r="BU721" s="99"/>
      <c r="BV721" s="99"/>
      <c r="BW721" s="99"/>
      <c r="BX721" s="99"/>
      <c r="BY721" s="99"/>
      <c r="BZ721" s="99"/>
      <c r="CA721" s="99"/>
      <c r="CB721" s="99"/>
      <c r="CC721" s="99"/>
      <c r="CD721" s="99"/>
      <c r="CE721" s="99"/>
      <c r="CF721" s="99"/>
      <c r="CG721" s="99"/>
      <c r="CH721" s="99"/>
      <c r="CI721" s="206"/>
      <c r="CJ721" s="206"/>
      <c r="CK721" s="206"/>
      <c r="CL721" s="206"/>
      <c r="CM721" s="206"/>
      <c r="CN721" s="206"/>
    </row>
    <row r="722" spans="2:92" x14ac:dyDescent="0.25">
      <c r="B722" s="99" t="str">
        <f t="shared" si="90"/>
        <v/>
      </c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100"/>
      <c r="AH722" s="99"/>
      <c r="AI722" s="99"/>
      <c r="AJ722" s="99"/>
      <c r="AK722" s="99"/>
      <c r="AL722" s="99"/>
      <c r="AM722" s="99"/>
      <c r="AN722" s="99"/>
      <c r="AO722" s="99"/>
      <c r="AP722" s="99"/>
      <c r="AQ722" s="99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/>
      <c r="BC722" s="99"/>
      <c r="BD722" s="99"/>
      <c r="BE722" s="99"/>
      <c r="BF722" s="99"/>
      <c r="BG722" s="99"/>
      <c r="BH722" s="99"/>
      <c r="BI722" s="99"/>
      <c r="BJ722" s="99"/>
      <c r="BK722" s="99"/>
      <c r="BL722" s="99"/>
      <c r="BM722" s="99"/>
      <c r="BN722" s="99"/>
      <c r="BO722" s="99"/>
      <c r="BP722" s="99"/>
      <c r="BQ722" s="99"/>
      <c r="BR722" s="99"/>
      <c r="BS722" s="99"/>
      <c r="BT722" s="99"/>
      <c r="BU722" s="99"/>
      <c r="BV722" s="99"/>
      <c r="BW722" s="99"/>
      <c r="BX722" s="99"/>
      <c r="BY722" s="99"/>
      <c r="BZ722" s="99"/>
      <c r="CA722" s="99"/>
      <c r="CB722" s="99"/>
      <c r="CC722" s="99"/>
      <c r="CD722" s="99"/>
      <c r="CE722" s="99"/>
      <c r="CF722" s="99"/>
      <c r="CG722" s="99"/>
      <c r="CH722" s="99"/>
      <c r="CI722" s="206"/>
      <c r="CJ722" s="206"/>
      <c r="CK722" s="206"/>
      <c r="CL722" s="206"/>
      <c r="CM722" s="206"/>
      <c r="CN722" s="206"/>
    </row>
    <row r="723" spans="2:92" x14ac:dyDescent="0.25">
      <c r="B723" s="99" t="str">
        <f t="shared" si="90"/>
        <v/>
      </c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100"/>
      <c r="AH723" s="99"/>
      <c r="AI723" s="99"/>
      <c r="AJ723" s="99"/>
      <c r="AK723" s="99"/>
      <c r="AL723" s="99"/>
      <c r="AM723" s="99"/>
      <c r="AN723" s="99"/>
      <c r="AO723" s="99"/>
      <c r="AP723" s="99"/>
      <c r="AQ723" s="99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/>
      <c r="BC723" s="99"/>
      <c r="BD723" s="99"/>
      <c r="BE723" s="99"/>
      <c r="BF723" s="99"/>
      <c r="BG723" s="99"/>
      <c r="BH723" s="99"/>
      <c r="BI723" s="99"/>
      <c r="BJ723" s="99"/>
      <c r="BK723" s="99"/>
      <c r="BL723" s="99"/>
      <c r="BM723" s="99"/>
      <c r="BN723" s="99"/>
      <c r="BO723" s="99"/>
      <c r="BP723" s="99"/>
      <c r="BQ723" s="99"/>
      <c r="BR723" s="99"/>
      <c r="BS723" s="99"/>
      <c r="BT723" s="99"/>
      <c r="BU723" s="99"/>
      <c r="BV723" s="99"/>
      <c r="BW723" s="99"/>
      <c r="BX723" s="99"/>
      <c r="BY723" s="99"/>
      <c r="BZ723" s="99"/>
      <c r="CA723" s="99"/>
      <c r="CB723" s="99"/>
      <c r="CC723" s="99"/>
      <c r="CD723" s="99"/>
      <c r="CE723" s="99"/>
      <c r="CF723" s="99"/>
      <c r="CG723" s="99"/>
      <c r="CH723" s="99"/>
      <c r="CI723" s="206"/>
      <c r="CJ723" s="206"/>
      <c r="CK723" s="206"/>
      <c r="CL723" s="206"/>
      <c r="CM723" s="206"/>
      <c r="CN723" s="206"/>
    </row>
    <row r="724" spans="2:92" x14ac:dyDescent="0.25">
      <c r="B724" s="99" t="str">
        <f t="shared" si="90"/>
        <v/>
      </c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100"/>
      <c r="AH724" s="99"/>
      <c r="AI724" s="99"/>
      <c r="AJ724" s="99"/>
      <c r="AK724" s="99"/>
      <c r="AL724" s="99"/>
      <c r="AM724" s="99"/>
      <c r="AN724" s="99"/>
      <c r="AO724" s="99"/>
      <c r="AP724" s="99"/>
      <c r="AQ724" s="99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/>
      <c r="BC724" s="99"/>
      <c r="BD724" s="99"/>
      <c r="BE724" s="99"/>
      <c r="BF724" s="99"/>
      <c r="BG724" s="99"/>
      <c r="BH724" s="99"/>
      <c r="BI724" s="99"/>
      <c r="BJ724" s="99"/>
      <c r="BK724" s="99"/>
      <c r="BL724" s="99"/>
      <c r="BM724" s="99"/>
      <c r="BN724" s="99"/>
      <c r="BO724" s="99"/>
      <c r="BP724" s="99"/>
      <c r="BQ724" s="99"/>
      <c r="BR724" s="99"/>
      <c r="BS724" s="99"/>
      <c r="BT724" s="99"/>
      <c r="BU724" s="99"/>
      <c r="BV724" s="99"/>
      <c r="BW724" s="99"/>
      <c r="BX724" s="99"/>
      <c r="BY724" s="99"/>
      <c r="BZ724" s="99"/>
      <c r="CA724" s="99"/>
      <c r="CB724" s="99"/>
      <c r="CC724" s="99"/>
      <c r="CD724" s="99"/>
      <c r="CE724" s="99"/>
      <c r="CF724" s="99"/>
      <c r="CG724" s="99"/>
      <c r="CH724" s="99"/>
      <c r="CI724" s="206"/>
      <c r="CJ724" s="206"/>
      <c r="CK724" s="206"/>
      <c r="CL724" s="206"/>
      <c r="CM724" s="206"/>
      <c r="CN724" s="206"/>
    </row>
    <row r="725" spans="2:92" x14ac:dyDescent="0.25">
      <c r="B725" s="99" t="str">
        <f t="shared" si="90"/>
        <v/>
      </c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100"/>
      <c r="AH725" s="99"/>
      <c r="AI725" s="99"/>
      <c r="AJ725" s="99"/>
      <c r="AK725" s="99"/>
      <c r="AL725" s="99"/>
      <c r="AM725" s="99"/>
      <c r="AN725" s="99"/>
      <c r="AO725" s="99"/>
      <c r="AP725" s="99"/>
      <c r="AQ725" s="99"/>
      <c r="AR725" s="99"/>
      <c r="AS725" s="99"/>
      <c r="AT725" s="99"/>
      <c r="AU725" s="99"/>
      <c r="AV725" s="99"/>
      <c r="AW725" s="99"/>
      <c r="AX725" s="99"/>
      <c r="AY725" s="99"/>
      <c r="AZ725" s="99"/>
      <c r="BA725" s="99"/>
      <c r="BB725" s="99"/>
      <c r="BC725" s="99"/>
      <c r="BD725" s="99"/>
      <c r="BE725" s="99"/>
      <c r="BF725" s="99"/>
      <c r="BG725" s="99"/>
      <c r="BH725" s="99"/>
      <c r="BI725" s="99"/>
      <c r="BJ725" s="99"/>
      <c r="BK725" s="99"/>
      <c r="BL725" s="99"/>
      <c r="BM725" s="99"/>
      <c r="BN725" s="99"/>
      <c r="BO725" s="99"/>
      <c r="BP725" s="99"/>
      <c r="BQ725" s="99"/>
      <c r="BR725" s="99"/>
      <c r="BS725" s="99"/>
      <c r="BT725" s="99"/>
      <c r="BU725" s="99"/>
      <c r="BV725" s="99"/>
      <c r="BW725" s="99"/>
      <c r="BX725" s="99"/>
      <c r="BY725" s="99"/>
      <c r="BZ725" s="99"/>
      <c r="CA725" s="99"/>
      <c r="CB725" s="99"/>
      <c r="CC725" s="99"/>
      <c r="CD725" s="99"/>
      <c r="CE725" s="99"/>
      <c r="CF725" s="99"/>
      <c r="CG725" s="99"/>
      <c r="CH725" s="99"/>
      <c r="CI725" s="206"/>
      <c r="CJ725" s="206"/>
      <c r="CK725" s="206"/>
      <c r="CL725" s="206"/>
      <c r="CM725" s="206"/>
      <c r="CN725" s="206"/>
    </row>
    <row r="726" spans="2:92" x14ac:dyDescent="0.25">
      <c r="B726" s="99" t="str">
        <f t="shared" si="90"/>
        <v/>
      </c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100"/>
      <c r="AH726" s="99"/>
      <c r="AI726" s="99"/>
      <c r="AJ726" s="99"/>
      <c r="AK726" s="99"/>
      <c r="AL726" s="99"/>
      <c r="AM726" s="99"/>
      <c r="AN726" s="99"/>
      <c r="AO726" s="99"/>
      <c r="AP726" s="99"/>
      <c r="AQ726" s="99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/>
      <c r="BC726" s="99"/>
      <c r="BD726" s="99"/>
      <c r="BE726" s="99"/>
      <c r="BF726" s="99"/>
      <c r="BG726" s="99"/>
      <c r="BH726" s="99"/>
      <c r="BI726" s="99"/>
      <c r="BJ726" s="99"/>
      <c r="BK726" s="99"/>
      <c r="BL726" s="99"/>
      <c r="BM726" s="99"/>
      <c r="BN726" s="99"/>
      <c r="BO726" s="99"/>
      <c r="BP726" s="99"/>
      <c r="BQ726" s="99"/>
      <c r="BR726" s="99"/>
      <c r="BS726" s="99"/>
      <c r="BT726" s="99"/>
      <c r="BU726" s="99"/>
      <c r="BV726" s="99"/>
      <c r="BW726" s="99"/>
      <c r="BX726" s="99"/>
      <c r="BY726" s="99"/>
      <c r="BZ726" s="99"/>
      <c r="CA726" s="99"/>
      <c r="CB726" s="99"/>
      <c r="CC726" s="99"/>
      <c r="CD726" s="99"/>
      <c r="CE726" s="99"/>
      <c r="CF726" s="99"/>
      <c r="CG726" s="99"/>
      <c r="CH726" s="99"/>
      <c r="CI726" s="206"/>
      <c r="CJ726" s="206"/>
      <c r="CK726" s="206"/>
      <c r="CL726" s="206"/>
      <c r="CM726" s="206"/>
      <c r="CN726" s="206"/>
    </row>
    <row r="727" spans="2:92" x14ac:dyDescent="0.25">
      <c r="B727" s="99" t="str">
        <f t="shared" si="90"/>
        <v/>
      </c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100"/>
      <c r="AH727" s="99"/>
      <c r="AI727" s="99"/>
      <c r="AJ727" s="99"/>
      <c r="AK727" s="99"/>
      <c r="AL727" s="99"/>
      <c r="AM727" s="99"/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9"/>
      <c r="BD727" s="99"/>
      <c r="BE727" s="99"/>
      <c r="BF727" s="99"/>
      <c r="BG727" s="99"/>
      <c r="BH727" s="99"/>
      <c r="BI727" s="99"/>
      <c r="BJ727" s="99"/>
      <c r="BK727" s="99"/>
      <c r="BL727" s="99"/>
      <c r="BM727" s="99"/>
      <c r="BN727" s="99"/>
      <c r="BO727" s="99"/>
      <c r="BP727" s="99"/>
      <c r="BQ727" s="99"/>
      <c r="BR727" s="99"/>
      <c r="BS727" s="99"/>
      <c r="BT727" s="99"/>
      <c r="BU727" s="99"/>
      <c r="BV727" s="99"/>
      <c r="BW727" s="99"/>
      <c r="BX727" s="99"/>
      <c r="BY727" s="99"/>
      <c r="BZ727" s="99"/>
      <c r="CA727" s="99"/>
      <c r="CB727" s="99"/>
      <c r="CC727" s="99"/>
      <c r="CD727" s="99"/>
      <c r="CE727" s="99"/>
      <c r="CF727" s="99"/>
      <c r="CG727" s="99"/>
      <c r="CH727" s="99"/>
      <c r="CI727" s="206"/>
      <c r="CJ727" s="206"/>
      <c r="CK727" s="206"/>
      <c r="CL727" s="206"/>
      <c r="CM727" s="206"/>
      <c r="CN727" s="206"/>
    </row>
    <row r="728" spans="2:92" x14ac:dyDescent="0.25">
      <c r="B728" s="99" t="str">
        <f t="shared" si="90"/>
        <v/>
      </c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100"/>
      <c r="AH728" s="99"/>
      <c r="AI728" s="99"/>
      <c r="AJ728" s="99"/>
      <c r="AK728" s="99"/>
      <c r="AL728" s="99"/>
      <c r="AM728" s="99"/>
      <c r="AN728" s="99"/>
      <c r="AO728" s="99"/>
      <c r="AP728" s="99"/>
      <c r="AQ728" s="99"/>
      <c r="AR728" s="99"/>
      <c r="AS728" s="99"/>
      <c r="AT728" s="99"/>
      <c r="AU728" s="99"/>
      <c r="AV728" s="99"/>
      <c r="AW728" s="99"/>
      <c r="AX728" s="99"/>
      <c r="AY728" s="99"/>
      <c r="AZ728" s="99"/>
      <c r="BA728" s="99"/>
      <c r="BB728" s="99"/>
      <c r="BC728" s="99"/>
      <c r="BD728" s="99"/>
      <c r="BE728" s="99"/>
      <c r="BF728" s="99"/>
      <c r="BG728" s="99"/>
      <c r="BH728" s="99"/>
      <c r="BI728" s="99"/>
      <c r="BJ728" s="99"/>
      <c r="BK728" s="99"/>
      <c r="BL728" s="99"/>
      <c r="BM728" s="99"/>
      <c r="BN728" s="99"/>
      <c r="BO728" s="99"/>
      <c r="BP728" s="99"/>
      <c r="BQ728" s="99"/>
      <c r="BR728" s="99"/>
      <c r="BS728" s="99"/>
      <c r="BT728" s="99"/>
      <c r="BU728" s="99"/>
      <c r="BV728" s="99"/>
      <c r="BW728" s="99"/>
      <c r="BX728" s="99"/>
      <c r="BY728" s="99"/>
      <c r="BZ728" s="99"/>
      <c r="CA728" s="99"/>
      <c r="CB728" s="99"/>
      <c r="CC728" s="99"/>
      <c r="CD728" s="99"/>
      <c r="CE728" s="99"/>
      <c r="CF728" s="99"/>
      <c r="CG728" s="99"/>
      <c r="CH728" s="99"/>
      <c r="CI728" s="206"/>
      <c r="CJ728" s="206"/>
      <c r="CK728" s="206"/>
      <c r="CL728" s="206"/>
      <c r="CM728" s="206"/>
      <c r="CN728" s="206"/>
    </row>
    <row r="729" spans="2:92" x14ac:dyDescent="0.25">
      <c r="B729" s="99" t="str">
        <f t="shared" si="90"/>
        <v/>
      </c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100"/>
      <c r="AH729" s="99"/>
      <c r="AI729" s="99"/>
      <c r="AJ729" s="99"/>
      <c r="AK729" s="99"/>
      <c r="AL729" s="99"/>
      <c r="AM729" s="99"/>
      <c r="AN729" s="99"/>
      <c r="AO729" s="99"/>
      <c r="AP729" s="99"/>
      <c r="AQ729" s="99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/>
      <c r="BC729" s="99"/>
      <c r="BD729" s="99"/>
      <c r="BE729" s="99"/>
      <c r="BF729" s="99"/>
      <c r="BG729" s="99"/>
      <c r="BH729" s="99"/>
      <c r="BI729" s="99"/>
      <c r="BJ729" s="99"/>
      <c r="BK729" s="99"/>
      <c r="BL729" s="99"/>
      <c r="BM729" s="99"/>
      <c r="BN729" s="99"/>
      <c r="BO729" s="99"/>
      <c r="BP729" s="99"/>
      <c r="BQ729" s="99"/>
      <c r="BR729" s="99"/>
      <c r="BS729" s="99"/>
      <c r="BT729" s="99"/>
      <c r="BU729" s="99"/>
      <c r="BV729" s="99"/>
      <c r="BW729" s="99"/>
      <c r="BX729" s="99"/>
      <c r="BY729" s="99"/>
      <c r="BZ729" s="99"/>
      <c r="CA729" s="99"/>
      <c r="CB729" s="99"/>
      <c r="CC729" s="99"/>
      <c r="CD729" s="99"/>
      <c r="CE729" s="99"/>
      <c r="CF729" s="99"/>
      <c r="CG729" s="99"/>
      <c r="CH729" s="99"/>
      <c r="CI729" s="206"/>
      <c r="CJ729" s="206"/>
      <c r="CK729" s="206"/>
      <c r="CL729" s="206"/>
      <c r="CM729" s="206"/>
      <c r="CN729" s="206"/>
    </row>
    <row r="730" spans="2:92" x14ac:dyDescent="0.25">
      <c r="B730" s="99" t="str">
        <f t="shared" si="90"/>
        <v/>
      </c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100"/>
      <c r="AH730" s="99"/>
      <c r="AI730" s="99"/>
      <c r="AJ730" s="99"/>
      <c r="AK730" s="99"/>
      <c r="AL730" s="99"/>
      <c r="AM730" s="99"/>
      <c r="AN730" s="99"/>
      <c r="AO730" s="99"/>
      <c r="AP730" s="99"/>
      <c r="AQ730" s="99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/>
      <c r="BC730" s="99"/>
      <c r="BD730" s="99"/>
      <c r="BE730" s="99"/>
      <c r="BF730" s="99"/>
      <c r="BG730" s="99"/>
      <c r="BH730" s="99"/>
      <c r="BI730" s="99"/>
      <c r="BJ730" s="99"/>
      <c r="BK730" s="99"/>
      <c r="BL730" s="99"/>
      <c r="BM730" s="99"/>
      <c r="BN730" s="99"/>
      <c r="BO730" s="99"/>
      <c r="BP730" s="99"/>
      <c r="BQ730" s="99"/>
      <c r="BR730" s="99"/>
      <c r="BS730" s="99"/>
      <c r="BT730" s="99"/>
      <c r="BU730" s="99"/>
      <c r="BV730" s="99"/>
      <c r="BW730" s="99"/>
      <c r="BX730" s="99"/>
      <c r="BY730" s="99"/>
      <c r="BZ730" s="99"/>
      <c r="CA730" s="99"/>
      <c r="CB730" s="99"/>
      <c r="CC730" s="99"/>
      <c r="CD730" s="99"/>
      <c r="CE730" s="99"/>
      <c r="CF730" s="99"/>
      <c r="CG730" s="99"/>
      <c r="CH730" s="99"/>
      <c r="CI730" s="206"/>
      <c r="CJ730" s="206"/>
      <c r="CK730" s="206"/>
      <c r="CL730" s="206"/>
      <c r="CM730" s="206"/>
      <c r="CN730" s="206"/>
    </row>
    <row r="731" spans="2:92" x14ac:dyDescent="0.25">
      <c r="B731" s="99" t="str">
        <f t="shared" si="90"/>
        <v/>
      </c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100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99"/>
      <c r="AU731" s="99"/>
      <c r="AV731" s="99"/>
      <c r="AW731" s="99"/>
      <c r="AX731" s="99"/>
      <c r="AY731" s="99"/>
      <c r="AZ731" s="99"/>
      <c r="BA731" s="99"/>
      <c r="BB731" s="99"/>
      <c r="BC731" s="99"/>
      <c r="BD731" s="99"/>
      <c r="BE731" s="99"/>
      <c r="BF731" s="99"/>
      <c r="BG731" s="99"/>
      <c r="BH731" s="99"/>
      <c r="BI731" s="99"/>
      <c r="BJ731" s="99"/>
      <c r="BK731" s="99"/>
      <c r="BL731" s="99"/>
      <c r="BM731" s="99"/>
      <c r="BN731" s="99"/>
      <c r="BO731" s="99"/>
      <c r="BP731" s="99"/>
      <c r="BQ731" s="99"/>
      <c r="BR731" s="99"/>
      <c r="BS731" s="99"/>
      <c r="BT731" s="99"/>
      <c r="BU731" s="99"/>
      <c r="BV731" s="99"/>
      <c r="BW731" s="99"/>
      <c r="BX731" s="99"/>
      <c r="BY731" s="99"/>
      <c r="BZ731" s="99"/>
      <c r="CA731" s="99"/>
      <c r="CB731" s="99"/>
      <c r="CC731" s="99"/>
      <c r="CD731" s="99"/>
      <c r="CE731" s="99"/>
      <c r="CF731" s="99"/>
      <c r="CG731" s="99"/>
      <c r="CH731" s="99"/>
      <c r="CI731" s="206"/>
      <c r="CJ731" s="206"/>
      <c r="CK731" s="206"/>
      <c r="CL731" s="206"/>
      <c r="CM731" s="206"/>
      <c r="CN731" s="206"/>
    </row>
    <row r="732" spans="2:92" x14ac:dyDescent="0.25">
      <c r="B732" s="99" t="str">
        <f t="shared" si="90"/>
        <v/>
      </c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100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99"/>
      <c r="BH732" s="99"/>
      <c r="BI732" s="99"/>
      <c r="BJ732" s="99"/>
      <c r="BK732" s="99"/>
      <c r="BL732" s="99"/>
      <c r="BM732" s="99"/>
      <c r="BN732" s="99"/>
      <c r="BO732" s="99"/>
      <c r="BP732" s="99"/>
      <c r="BQ732" s="99"/>
      <c r="BR732" s="99"/>
      <c r="BS732" s="99"/>
      <c r="BT732" s="99"/>
      <c r="BU732" s="99"/>
      <c r="BV732" s="99"/>
      <c r="BW732" s="99"/>
      <c r="BX732" s="99"/>
      <c r="BY732" s="99"/>
      <c r="BZ732" s="99"/>
      <c r="CA732" s="99"/>
      <c r="CB732" s="99"/>
      <c r="CC732" s="99"/>
      <c r="CD732" s="99"/>
      <c r="CE732" s="99"/>
      <c r="CF732" s="99"/>
      <c r="CG732" s="99"/>
      <c r="CH732" s="99"/>
      <c r="CI732" s="206"/>
      <c r="CJ732" s="206"/>
      <c r="CK732" s="206"/>
      <c r="CL732" s="206"/>
      <c r="CM732" s="206"/>
      <c r="CN732" s="206"/>
    </row>
    <row r="733" spans="2:92" x14ac:dyDescent="0.25">
      <c r="B733" s="99" t="str">
        <f t="shared" si="90"/>
        <v/>
      </c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100"/>
      <c r="AH733" s="99"/>
      <c r="AI733" s="99"/>
      <c r="AJ733" s="99"/>
      <c r="AK733" s="99"/>
      <c r="AL733" s="99"/>
      <c r="AM733" s="99"/>
      <c r="AN733" s="99"/>
      <c r="AO733" s="99"/>
      <c r="AP733" s="99"/>
      <c r="AQ733" s="99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/>
      <c r="BC733" s="99"/>
      <c r="BD733" s="99"/>
      <c r="BE733" s="99"/>
      <c r="BF733" s="99"/>
      <c r="BG733" s="99"/>
      <c r="BH733" s="99"/>
      <c r="BI733" s="99"/>
      <c r="BJ733" s="99"/>
      <c r="BK733" s="99"/>
      <c r="BL733" s="99"/>
      <c r="BM733" s="99"/>
      <c r="BN733" s="99"/>
      <c r="BO733" s="99"/>
      <c r="BP733" s="99"/>
      <c r="BQ733" s="99"/>
      <c r="BR733" s="99"/>
      <c r="BS733" s="99"/>
      <c r="BT733" s="99"/>
      <c r="BU733" s="99"/>
      <c r="BV733" s="99"/>
      <c r="BW733" s="99"/>
      <c r="BX733" s="99"/>
      <c r="BY733" s="99"/>
      <c r="BZ733" s="99"/>
      <c r="CA733" s="99"/>
      <c r="CB733" s="99"/>
      <c r="CC733" s="99"/>
      <c r="CD733" s="99"/>
      <c r="CE733" s="99"/>
      <c r="CF733" s="99"/>
      <c r="CG733" s="99"/>
      <c r="CH733" s="99"/>
      <c r="CI733" s="206"/>
      <c r="CJ733" s="206"/>
      <c r="CK733" s="206"/>
      <c r="CL733" s="206"/>
      <c r="CM733" s="206"/>
      <c r="CN733" s="206"/>
    </row>
    <row r="734" spans="2:92" x14ac:dyDescent="0.25">
      <c r="B734" s="99" t="str">
        <f t="shared" si="90"/>
        <v/>
      </c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100"/>
      <c r="AH734" s="99"/>
      <c r="AI734" s="99"/>
      <c r="AJ734" s="99"/>
      <c r="AK734" s="99"/>
      <c r="AL734" s="99"/>
      <c r="AM734" s="99"/>
      <c r="AN734" s="99"/>
      <c r="AO734" s="99"/>
      <c r="AP734" s="99"/>
      <c r="AQ734" s="99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/>
      <c r="BC734" s="99"/>
      <c r="BD734" s="99"/>
      <c r="BE734" s="99"/>
      <c r="BF734" s="99"/>
      <c r="BG734" s="99"/>
      <c r="BH734" s="99"/>
      <c r="BI734" s="99"/>
      <c r="BJ734" s="99"/>
      <c r="BK734" s="99"/>
      <c r="BL734" s="99"/>
      <c r="BM734" s="99"/>
      <c r="BN734" s="99"/>
      <c r="BO734" s="99"/>
      <c r="BP734" s="99"/>
      <c r="BQ734" s="99"/>
      <c r="BR734" s="99"/>
      <c r="BS734" s="99"/>
      <c r="BT734" s="99"/>
      <c r="BU734" s="99"/>
      <c r="BV734" s="99"/>
      <c r="BW734" s="99"/>
      <c r="BX734" s="99"/>
      <c r="BY734" s="99"/>
      <c r="BZ734" s="99"/>
      <c r="CA734" s="99"/>
      <c r="CB734" s="99"/>
      <c r="CC734" s="99"/>
      <c r="CD734" s="99"/>
      <c r="CE734" s="99"/>
      <c r="CF734" s="99"/>
      <c r="CG734" s="99"/>
      <c r="CH734" s="99"/>
      <c r="CI734" s="206"/>
      <c r="CJ734" s="206"/>
      <c r="CK734" s="206"/>
      <c r="CL734" s="206"/>
      <c r="CM734" s="206"/>
      <c r="CN734" s="206"/>
    </row>
    <row r="735" spans="2:92" x14ac:dyDescent="0.25">
      <c r="B735" s="99" t="str">
        <f t="shared" si="90"/>
        <v/>
      </c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100"/>
      <c r="AH735" s="99"/>
      <c r="AI735" s="99"/>
      <c r="AJ735" s="99"/>
      <c r="AK735" s="99"/>
      <c r="AL735" s="99"/>
      <c r="AM735" s="99"/>
      <c r="AN735" s="99"/>
      <c r="AO735" s="99"/>
      <c r="AP735" s="99"/>
      <c r="AQ735" s="99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/>
      <c r="BC735" s="99"/>
      <c r="BD735" s="99"/>
      <c r="BE735" s="99"/>
      <c r="BF735" s="99"/>
      <c r="BG735" s="99"/>
      <c r="BH735" s="99"/>
      <c r="BI735" s="99"/>
      <c r="BJ735" s="99"/>
      <c r="BK735" s="99"/>
      <c r="BL735" s="99"/>
      <c r="BM735" s="99"/>
      <c r="BN735" s="99"/>
      <c r="BO735" s="99"/>
      <c r="BP735" s="99"/>
      <c r="BQ735" s="99"/>
      <c r="BR735" s="99"/>
      <c r="BS735" s="99"/>
      <c r="BT735" s="99"/>
      <c r="BU735" s="99"/>
      <c r="BV735" s="99"/>
      <c r="BW735" s="99"/>
      <c r="BX735" s="99"/>
      <c r="BY735" s="99"/>
      <c r="BZ735" s="99"/>
      <c r="CA735" s="99"/>
      <c r="CB735" s="99"/>
      <c r="CC735" s="99"/>
      <c r="CD735" s="99"/>
      <c r="CE735" s="99"/>
      <c r="CF735" s="99"/>
      <c r="CG735" s="99"/>
      <c r="CH735" s="99"/>
      <c r="CI735" s="206"/>
      <c r="CJ735" s="206"/>
      <c r="CK735" s="206"/>
      <c r="CL735" s="206"/>
      <c r="CM735" s="206"/>
      <c r="CN735" s="206"/>
    </row>
    <row r="736" spans="2:92" x14ac:dyDescent="0.25">
      <c r="B736" s="99" t="str">
        <f t="shared" si="90"/>
        <v/>
      </c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100"/>
      <c r="AH736" s="99"/>
      <c r="AI736" s="99"/>
      <c r="AJ736" s="99"/>
      <c r="AK736" s="99"/>
      <c r="AL736" s="99"/>
      <c r="AM736" s="99"/>
      <c r="AN736" s="99"/>
      <c r="AO736" s="99"/>
      <c r="AP736" s="99"/>
      <c r="AQ736" s="99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99"/>
      <c r="BC736" s="99"/>
      <c r="BD736" s="99"/>
      <c r="BE736" s="99"/>
      <c r="BF736" s="99"/>
      <c r="BG736" s="99"/>
      <c r="BH736" s="99"/>
      <c r="BI736" s="99"/>
      <c r="BJ736" s="99"/>
      <c r="BK736" s="99"/>
      <c r="BL736" s="99"/>
      <c r="BM736" s="99"/>
      <c r="BN736" s="99"/>
      <c r="BO736" s="99"/>
      <c r="BP736" s="99"/>
      <c r="BQ736" s="99"/>
      <c r="BR736" s="99"/>
      <c r="BS736" s="99"/>
      <c r="BT736" s="99"/>
      <c r="BU736" s="99"/>
      <c r="BV736" s="99"/>
      <c r="BW736" s="99"/>
      <c r="BX736" s="99"/>
      <c r="BY736" s="99"/>
      <c r="BZ736" s="99"/>
      <c r="CA736" s="99"/>
      <c r="CB736" s="99"/>
      <c r="CC736" s="99"/>
      <c r="CD736" s="99"/>
      <c r="CE736" s="99"/>
      <c r="CF736" s="99"/>
      <c r="CG736" s="99"/>
      <c r="CH736" s="99"/>
      <c r="CI736" s="206"/>
      <c r="CJ736" s="206"/>
      <c r="CK736" s="206"/>
      <c r="CL736" s="206"/>
      <c r="CM736" s="206"/>
      <c r="CN736" s="206"/>
    </row>
    <row r="737" spans="2:92" x14ac:dyDescent="0.25">
      <c r="B737" s="99" t="str">
        <f t="shared" si="90"/>
        <v/>
      </c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100"/>
      <c r="AH737" s="99"/>
      <c r="AI737" s="99"/>
      <c r="AJ737" s="99"/>
      <c r="AK737" s="99"/>
      <c r="AL737" s="99"/>
      <c r="AM737" s="99"/>
      <c r="AN737" s="99"/>
      <c r="AO737" s="99"/>
      <c r="AP737" s="99"/>
      <c r="AQ737" s="99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99"/>
      <c r="BC737" s="99"/>
      <c r="BD737" s="99"/>
      <c r="BE737" s="99"/>
      <c r="BF737" s="99"/>
      <c r="BG737" s="99"/>
      <c r="BH737" s="99"/>
      <c r="BI737" s="99"/>
      <c r="BJ737" s="99"/>
      <c r="BK737" s="99"/>
      <c r="BL737" s="99"/>
      <c r="BM737" s="99"/>
      <c r="BN737" s="99"/>
      <c r="BO737" s="99"/>
      <c r="BP737" s="99"/>
      <c r="BQ737" s="99"/>
      <c r="BR737" s="99"/>
      <c r="BS737" s="99"/>
      <c r="BT737" s="99"/>
      <c r="BU737" s="99"/>
      <c r="BV737" s="99"/>
      <c r="BW737" s="99"/>
      <c r="BX737" s="99"/>
      <c r="BY737" s="99"/>
      <c r="BZ737" s="99"/>
      <c r="CA737" s="99"/>
      <c r="CB737" s="99"/>
      <c r="CC737" s="99"/>
      <c r="CD737" s="99"/>
      <c r="CE737" s="99"/>
      <c r="CF737" s="99"/>
      <c r="CG737" s="99"/>
      <c r="CH737" s="99"/>
      <c r="CI737" s="206"/>
      <c r="CJ737" s="206"/>
      <c r="CK737" s="206"/>
      <c r="CL737" s="206"/>
      <c r="CM737" s="206"/>
      <c r="CN737" s="206"/>
    </row>
    <row r="738" spans="2:92" x14ac:dyDescent="0.25">
      <c r="B738" s="99" t="str">
        <f t="shared" si="90"/>
        <v/>
      </c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100"/>
      <c r="AH738" s="99"/>
      <c r="AI738" s="99"/>
      <c r="AJ738" s="99"/>
      <c r="AK738" s="99"/>
      <c r="AL738" s="99"/>
      <c r="AM738" s="99"/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99"/>
      <c r="BC738" s="99"/>
      <c r="BD738" s="99"/>
      <c r="BE738" s="99"/>
      <c r="BF738" s="99"/>
      <c r="BG738" s="99"/>
      <c r="BH738" s="99"/>
      <c r="BI738" s="99"/>
      <c r="BJ738" s="99"/>
      <c r="BK738" s="99"/>
      <c r="BL738" s="99"/>
      <c r="BM738" s="99"/>
      <c r="BN738" s="99"/>
      <c r="BO738" s="99"/>
      <c r="BP738" s="99"/>
      <c r="BQ738" s="99"/>
      <c r="BR738" s="99"/>
      <c r="BS738" s="99"/>
      <c r="BT738" s="99"/>
      <c r="BU738" s="99"/>
      <c r="BV738" s="99"/>
      <c r="BW738" s="99"/>
      <c r="BX738" s="99"/>
      <c r="BY738" s="99"/>
      <c r="BZ738" s="99"/>
      <c r="CA738" s="99"/>
      <c r="CB738" s="99"/>
      <c r="CC738" s="99"/>
      <c r="CD738" s="99"/>
      <c r="CE738" s="99"/>
      <c r="CF738" s="99"/>
      <c r="CG738" s="99"/>
      <c r="CH738" s="99"/>
      <c r="CI738" s="206"/>
      <c r="CJ738" s="206"/>
      <c r="CK738" s="206"/>
      <c r="CL738" s="206"/>
      <c r="CM738" s="206"/>
      <c r="CN738" s="206"/>
    </row>
    <row r="739" spans="2:92" x14ac:dyDescent="0.25">
      <c r="B739" s="99" t="str">
        <f t="shared" si="90"/>
        <v/>
      </c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100"/>
      <c r="AH739" s="99"/>
      <c r="AI739" s="99"/>
      <c r="AJ739" s="99"/>
      <c r="AK739" s="99"/>
      <c r="AL739" s="99"/>
      <c r="AM739" s="99"/>
      <c r="AN739" s="99"/>
      <c r="AO739" s="99"/>
      <c r="AP739" s="99"/>
      <c r="AQ739" s="99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99"/>
      <c r="BC739" s="99"/>
      <c r="BD739" s="99"/>
      <c r="BE739" s="99"/>
      <c r="BF739" s="99"/>
      <c r="BG739" s="99"/>
      <c r="BH739" s="99"/>
      <c r="BI739" s="99"/>
      <c r="BJ739" s="99"/>
      <c r="BK739" s="99"/>
      <c r="BL739" s="99"/>
      <c r="BM739" s="99"/>
      <c r="BN739" s="99"/>
      <c r="BO739" s="99"/>
      <c r="BP739" s="99"/>
      <c r="BQ739" s="99"/>
      <c r="BR739" s="99"/>
      <c r="BS739" s="99"/>
      <c r="BT739" s="99"/>
      <c r="BU739" s="99"/>
      <c r="BV739" s="99"/>
      <c r="BW739" s="99"/>
      <c r="BX739" s="99"/>
      <c r="BY739" s="99"/>
      <c r="BZ739" s="99"/>
      <c r="CA739" s="99"/>
      <c r="CB739" s="99"/>
      <c r="CC739" s="99"/>
      <c r="CD739" s="99"/>
      <c r="CE739" s="99"/>
      <c r="CF739" s="99"/>
      <c r="CG739" s="99"/>
      <c r="CH739" s="99"/>
      <c r="CI739" s="206"/>
      <c r="CJ739" s="206"/>
      <c r="CK739" s="206"/>
      <c r="CL739" s="206"/>
      <c r="CM739" s="206"/>
      <c r="CN739" s="206"/>
    </row>
    <row r="740" spans="2:92" x14ac:dyDescent="0.25">
      <c r="B740" s="99" t="str">
        <f t="shared" si="90"/>
        <v/>
      </c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100"/>
      <c r="AH740" s="99"/>
      <c r="AI740" s="99"/>
      <c r="AJ740" s="99"/>
      <c r="AK740" s="99"/>
      <c r="AL740" s="99"/>
      <c r="AM740" s="99"/>
      <c r="AN740" s="99"/>
      <c r="AO740" s="99"/>
      <c r="AP740" s="99"/>
      <c r="AQ740" s="99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99"/>
      <c r="BC740" s="99"/>
      <c r="BD740" s="99"/>
      <c r="BE740" s="99"/>
      <c r="BF740" s="99"/>
      <c r="BG740" s="99"/>
      <c r="BH740" s="99"/>
      <c r="BI740" s="99"/>
      <c r="BJ740" s="99"/>
      <c r="BK740" s="99"/>
      <c r="BL740" s="99"/>
      <c r="BM740" s="99"/>
      <c r="BN740" s="99"/>
      <c r="BO740" s="99"/>
      <c r="BP740" s="99"/>
      <c r="BQ740" s="99"/>
      <c r="BR740" s="99"/>
      <c r="BS740" s="99"/>
      <c r="BT740" s="99"/>
      <c r="BU740" s="99"/>
      <c r="BV740" s="99"/>
      <c r="BW740" s="99"/>
      <c r="BX740" s="99"/>
      <c r="BY740" s="99"/>
      <c r="BZ740" s="99"/>
      <c r="CA740" s="99"/>
      <c r="CB740" s="99"/>
      <c r="CC740" s="99"/>
      <c r="CD740" s="99"/>
      <c r="CE740" s="99"/>
      <c r="CF740" s="99"/>
      <c r="CG740" s="99"/>
      <c r="CH740" s="99"/>
      <c r="CI740" s="206"/>
      <c r="CJ740" s="206"/>
      <c r="CK740" s="206"/>
      <c r="CL740" s="206"/>
      <c r="CM740" s="206"/>
      <c r="CN740" s="206"/>
    </row>
    <row r="741" spans="2:92" x14ac:dyDescent="0.25">
      <c r="B741" s="99" t="str">
        <f t="shared" si="90"/>
        <v/>
      </c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100"/>
      <c r="AH741" s="99"/>
      <c r="AI741" s="99"/>
      <c r="AJ741" s="99"/>
      <c r="AK741" s="99"/>
      <c r="AL741" s="99"/>
      <c r="AM741" s="99"/>
      <c r="AN741" s="99"/>
      <c r="AO741" s="99"/>
      <c r="AP741" s="99"/>
      <c r="AQ741" s="99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99"/>
      <c r="BC741" s="99"/>
      <c r="BD741" s="99"/>
      <c r="BE741" s="99"/>
      <c r="BF741" s="99"/>
      <c r="BG741" s="99"/>
      <c r="BH741" s="99"/>
      <c r="BI741" s="99"/>
      <c r="BJ741" s="99"/>
      <c r="BK741" s="99"/>
      <c r="BL741" s="99"/>
      <c r="BM741" s="99"/>
      <c r="BN741" s="99"/>
      <c r="BO741" s="99"/>
      <c r="BP741" s="99"/>
      <c r="BQ741" s="99"/>
      <c r="BR741" s="99"/>
      <c r="BS741" s="99"/>
      <c r="BT741" s="99"/>
      <c r="BU741" s="99"/>
      <c r="BV741" s="99"/>
      <c r="BW741" s="99"/>
      <c r="BX741" s="99"/>
      <c r="BY741" s="99"/>
      <c r="BZ741" s="99"/>
      <c r="CA741" s="99"/>
      <c r="CB741" s="99"/>
      <c r="CC741" s="99"/>
      <c r="CD741" s="99"/>
      <c r="CE741" s="99"/>
      <c r="CF741" s="99"/>
      <c r="CG741" s="99"/>
      <c r="CH741" s="99"/>
      <c r="CI741" s="206"/>
      <c r="CJ741" s="206"/>
      <c r="CK741" s="206"/>
      <c r="CL741" s="206"/>
      <c r="CM741" s="206"/>
      <c r="CN741" s="206"/>
    </row>
    <row r="742" spans="2:92" x14ac:dyDescent="0.25">
      <c r="B742" s="99" t="str">
        <f t="shared" si="90"/>
        <v/>
      </c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100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/>
      <c r="BC742" s="99"/>
      <c r="BD742" s="99"/>
      <c r="BE742" s="99"/>
      <c r="BF742" s="99"/>
      <c r="BG742" s="99"/>
      <c r="BH742" s="99"/>
      <c r="BI742" s="99"/>
      <c r="BJ742" s="99"/>
      <c r="BK742" s="99"/>
      <c r="BL742" s="99"/>
      <c r="BM742" s="99"/>
      <c r="BN742" s="99"/>
      <c r="BO742" s="99"/>
      <c r="BP742" s="99"/>
      <c r="BQ742" s="99"/>
      <c r="BR742" s="99"/>
      <c r="BS742" s="99"/>
      <c r="BT742" s="99"/>
      <c r="BU742" s="99"/>
      <c r="BV742" s="99"/>
      <c r="BW742" s="99"/>
      <c r="BX742" s="99"/>
      <c r="BY742" s="99"/>
      <c r="BZ742" s="99"/>
      <c r="CA742" s="99"/>
      <c r="CB742" s="99"/>
      <c r="CC742" s="99"/>
      <c r="CD742" s="99"/>
      <c r="CE742" s="99"/>
      <c r="CF742" s="99"/>
      <c r="CG742" s="99"/>
      <c r="CH742" s="99"/>
      <c r="CI742" s="206"/>
      <c r="CJ742" s="206"/>
      <c r="CK742" s="206"/>
      <c r="CL742" s="206"/>
      <c r="CM742" s="206"/>
      <c r="CN742" s="206"/>
    </row>
    <row r="743" spans="2:92" x14ac:dyDescent="0.25">
      <c r="B743" s="99" t="str">
        <f t="shared" si="90"/>
        <v/>
      </c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100"/>
      <c r="AH743" s="99"/>
      <c r="AI743" s="99"/>
      <c r="AJ743" s="99"/>
      <c r="AK743" s="99"/>
      <c r="AL743" s="99"/>
      <c r="AM743" s="99"/>
      <c r="AN743" s="99"/>
      <c r="AO743" s="99"/>
      <c r="AP743" s="99"/>
      <c r="AQ743" s="99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/>
      <c r="BC743" s="99"/>
      <c r="BD743" s="99"/>
      <c r="BE743" s="99"/>
      <c r="BF743" s="99"/>
      <c r="BG743" s="99"/>
      <c r="BH743" s="99"/>
      <c r="BI743" s="99"/>
      <c r="BJ743" s="99"/>
      <c r="BK743" s="99"/>
      <c r="BL743" s="99"/>
      <c r="BM743" s="99"/>
      <c r="BN743" s="99"/>
      <c r="BO743" s="99"/>
      <c r="BP743" s="99"/>
      <c r="BQ743" s="99"/>
      <c r="BR743" s="99"/>
      <c r="BS743" s="99"/>
      <c r="BT743" s="99"/>
      <c r="BU743" s="99"/>
      <c r="BV743" s="99"/>
      <c r="BW743" s="99"/>
      <c r="BX743" s="99"/>
      <c r="BY743" s="99"/>
      <c r="BZ743" s="99"/>
      <c r="CA743" s="99"/>
      <c r="CB743" s="99"/>
      <c r="CC743" s="99"/>
      <c r="CD743" s="99"/>
      <c r="CE743" s="99"/>
      <c r="CF743" s="99"/>
      <c r="CG743" s="99"/>
      <c r="CH743" s="99"/>
      <c r="CI743" s="206"/>
      <c r="CJ743" s="206"/>
      <c r="CK743" s="206"/>
      <c r="CL743" s="206"/>
      <c r="CM743" s="206"/>
      <c r="CN743" s="206"/>
    </row>
    <row r="744" spans="2:92" x14ac:dyDescent="0.25">
      <c r="B744" s="99" t="str">
        <f t="shared" si="90"/>
        <v/>
      </c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100"/>
      <c r="AH744" s="99"/>
      <c r="AI744" s="99"/>
      <c r="AJ744" s="99"/>
      <c r="AK744" s="99"/>
      <c r="AL744" s="99"/>
      <c r="AM744" s="99"/>
      <c r="AN744" s="99"/>
      <c r="AO744" s="99"/>
      <c r="AP744" s="99"/>
      <c r="AQ744" s="99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/>
      <c r="BC744" s="99"/>
      <c r="BD744" s="99"/>
      <c r="BE744" s="99"/>
      <c r="BF744" s="99"/>
      <c r="BG744" s="99"/>
      <c r="BH744" s="99"/>
      <c r="BI744" s="99"/>
      <c r="BJ744" s="99"/>
      <c r="BK744" s="99"/>
      <c r="BL744" s="99"/>
      <c r="BM744" s="99"/>
      <c r="BN744" s="99"/>
      <c r="BO744" s="99"/>
      <c r="BP744" s="99"/>
      <c r="BQ744" s="99"/>
      <c r="BR744" s="99"/>
      <c r="BS744" s="99"/>
      <c r="BT744" s="99"/>
      <c r="BU744" s="99"/>
      <c r="BV744" s="99"/>
      <c r="BW744" s="99"/>
      <c r="BX744" s="99"/>
      <c r="BY744" s="99"/>
      <c r="BZ744" s="99"/>
      <c r="CA744" s="99"/>
      <c r="CB744" s="99"/>
      <c r="CC744" s="99"/>
      <c r="CD744" s="99"/>
      <c r="CE744" s="99"/>
      <c r="CF744" s="99"/>
      <c r="CG744" s="99"/>
      <c r="CH744" s="99"/>
      <c r="CI744" s="206"/>
      <c r="CJ744" s="206"/>
      <c r="CK744" s="206"/>
      <c r="CL744" s="206"/>
      <c r="CM744" s="206"/>
      <c r="CN744" s="206"/>
    </row>
    <row r="745" spans="2:92" x14ac:dyDescent="0.25">
      <c r="B745" s="99" t="str">
        <f t="shared" si="90"/>
        <v/>
      </c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100"/>
      <c r="AH745" s="99"/>
      <c r="AI745" s="99"/>
      <c r="AJ745" s="99"/>
      <c r="AK745" s="99"/>
      <c r="AL745" s="99"/>
      <c r="AM745" s="99"/>
      <c r="AN745" s="99"/>
      <c r="AO745" s="99"/>
      <c r="AP745" s="99"/>
      <c r="AQ745" s="99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/>
      <c r="BC745" s="99"/>
      <c r="BD745" s="99"/>
      <c r="BE745" s="99"/>
      <c r="BF745" s="99"/>
      <c r="BG745" s="99"/>
      <c r="BH745" s="99"/>
      <c r="BI745" s="99"/>
      <c r="BJ745" s="99"/>
      <c r="BK745" s="99"/>
      <c r="BL745" s="99"/>
      <c r="BM745" s="99"/>
      <c r="BN745" s="99"/>
      <c r="BO745" s="99"/>
      <c r="BP745" s="99"/>
      <c r="BQ745" s="99"/>
      <c r="BR745" s="99"/>
      <c r="BS745" s="99"/>
      <c r="BT745" s="99"/>
      <c r="BU745" s="99"/>
      <c r="BV745" s="99"/>
      <c r="BW745" s="99"/>
      <c r="BX745" s="99"/>
      <c r="BY745" s="99"/>
      <c r="BZ745" s="99"/>
      <c r="CA745" s="99"/>
      <c r="CB745" s="99"/>
      <c r="CC745" s="99"/>
      <c r="CD745" s="99"/>
      <c r="CE745" s="99"/>
      <c r="CF745" s="99"/>
      <c r="CG745" s="99"/>
      <c r="CH745" s="99"/>
      <c r="CI745" s="206"/>
      <c r="CJ745" s="206"/>
      <c r="CK745" s="206"/>
      <c r="CL745" s="206"/>
      <c r="CM745" s="206"/>
      <c r="CN745" s="206"/>
    </row>
    <row r="746" spans="2:92" x14ac:dyDescent="0.25">
      <c r="B746" s="99" t="str">
        <f t="shared" si="90"/>
        <v/>
      </c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100"/>
      <c r="AH746" s="99"/>
      <c r="AI746" s="99"/>
      <c r="AJ746" s="99"/>
      <c r="AK746" s="99"/>
      <c r="AL746" s="99"/>
      <c r="AM746" s="99"/>
      <c r="AN746" s="99"/>
      <c r="AO746" s="99"/>
      <c r="AP746" s="99"/>
      <c r="AQ746" s="99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9"/>
      <c r="BF746" s="99"/>
      <c r="BG746" s="99"/>
      <c r="BH746" s="99"/>
      <c r="BI746" s="99"/>
      <c r="BJ746" s="99"/>
      <c r="BK746" s="99"/>
      <c r="BL746" s="99"/>
      <c r="BM746" s="99"/>
      <c r="BN746" s="99"/>
      <c r="BO746" s="99"/>
      <c r="BP746" s="99"/>
      <c r="BQ746" s="99"/>
      <c r="BR746" s="99"/>
      <c r="BS746" s="99"/>
      <c r="BT746" s="99"/>
      <c r="BU746" s="99"/>
      <c r="BV746" s="99"/>
      <c r="BW746" s="99"/>
      <c r="BX746" s="99"/>
      <c r="BY746" s="99"/>
      <c r="BZ746" s="99"/>
      <c r="CA746" s="99"/>
      <c r="CB746" s="99"/>
      <c r="CC746" s="99"/>
      <c r="CD746" s="99"/>
      <c r="CE746" s="99"/>
      <c r="CF746" s="99"/>
      <c r="CG746" s="99"/>
      <c r="CH746" s="99"/>
      <c r="CI746" s="206"/>
      <c r="CJ746" s="206"/>
      <c r="CK746" s="206"/>
      <c r="CL746" s="206"/>
      <c r="CM746" s="206"/>
      <c r="CN746" s="206"/>
    </row>
    <row r="747" spans="2:92" x14ac:dyDescent="0.25">
      <c r="B747" s="99" t="str">
        <f t="shared" si="90"/>
        <v/>
      </c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100"/>
      <c r="AH747" s="99"/>
      <c r="AI747" s="99"/>
      <c r="AJ747" s="99"/>
      <c r="AK747" s="99"/>
      <c r="AL747" s="99"/>
      <c r="AM747" s="99"/>
      <c r="AN747" s="99"/>
      <c r="AO747" s="99"/>
      <c r="AP747" s="99"/>
      <c r="AQ747" s="99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9"/>
      <c r="BF747" s="99"/>
      <c r="BG747" s="99"/>
      <c r="BH747" s="99"/>
      <c r="BI747" s="99"/>
      <c r="BJ747" s="99"/>
      <c r="BK747" s="99"/>
      <c r="BL747" s="99"/>
      <c r="BM747" s="99"/>
      <c r="BN747" s="99"/>
      <c r="BO747" s="99"/>
      <c r="BP747" s="99"/>
      <c r="BQ747" s="99"/>
      <c r="BR747" s="99"/>
      <c r="BS747" s="99"/>
      <c r="BT747" s="99"/>
      <c r="BU747" s="99"/>
      <c r="BV747" s="99"/>
      <c r="BW747" s="99"/>
      <c r="BX747" s="99"/>
      <c r="BY747" s="99"/>
      <c r="BZ747" s="99"/>
      <c r="CA747" s="99"/>
      <c r="CB747" s="99"/>
      <c r="CC747" s="99"/>
      <c r="CD747" s="99"/>
      <c r="CE747" s="99"/>
      <c r="CF747" s="99"/>
      <c r="CG747" s="99"/>
      <c r="CH747" s="99"/>
      <c r="CI747" s="206"/>
      <c r="CJ747" s="206"/>
      <c r="CK747" s="206"/>
      <c r="CL747" s="206"/>
      <c r="CM747" s="206"/>
      <c r="CN747" s="206"/>
    </row>
    <row r="748" spans="2:92" x14ac:dyDescent="0.25">
      <c r="B748" s="99" t="str">
        <f t="shared" si="90"/>
        <v/>
      </c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100"/>
      <c r="AH748" s="99"/>
      <c r="AI748" s="99"/>
      <c r="AJ748" s="99"/>
      <c r="AK748" s="99"/>
      <c r="AL748" s="99"/>
      <c r="AM748" s="99"/>
      <c r="AN748" s="99"/>
      <c r="AO748" s="99"/>
      <c r="AP748" s="99"/>
      <c r="AQ748" s="99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9"/>
      <c r="BF748" s="99"/>
      <c r="BG748" s="99"/>
      <c r="BH748" s="99"/>
      <c r="BI748" s="99"/>
      <c r="BJ748" s="99"/>
      <c r="BK748" s="99"/>
      <c r="BL748" s="99"/>
      <c r="BM748" s="99"/>
      <c r="BN748" s="99"/>
      <c r="BO748" s="99"/>
      <c r="BP748" s="99"/>
      <c r="BQ748" s="99"/>
      <c r="BR748" s="99"/>
      <c r="BS748" s="99"/>
      <c r="BT748" s="99"/>
      <c r="BU748" s="99"/>
      <c r="BV748" s="99"/>
      <c r="BW748" s="99"/>
      <c r="BX748" s="99"/>
      <c r="BY748" s="99"/>
      <c r="BZ748" s="99"/>
      <c r="CA748" s="99"/>
      <c r="CB748" s="99"/>
      <c r="CC748" s="99"/>
      <c r="CD748" s="99"/>
      <c r="CE748" s="99"/>
      <c r="CF748" s="99"/>
      <c r="CG748" s="99"/>
      <c r="CH748" s="99"/>
      <c r="CI748" s="206"/>
      <c r="CJ748" s="206"/>
      <c r="CK748" s="206"/>
      <c r="CL748" s="206"/>
      <c r="CM748" s="206"/>
      <c r="CN748" s="206"/>
    </row>
    <row r="749" spans="2:92" x14ac:dyDescent="0.25">
      <c r="B749" s="99" t="str">
        <f t="shared" si="90"/>
        <v/>
      </c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100"/>
      <c r="AH749" s="99"/>
      <c r="AI749" s="99"/>
      <c r="AJ749" s="99"/>
      <c r="AK749" s="99"/>
      <c r="AL749" s="99"/>
      <c r="AM749" s="99"/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9"/>
      <c r="BF749" s="99"/>
      <c r="BG749" s="99"/>
      <c r="BH749" s="99"/>
      <c r="BI749" s="99"/>
      <c r="BJ749" s="99"/>
      <c r="BK749" s="99"/>
      <c r="BL749" s="99"/>
      <c r="BM749" s="99"/>
      <c r="BN749" s="99"/>
      <c r="BO749" s="99"/>
      <c r="BP749" s="99"/>
      <c r="BQ749" s="99"/>
      <c r="BR749" s="99"/>
      <c r="BS749" s="99"/>
      <c r="BT749" s="99"/>
      <c r="BU749" s="99"/>
      <c r="BV749" s="99"/>
      <c r="BW749" s="99"/>
      <c r="BX749" s="99"/>
      <c r="BY749" s="99"/>
      <c r="BZ749" s="99"/>
      <c r="CA749" s="99"/>
      <c r="CB749" s="99"/>
      <c r="CC749" s="99"/>
      <c r="CD749" s="99"/>
      <c r="CE749" s="99"/>
      <c r="CF749" s="99"/>
      <c r="CG749" s="99"/>
      <c r="CH749" s="99"/>
      <c r="CI749" s="206"/>
      <c r="CJ749" s="206"/>
      <c r="CK749" s="206"/>
      <c r="CL749" s="206"/>
      <c r="CM749" s="206"/>
      <c r="CN749" s="206"/>
    </row>
    <row r="750" spans="2:92" x14ac:dyDescent="0.25">
      <c r="B750" s="99" t="str">
        <f t="shared" si="90"/>
        <v/>
      </c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100"/>
      <c r="AH750" s="99"/>
      <c r="AI750" s="99"/>
      <c r="AJ750" s="99"/>
      <c r="AK750" s="99"/>
      <c r="AL750" s="99"/>
      <c r="AM750" s="99"/>
      <c r="AN750" s="99"/>
      <c r="AO750" s="99"/>
      <c r="AP750" s="99"/>
      <c r="AQ750" s="99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/>
      <c r="BC750" s="99"/>
      <c r="BD750" s="99"/>
      <c r="BE750" s="99"/>
      <c r="BF750" s="99"/>
      <c r="BG750" s="99"/>
      <c r="BH750" s="99"/>
      <c r="BI750" s="99"/>
      <c r="BJ750" s="99"/>
      <c r="BK750" s="99"/>
      <c r="BL750" s="99"/>
      <c r="BM750" s="99"/>
      <c r="BN750" s="99"/>
      <c r="BO750" s="99"/>
      <c r="BP750" s="99"/>
      <c r="BQ750" s="99"/>
      <c r="BR750" s="99"/>
      <c r="BS750" s="99"/>
      <c r="BT750" s="99"/>
      <c r="BU750" s="99"/>
      <c r="BV750" s="99"/>
      <c r="BW750" s="99"/>
      <c r="BX750" s="99"/>
      <c r="BY750" s="99"/>
      <c r="BZ750" s="99"/>
      <c r="CA750" s="99"/>
      <c r="CB750" s="99"/>
      <c r="CC750" s="99"/>
      <c r="CD750" s="99"/>
      <c r="CE750" s="99"/>
      <c r="CF750" s="99"/>
      <c r="CG750" s="99"/>
      <c r="CH750" s="99"/>
      <c r="CI750" s="206"/>
      <c r="CJ750" s="206"/>
      <c r="CK750" s="206"/>
      <c r="CL750" s="206"/>
      <c r="CM750" s="206"/>
      <c r="CN750" s="206"/>
    </row>
    <row r="751" spans="2:92" x14ac:dyDescent="0.25">
      <c r="B751" s="99" t="str">
        <f t="shared" si="90"/>
        <v/>
      </c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100"/>
      <c r="AH751" s="99"/>
      <c r="AI751" s="99"/>
      <c r="AJ751" s="99"/>
      <c r="AK751" s="99"/>
      <c r="AL751" s="99"/>
      <c r="AM751" s="99"/>
      <c r="AN751" s="99"/>
      <c r="AO751" s="99"/>
      <c r="AP751" s="99"/>
      <c r="AQ751" s="99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/>
      <c r="BC751" s="99"/>
      <c r="BD751" s="99"/>
      <c r="BE751" s="99"/>
      <c r="BF751" s="99"/>
      <c r="BG751" s="99"/>
      <c r="BH751" s="99"/>
      <c r="BI751" s="99"/>
      <c r="BJ751" s="99"/>
      <c r="BK751" s="99"/>
      <c r="BL751" s="99"/>
      <c r="BM751" s="99"/>
      <c r="BN751" s="99"/>
      <c r="BO751" s="99"/>
      <c r="BP751" s="99"/>
      <c r="BQ751" s="99"/>
      <c r="BR751" s="99"/>
      <c r="BS751" s="99"/>
      <c r="BT751" s="99"/>
      <c r="BU751" s="99"/>
      <c r="BV751" s="99"/>
      <c r="BW751" s="99"/>
      <c r="BX751" s="99"/>
      <c r="BY751" s="99"/>
      <c r="BZ751" s="99"/>
      <c r="CA751" s="99"/>
      <c r="CB751" s="99"/>
      <c r="CC751" s="99"/>
      <c r="CD751" s="99"/>
      <c r="CE751" s="99"/>
      <c r="CF751" s="99"/>
      <c r="CG751" s="99"/>
      <c r="CH751" s="99"/>
      <c r="CI751" s="206"/>
      <c r="CJ751" s="206"/>
      <c r="CK751" s="206"/>
      <c r="CL751" s="206"/>
      <c r="CM751" s="206"/>
      <c r="CN751" s="206"/>
    </row>
    <row r="752" spans="2:92" x14ac:dyDescent="0.25">
      <c r="B752" s="99" t="str">
        <f t="shared" si="90"/>
        <v/>
      </c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100"/>
      <c r="AH752" s="99"/>
      <c r="AI752" s="99"/>
      <c r="AJ752" s="99"/>
      <c r="AK752" s="99"/>
      <c r="AL752" s="99"/>
      <c r="AM752" s="99"/>
      <c r="AN752" s="99"/>
      <c r="AO752" s="99"/>
      <c r="AP752" s="99"/>
      <c r="AQ752" s="99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/>
      <c r="BC752" s="99"/>
      <c r="BD752" s="99"/>
      <c r="BE752" s="99"/>
      <c r="BF752" s="99"/>
      <c r="BG752" s="99"/>
      <c r="BH752" s="99"/>
      <c r="BI752" s="99"/>
      <c r="BJ752" s="99"/>
      <c r="BK752" s="99"/>
      <c r="BL752" s="99"/>
      <c r="BM752" s="99"/>
      <c r="BN752" s="99"/>
      <c r="BO752" s="99"/>
      <c r="BP752" s="99"/>
      <c r="BQ752" s="99"/>
      <c r="BR752" s="99"/>
      <c r="BS752" s="99"/>
      <c r="BT752" s="99"/>
      <c r="BU752" s="99"/>
      <c r="BV752" s="99"/>
      <c r="BW752" s="99"/>
      <c r="BX752" s="99"/>
      <c r="BY752" s="99"/>
      <c r="BZ752" s="99"/>
      <c r="CA752" s="99"/>
      <c r="CB752" s="99"/>
      <c r="CC752" s="99"/>
      <c r="CD752" s="99"/>
      <c r="CE752" s="99"/>
      <c r="CF752" s="99"/>
      <c r="CG752" s="99"/>
      <c r="CH752" s="99"/>
      <c r="CI752" s="206"/>
      <c r="CJ752" s="206"/>
      <c r="CK752" s="206"/>
      <c r="CL752" s="206"/>
      <c r="CM752" s="206"/>
      <c r="CN752" s="206"/>
    </row>
    <row r="753" spans="2:92" x14ac:dyDescent="0.25">
      <c r="B753" s="99" t="str">
        <f t="shared" si="90"/>
        <v/>
      </c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100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/>
      <c r="BC753" s="99"/>
      <c r="BD753" s="99"/>
      <c r="BE753" s="99"/>
      <c r="BF753" s="99"/>
      <c r="BG753" s="99"/>
      <c r="BH753" s="99"/>
      <c r="BI753" s="99"/>
      <c r="BJ753" s="99"/>
      <c r="BK753" s="99"/>
      <c r="BL753" s="99"/>
      <c r="BM753" s="99"/>
      <c r="BN753" s="99"/>
      <c r="BO753" s="99"/>
      <c r="BP753" s="99"/>
      <c r="BQ753" s="99"/>
      <c r="BR753" s="99"/>
      <c r="BS753" s="99"/>
      <c r="BT753" s="99"/>
      <c r="BU753" s="99"/>
      <c r="BV753" s="99"/>
      <c r="BW753" s="99"/>
      <c r="BX753" s="99"/>
      <c r="BY753" s="99"/>
      <c r="BZ753" s="99"/>
      <c r="CA753" s="99"/>
      <c r="CB753" s="99"/>
      <c r="CC753" s="99"/>
      <c r="CD753" s="99"/>
      <c r="CE753" s="99"/>
      <c r="CF753" s="99"/>
      <c r="CG753" s="99"/>
      <c r="CH753" s="99"/>
      <c r="CI753" s="206"/>
      <c r="CJ753" s="206"/>
      <c r="CK753" s="206"/>
      <c r="CL753" s="206"/>
      <c r="CM753" s="206"/>
      <c r="CN753" s="206"/>
    </row>
    <row r="754" spans="2:92" x14ac:dyDescent="0.25">
      <c r="B754" s="99" t="str">
        <f t="shared" si="90"/>
        <v/>
      </c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100"/>
      <c r="AH754" s="99"/>
      <c r="AI754" s="99"/>
      <c r="AJ754" s="99"/>
      <c r="AK754" s="99"/>
      <c r="AL754" s="99"/>
      <c r="AM754" s="99"/>
      <c r="AN754" s="99"/>
      <c r="AO754" s="99"/>
      <c r="AP754" s="99"/>
      <c r="AQ754" s="99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/>
      <c r="BC754" s="99"/>
      <c r="BD754" s="99"/>
      <c r="BE754" s="99"/>
      <c r="BF754" s="99"/>
      <c r="BG754" s="99"/>
      <c r="BH754" s="99"/>
      <c r="BI754" s="99"/>
      <c r="BJ754" s="99"/>
      <c r="BK754" s="99"/>
      <c r="BL754" s="99"/>
      <c r="BM754" s="99"/>
      <c r="BN754" s="99"/>
      <c r="BO754" s="99"/>
      <c r="BP754" s="99"/>
      <c r="BQ754" s="99"/>
      <c r="BR754" s="99"/>
      <c r="BS754" s="99"/>
      <c r="BT754" s="99"/>
      <c r="BU754" s="99"/>
      <c r="BV754" s="99"/>
      <c r="BW754" s="99"/>
      <c r="BX754" s="99"/>
      <c r="BY754" s="99"/>
      <c r="BZ754" s="99"/>
      <c r="CA754" s="99"/>
      <c r="CB754" s="99"/>
      <c r="CC754" s="99"/>
      <c r="CD754" s="99"/>
      <c r="CE754" s="99"/>
      <c r="CF754" s="99"/>
      <c r="CG754" s="99"/>
      <c r="CH754" s="99"/>
      <c r="CI754" s="206"/>
      <c r="CJ754" s="206"/>
      <c r="CK754" s="206"/>
      <c r="CL754" s="206"/>
      <c r="CM754" s="206"/>
      <c r="CN754" s="206"/>
    </row>
    <row r="755" spans="2:92" x14ac:dyDescent="0.25">
      <c r="B755" s="99" t="str">
        <f t="shared" si="90"/>
        <v/>
      </c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100"/>
      <c r="AH755" s="99"/>
      <c r="AI755" s="99"/>
      <c r="AJ755" s="99"/>
      <c r="AK755" s="99"/>
      <c r="AL755" s="99"/>
      <c r="AM755" s="99"/>
      <c r="AN755" s="99"/>
      <c r="AO755" s="99"/>
      <c r="AP755" s="99"/>
      <c r="AQ755" s="99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/>
      <c r="BC755" s="99"/>
      <c r="BD755" s="99"/>
      <c r="BE755" s="99"/>
      <c r="BF755" s="99"/>
      <c r="BG755" s="99"/>
      <c r="BH755" s="99"/>
      <c r="BI755" s="99"/>
      <c r="BJ755" s="99"/>
      <c r="BK755" s="99"/>
      <c r="BL755" s="99"/>
      <c r="BM755" s="99"/>
      <c r="BN755" s="99"/>
      <c r="BO755" s="99"/>
      <c r="BP755" s="99"/>
      <c r="BQ755" s="99"/>
      <c r="BR755" s="99"/>
      <c r="BS755" s="99"/>
      <c r="BT755" s="99"/>
      <c r="BU755" s="99"/>
      <c r="BV755" s="99"/>
      <c r="BW755" s="99"/>
      <c r="BX755" s="99"/>
      <c r="BY755" s="99"/>
      <c r="BZ755" s="99"/>
      <c r="CA755" s="99"/>
      <c r="CB755" s="99"/>
      <c r="CC755" s="99"/>
      <c r="CD755" s="99"/>
      <c r="CE755" s="99"/>
      <c r="CF755" s="99"/>
      <c r="CG755" s="99"/>
      <c r="CH755" s="99"/>
      <c r="CI755" s="206"/>
      <c r="CJ755" s="206"/>
      <c r="CK755" s="206"/>
      <c r="CL755" s="206"/>
      <c r="CM755" s="206"/>
      <c r="CN755" s="206"/>
    </row>
    <row r="756" spans="2:92" x14ac:dyDescent="0.25">
      <c r="B756" s="99" t="str">
        <f t="shared" si="90"/>
        <v/>
      </c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100"/>
      <c r="AH756" s="99"/>
      <c r="AI756" s="99"/>
      <c r="AJ756" s="99"/>
      <c r="AK756" s="99"/>
      <c r="AL756" s="99"/>
      <c r="AM756" s="99"/>
      <c r="AN756" s="99"/>
      <c r="AO756" s="99"/>
      <c r="AP756" s="99"/>
      <c r="AQ756" s="99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/>
      <c r="BC756" s="99"/>
      <c r="BD756" s="99"/>
      <c r="BE756" s="99"/>
      <c r="BF756" s="99"/>
      <c r="BG756" s="99"/>
      <c r="BH756" s="99"/>
      <c r="BI756" s="99"/>
      <c r="BJ756" s="99"/>
      <c r="BK756" s="99"/>
      <c r="BL756" s="99"/>
      <c r="BM756" s="99"/>
      <c r="BN756" s="99"/>
      <c r="BO756" s="99"/>
      <c r="BP756" s="99"/>
      <c r="BQ756" s="99"/>
      <c r="BR756" s="99"/>
      <c r="BS756" s="99"/>
      <c r="BT756" s="99"/>
      <c r="BU756" s="99"/>
      <c r="BV756" s="99"/>
      <c r="BW756" s="99"/>
      <c r="BX756" s="99"/>
      <c r="BY756" s="99"/>
      <c r="BZ756" s="99"/>
      <c r="CA756" s="99"/>
      <c r="CB756" s="99"/>
      <c r="CC756" s="99"/>
      <c r="CD756" s="99"/>
      <c r="CE756" s="99"/>
      <c r="CF756" s="99"/>
      <c r="CG756" s="99"/>
      <c r="CH756" s="99"/>
      <c r="CI756" s="206"/>
      <c r="CJ756" s="206"/>
      <c r="CK756" s="206"/>
      <c r="CL756" s="206"/>
      <c r="CM756" s="206"/>
      <c r="CN756" s="206"/>
    </row>
    <row r="757" spans="2:92" x14ac:dyDescent="0.25">
      <c r="B757" s="99" t="str">
        <f t="shared" si="90"/>
        <v/>
      </c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100"/>
      <c r="AH757" s="99"/>
      <c r="AI757" s="99"/>
      <c r="AJ757" s="99"/>
      <c r="AK757" s="99"/>
      <c r="AL757" s="99"/>
      <c r="AM757" s="99"/>
      <c r="AN757" s="99"/>
      <c r="AO757" s="99"/>
      <c r="AP757" s="99"/>
      <c r="AQ757" s="99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/>
      <c r="BC757" s="99"/>
      <c r="BD757" s="99"/>
      <c r="BE757" s="99"/>
      <c r="BF757" s="99"/>
      <c r="BG757" s="99"/>
      <c r="BH757" s="99"/>
      <c r="BI757" s="99"/>
      <c r="BJ757" s="99"/>
      <c r="BK757" s="99"/>
      <c r="BL757" s="99"/>
      <c r="BM757" s="99"/>
      <c r="BN757" s="99"/>
      <c r="BO757" s="99"/>
      <c r="BP757" s="99"/>
      <c r="BQ757" s="99"/>
      <c r="BR757" s="99"/>
      <c r="BS757" s="99"/>
      <c r="BT757" s="99"/>
      <c r="BU757" s="99"/>
      <c r="BV757" s="99"/>
      <c r="BW757" s="99"/>
      <c r="BX757" s="99"/>
      <c r="BY757" s="99"/>
      <c r="BZ757" s="99"/>
      <c r="CA757" s="99"/>
      <c r="CB757" s="99"/>
      <c r="CC757" s="99"/>
      <c r="CD757" s="99"/>
      <c r="CE757" s="99"/>
      <c r="CF757" s="99"/>
      <c r="CG757" s="99"/>
      <c r="CH757" s="99"/>
      <c r="CI757" s="206"/>
      <c r="CJ757" s="206"/>
      <c r="CK757" s="206"/>
      <c r="CL757" s="206"/>
      <c r="CM757" s="206"/>
      <c r="CN757" s="206"/>
    </row>
    <row r="758" spans="2:92" x14ac:dyDescent="0.25">
      <c r="B758" s="99" t="str">
        <f t="shared" si="90"/>
        <v/>
      </c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100"/>
      <c r="AH758" s="99"/>
      <c r="AI758" s="99"/>
      <c r="AJ758" s="99"/>
      <c r="AK758" s="99"/>
      <c r="AL758" s="99"/>
      <c r="AM758" s="99"/>
      <c r="AN758" s="99"/>
      <c r="AO758" s="99"/>
      <c r="AP758" s="99"/>
      <c r="AQ758" s="99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99"/>
      <c r="BC758" s="99"/>
      <c r="BD758" s="99"/>
      <c r="BE758" s="99"/>
      <c r="BF758" s="99"/>
      <c r="BG758" s="99"/>
      <c r="BH758" s="99"/>
      <c r="BI758" s="99"/>
      <c r="BJ758" s="99"/>
      <c r="BK758" s="99"/>
      <c r="BL758" s="99"/>
      <c r="BM758" s="99"/>
      <c r="BN758" s="99"/>
      <c r="BO758" s="99"/>
      <c r="BP758" s="99"/>
      <c r="BQ758" s="99"/>
      <c r="BR758" s="99"/>
      <c r="BS758" s="99"/>
      <c r="BT758" s="99"/>
      <c r="BU758" s="99"/>
      <c r="BV758" s="99"/>
      <c r="BW758" s="99"/>
      <c r="BX758" s="99"/>
      <c r="BY758" s="99"/>
      <c r="BZ758" s="99"/>
      <c r="CA758" s="99"/>
      <c r="CB758" s="99"/>
      <c r="CC758" s="99"/>
      <c r="CD758" s="99"/>
      <c r="CE758" s="99"/>
      <c r="CF758" s="99"/>
      <c r="CG758" s="99"/>
      <c r="CH758" s="99"/>
      <c r="CI758" s="206"/>
      <c r="CJ758" s="206"/>
      <c r="CK758" s="206"/>
      <c r="CL758" s="206"/>
      <c r="CM758" s="206"/>
      <c r="CN758" s="206"/>
    </row>
    <row r="759" spans="2:92" x14ac:dyDescent="0.25">
      <c r="B759" s="99" t="str">
        <f t="shared" si="90"/>
        <v/>
      </c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100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99"/>
      <c r="BH759" s="99"/>
      <c r="BI759" s="99"/>
      <c r="BJ759" s="99"/>
      <c r="BK759" s="99"/>
      <c r="BL759" s="99"/>
      <c r="BM759" s="99"/>
      <c r="BN759" s="99"/>
      <c r="BO759" s="99"/>
      <c r="BP759" s="99"/>
      <c r="BQ759" s="99"/>
      <c r="BR759" s="99"/>
      <c r="BS759" s="99"/>
      <c r="BT759" s="99"/>
      <c r="BU759" s="99"/>
      <c r="BV759" s="99"/>
      <c r="BW759" s="99"/>
      <c r="BX759" s="99"/>
      <c r="BY759" s="99"/>
      <c r="BZ759" s="99"/>
      <c r="CA759" s="99"/>
      <c r="CB759" s="99"/>
      <c r="CC759" s="99"/>
      <c r="CD759" s="99"/>
      <c r="CE759" s="99"/>
      <c r="CF759" s="99"/>
      <c r="CG759" s="99"/>
      <c r="CH759" s="99"/>
      <c r="CI759" s="206"/>
      <c r="CJ759" s="206"/>
      <c r="CK759" s="206"/>
      <c r="CL759" s="206"/>
      <c r="CM759" s="206"/>
      <c r="CN759" s="206"/>
    </row>
    <row r="760" spans="2:92" x14ac:dyDescent="0.25">
      <c r="B760" s="99" t="str">
        <f t="shared" si="90"/>
        <v/>
      </c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100"/>
      <c r="AH760" s="99"/>
      <c r="AI760" s="99"/>
      <c r="AJ760" s="99"/>
      <c r="AK760" s="99"/>
      <c r="AL760" s="99"/>
      <c r="AM760" s="99"/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99"/>
      <c r="BC760" s="99"/>
      <c r="BD760" s="99"/>
      <c r="BE760" s="99"/>
      <c r="BF760" s="99"/>
      <c r="BG760" s="99"/>
      <c r="BH760" s="99"/>
      <c r="BI760" s="99"/>
      <c r="BJ760" s="99"/>
      <c r="BK760" s="99"/>
      <c r="BL760" s="99"/>
      <c r="BM760" s="99"/>
      <c r="BN760" s="99"/>
      <c r="BO760" s="99"/>
      <c r="BP760" s="99"/>
      <c r="BQ760" s="99"/>
      <c r="BR760" s="99"/>
      <c r="BS760" s="99"/>
      <c r="BT760" s="99"/>
      <c r="BU760" s="99"/>
      <c r="BV760" s="99"/>
      <c r="BW760" s="99"/>
      <c r="BX760" s="99"/>
      <c r="BY760" s="99"/>
      <c r="BZ760" s="99"/>
      <c r="CA760" s="99"/>
      <c r="CB760" s="99"/>
      <c r="CC760" s="99"/>
      <c r="CD760" s="99"/>
      <c r="CE760" s="99"/>
      <c r="CF760" s="99"/>
      <c r="CG760" s="99"/>
      <c r="CH760" s="99"/>
      <c r="CI760" s="206"/>
      <c r="CJ760" s="206"/>
      <c r="CK760" s="206"/>
      <c r="CL760" s="206"/>
      <c r="CM760" s="206"/>
      <c r="CN760" s="206"/>
    </row>
    <row r="761" spans="2:92" x14ac:dyDescent="0.25">
      <c r="B761" s="99" t="str">
        <f t="shared" si="90"/>
        <v/>
      </c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100"/>
      <c r="AH761" s="99"/>
      <c r="AI761" s="99"/>
      <c r="AJ761" s="99"/>
      <c r="AK761" s="99"/>
      <c r="AL761" s="99"/>
      <c r="AM761" s="99"/>
      <c r="AN761" s="99"/>
      <c r="AO761" s="99"/>
      <c r="AP761" s="99"/>
      <c r="AQ761" s="99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99"/>
      <c r="BC761" s="99"/>
      <c r="BD761" s="99"/>
      <c r="BE761" s="99"/>
      <c r="BF761" s="99"/>
      <c r="BG761" s="99"/>
      <c r="BH761" s="99"/>
      <c r="BI761" s="99"/>
      <c r="BJ761" s="99"/>
      <c r="BK761" s="99"/>
      <c r="BL761" s="99"/>
      <c r="BM761" s="99"/>
      <c r="BN761" s="99"/>
      <c r="BO761" s="99"/>
      <c r="BP761" s="99"/>
      <c r="BQ761" s="99"/>
      <c r="BR761" s="99"/>
      <c r="BS761" s="99"/>
      <c r="BT761" s="99"/>
      <c r="BU761" s="99"/>
      <c r="BV761" s="99"/>
      <c r="BW761" s="99"/>
      <c r="BX761" s="99"/>
      <c r="BY761" s="99"/>
      <c r="BZ761" s="99"/>
      <c r="CA761" s="99"/>
      <c r="CB761" s="99"/>
      <c r="CC761" s="99"/>
      <c r="CD761" s="99"/>
      <c r="CE761" s="99"/>
      <c r="CF761" s="99"/>
      <c r="CG761" s="99"/>
      <c r="CH761" s="99"/>
      <c r="CI761" s="206"/>
      <c r="CJ761" s="206"/>
      <c r="CK761" s="206"/>
      <c r="CL761" s="206"/>
      <c r="CM761" s="206"/>
      <c r="CN761" s="206"/>
    </row>
    <row r="762" spans="2:92" x14ac:dyDescent="0.25">
      <c r="B762" s="99" t="str">
        <f t="shared" si="90"/>
        <v/>
      </c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100"/>
      <c r="AH762" s="99"/>
      <c r="AI762" s="99"/>
      <c r="AJ762" s="99"/>
      <c r="AK762" s="99"/>
      <c r="AL762" s="99"/>
      <c r="AM762" s="99"/>
      <c r="AN762" s="99"/>
      <c r="AO762" s="99"/>
      <c r="AP762" s="99"/>
      <c r="AQ762" s="99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99"/>
      <c r="BC762" s="99"/>
      <c r="BD762" s="99"/>
      <c r="BE762" s="99"/>
      <c r="BF762" s="99"/>
      <c r="BG762" s="99"/>
      <c r="BH762" s="99"/>
      <c r="BI762" s="99"/>
      <c r="BJ762" s="99"/>
      <c r="BK762" s="99"/>
      <c r="BL762" s="99"/>
      <c r="BM762" s="99"/>
      <c r="BN762" s="99"/>
      <c r="BO762" s="99"/>
      <c r="BP762" s="99"/>
      <c r="BQ762" s="99"/>
      <c r="BR762" s="99"/>
      <c r="BS762" s="99"/>
      <c r="BT762" s="99"/>
      <c r="BU762" s="99"/>
      <c r="BV762" s="99"/>
      <c r="BW762" s="99"/>
      <c r="BX762" s="99"/>
      <c r="BY762" s="99"/>
      <c r="BZ762" s="99"/>
      <c r="CA762" s="99"/>
      <c r="CB762" s="99"/>
      <c r="CC762" s="99"/>
      <c r="CD762" s="99"/>
      <c r="CE762" s="99"/>
      <c r="CF762" s="99"/>
      <c r="CG762" s="99"/>
      <c r="CH762" s="99"/>
      <c r="CI762" s="206"/>
      <c r="CJ762" s="206"/>
      <c r="CK762" s="206"/>
      <c r="CL762" s="206"/>
      <c r="CM762" s="206"/>
      <c r="CN762" s="206"/>
    </row>
    <row r="763" spans="2:92" x14ac:dyDescent="0.25">
      <c r="B763" s="99" t="str">
        <f t="shared" si="90"/>
        <v/>
      </c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100"/>
      <c r="AH763" s="99"/>
      <c r="AI763" s="99"/>
      <c r="AJ763" s="99"/>
      <c r="AK763" s="99"/>
      <c r="AL763" s="99"/>
      <c r="AM763" s="99"/>
      <c r="AN763" s="99"/>
      <c r="AO763" s="99"/>
      <c r="AP763" s="99"/>
      <c r="AQ763" s="99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99"/>
      <c r="BC763" s="99"/>
      <c r="BD763" s="99"/>
      <c r="BE763" s="99"/>
      <c r="BF763" s="99"/>
      <c r="BG763" s="99"/>
      <c r="BH763" s="99"/>
      <c r="BI763" s="99"/>
      <c r="BJ763" s="99"/>
      <c r="BK763" s="99"/>
      <c r="BL763" s="99"/>
      <c r="BM763" s="99"/>
      <c r="BN763" s="99"/>
      <c r="BO763" s="99"/>
      <c r="BP763" s="99"/>
      <c r="BQ763" s="99"/>
      <c r="BR763" s="99"/>
      <c r="BS763" s="99"/>
      <c r="BT763" s="99"/>
      <c r="BU763" s="99"/>
      <c r="BV763" s="99"/>
      <c r="BW763" s="99"/>
      <c r="BX763" s="99"/>
      <c r="BY763" s="99"/>
      <c r="BZ763" s="99"/>
      <c r="CA763" s="99"/>
      <c r="CB763" s="99"/>
      <c r="CC763" s="99"/>
      <c r="CD763" s="99"/>
      <c r="CE763" s="99"/>
      <c r="CF763" s="99"/>
      <c r="CG763" s="99"/>
      <c r="CH763" s="99"/>
      <c r="CI763" s="206"/>
      <c r="CJ763" s="206"/>
      <c r="CK763" s="206"/>
      <c r="CL763" s="206"/>
      <c r="CM763" s="206"/>
      <c r="CN763" s="206"/>
    </row>
    <row r="764" spans="2:92" x14ac:dyDescent="0.25">
      <c r="B764" s="99" t="str">
        <f t="shared" si="90"/>
        <v/>
      </c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100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/>
      <c r="BC764" s="99"/>
      <c r="BD764" s="99"/>
      <c r="BE764" s="99"/>
      <c r="BF764" s="99"/>
      <c r="BG764" s="99"/>
      <c r="BH764" s="99"/>
      <c r="BI764" s="99"/>
      <c r="BJ764" s="99"/>
      <c r="BK764" s="99"/>
      <c r="BL764" s="99"/>
      <c r="BM764" s="99"/>
      <c r="BN764" s="99"/>
      <c r="BO764" s="99"/>
      <c r="BP764" s="99"/>
      <c r="BQ764" s="99"/>
      <c r="BR764" s="99"/>
      <c r="BS764" s="99"/>
      <c r="BT764" s="99"/>
      <c r="BU764" s="99"/>
      <c r="BV764" s="99"/>
      <c r="BW764" s="99"/>
      <c r="BX764" s="99"/>
      <c r="BY764" s="99"/>
      <c r="BZ764" s="99"/>
      <c r="CA764" s="99"/>
      <c r="CB764" s="99"/>
      <c r="CC764" s="99"/>
      <c r="CD764" s="99"/>
      <c r="CE764" s="99"/>
      <c r="CF764" s="99"/>
      <c r="CG764" s="99"/>
      <c r="CH764" s="99"/>
      <c r="CI764" s="206"/>
      <c r="CJ764" s="206"/>
      <c r="CK764" s="206"/>
      <c r="CL764" s="206"/>
      <c r="CM764" s="206"/>
      <c r="CN764" s="206"/>
    </row>
    <row r="765" spans="2:92" x14ac:dyDescent="0.25">
      <c r="B765" s="99" t="str">
        <f t="shared" si="90"/>
        <v/>
      </c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100"/>
      <c r="AH765" s="99"/>
      <c r="AI765" s="99"/>
      <c r="AJ765" s="99"/>
      <c r="AK765" s="99"/>
      <c r="AL765" s="99"/>
      <c r="AM765" s="99"/>
      <c r="AN765" s="99"/>
      <c r="AO765" s="99"/>
      <c r="AP765" s="99"/>
      <c r="AQ765" s="99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/>
      <c r="BC765" s="99"/>
      <c r="BD765" s="99"/>
      <c r="BE765" s="99"/>
      <c r="BF765" s="99"/>
      <c r="BG765" s="99"/>
      <c r="BH765" s="99"/>
      <c r="BI765" s="99"/>
      <c r="BJ765" s="99"/>
      <c r="BK765" s="99"/>
      <c r="BL765" s="99"/>
      <c r="BM765" s="99"/>
      <c r="BN765" s="99"/>
      <c r="BO765" s="99"/>
      <c r="BP765" s="99"/>
      <c r="BQ765" s="99"/>
      <c r="BR765" s="99"/>
      <c r="BS765" s="99"/>
      <c r="BT765" s="99"/>
      <c r="BU765" s="99"/>
      <c r="BV765" s="99"/>
      <c r="BW765" s="99"/>
      <c r="BX765" s="99"/>
      <c r="BY765" s="99"/>
      <c r="BZ765" s="99"/>
      <c r="CA765" s="99"/>
      <c r="CB765" s="99"/>
      <c r="CC765" s="99"/>
      <c r="CD765" s="99"/>
      <c r="CE765" s="99"/>
      <c r="CF765" s="99"/>
      <c r="CG765" s="99"/>
      <c r="CH765" s="99"/>
      <c r="CI765" s="206"/>
      <c r="CJ765" s="206"/>
      <c r="CK765" s="206"/>
      <c r="CL765" s="206"/>
      <c r="CM765" s="206"/>
      <c r="CN765" s="206"/>
    </row>
    <row r="766" spans="2:92" x14ac:dyDescent="0.25">
      <c r="B766" s="99" t="str">
        <f t="shared" si="90"/>
        <v/>
      </c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100"/>
      <c r="AH766" s="99"/>
      <c r="AI766" s="99"/>
      <c r="AJ766" s="99"/>
      <c r="AK766" s="99"/>
      <c r="AL766" s="99"/>
      <c r="AM766" s="99"/>
      <c r="AN766" s="99"/>
      <c r="AO766" s="99"/>
      <c r="AP766" s="99"/>
      <c r="AQ766" s="99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/>
      <c r="BC766" s="99"/>
      <c r="BD766" s="99"/>
      <c r="BE766" s="99"/>
      <c r="BF766" s="99"/>
      <c r="BG766" s="99"/>
      <c r="BH766" s="99"/>
      <c r="BI766" s="99"/>
      <c r="BJ766" s="99"/>
      <c r="BK766" s="99"/>
      <c r="BL766" s="99"/>
      <c r="BM766" s="99"/>
      <c r="BN766" s="99"/>
      <c r="BO766" s="99"/>
      <c r="BP766" s="99"/>
      <c r="BQ766" s="99"/>
      <c r="BR766" s="99"/>
      <c r="BS766" s="99"/>
      <c r="BT766" s="99"/>
      <c r="BU766" s="99"/>
      <c r="BV766" s="99"/>
      <c r="BW766" s="99"/>
      <c r="BX766" s="99"/>
      <c r="BY766" s="99"/>
      <c r="BZ766" s="99"/>
      <c r="CA766" s="99"/>
      <c r="CB766" s="99"/>
      <c r="CC766" s="99"/>
      <c r="CD766" s="99"/>
      <c r="CE766" s="99"/>
      <c r="CF766" s="99"/>
      <c r="CG766" s="99"/>
      <c r="CH766" s="99"/>
      <c r="CI766" s="206"/>
      <c r="CJ766" s="206"/>
      <c r="CK766" s="206"/>
      <c r="CL766" s="206"/>
      <c r="CM766" s="206"/>
      <c r="CN766" s="206"/>
    </row>
    <row r="767" spans="2:92" x14ac:dyDescent="0.25">
      <c r="B767" s="99" t="str">
        <f t="shared" si="90"/>
        <v/>
      </c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100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99"/>
      <c r="BH767" s="99"/>
      <c r="BI767" s="99"/>
      <c r="BJ767" s="99"/>
      <c r="BK767" s="99"/>
      <c r="BL767" s="99"/>
      <c r="BM767" s="99"/>
      <c r="BN767" s="99"/>
      <c r="BO767" s="99"/>
      <c r="BP767" s="99"/>
      <c r="BQ767" s="99"/>
      <c r="BR767" s="99"/>
      <c r="BS767" s="99"/>
      <c r="BT767" s="99"/>
      <c r="BU767" s="99"/>
      <c r="BV767" s="99"/>
      <c r="BW767" s="99"/>
      <c r="BX767" s="99"/>
      <c r="BY767" s="99"/>
      <c r="BZ767" s="99"/>
      <c r="CA767" s="99"/>
      <c r="CB767" s="99"/>
      <c r="CC767" s="99"/>
      <c r="CD767" s="99"/>
      <c r="CE767" s="99"/>
      <c r="CF767" s="99"/>
      <c r="CG767" s="99"/>
      <c r="CH767" s="99"/>
      <c r="CI767" s="206"/>
      <c r="CJ767" s="206"/>
      <c r="CK767" s="206"/>
      <c r="CL767" s="206"/>
      <c r="CM767" s="206"/>
      <c r="CN767" s="206"/>
    </row>
    <row r="768" spans="2:92" x14ac:dyDescent="0.25">
      <c r="B768" s="99" t="str">
        <f t="shared" ref="B768:B831" si="91">IF(C768&lt;&gt;"",CONCATENATE(C768,F768,D768,I768),"")</f>
        <v/>
      </c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100"/>
      <c r="AH768" s="99"/>
      <c r="AI768" s="99"/>
      <c r="AJ768" s="99"/>
      <c r="AK768" s="99"/>
      <c r="AL768" s="99"/>
      <c r="AM768" s="99"/>
      <c r="AN768" s="99"/>
      <c r="AO768" s="99"/>
      <c r="AP768" s="99"/>
      <c r="AQ768" s="99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/>
      <c r="BC768" s="99"/>
      <c r="BD768" s="99"/>
      <c r="BE768" s="99"/>
      <c r="BF768" s="99"/>
      <c r="BG768" s="99"/>
      <c r="BH768" s="99"/>
      <c r="BI768" s="99"/>
      <c r="BJ768" s="99"/>
      <c r="BK768" s="99"/>
      <c r="BL768" s="99"/>
      <c r="BM768" s="99"/>
      <c r="BN768" s="99"/>
      <c r="BO768" s="99"/>
      <c r="BP768" s="99"/>
      <c r="BQ768" s="99"/>
      <c r="BR768" s="99"/>
      <c r="BS768" s="99"/>
      <c r="BT768" s="99"/>
      <c r="BU768" s="99"/>
      <c r="BV768" s="99"/>
      <c r="BW768" s="99"/>
      <c r="BX768" s="99"/>
      <c r="BY768" s="99"/>
      <c r="BZ768" s="99"/>
      <c r="CA768" s="99"/>
      <c r="CB768" s="99"/>
      <c r="CC768" s="99"/>
      <c r="CD768" s="99"/>
      <c r="CE768" s="99"/>
      <c r="CF768" s="99"/>
      <c r="CG768" s="99"/>
      <c r="CH768" s="99"/>
      <c r="CI768" s="206"/>
      <c r="CJ768" s="206"/>
      <c r="CK768" s="206"/>
      <c r="CL768" s="206"/>
      <c r="CM768" s="206"/>
      <c r="CN768" s="206"/>
    </row>
    <row r="769" spans="2:92" x14ac:dyDescent="0.25">
      <c r="B769" s="99" t="str">
        <f t="shared" si="91"/>
        <v/>
      </c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100"/>
      <c r="AH769" s="99"/>
      <c r="AI769" s="99"/>
      <c r="AJ769" s="99"/>
      <c r="AK769" s="99"/>
      <c r="AL769" s="99"/>
      <c r="AM769" s="99"/>
      <c r="AN769" s="99"/>
      <c r="AO769" s="99"/>
      <c r="AP769" s="99"/>
      <c r="AQ769" s="99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/>
      <c r="BC769" s="99"/>
      <c r="BD769" s="99"/>
      <c r="BE769" s="99"/>
      <c r="BF769" s="99"/>
      <c r="BG769" s="99"/>
      <c r="BH769" s="99"/>
      <c r="BI769" s="99"/>
      <c r="BJ769" s="99"/>
      <c r="BK769" s="99"/>
      <c r="BL769" s="99"/>
      <c r="BM769" s="99"/>
      <c r="BN769" s="99"/>
      <c r="BO769" s="99"/>
      <c r="BP769" s="99"/>
      <c r="BQ769" s="99"/>
      <c r="BR769" s="99"/>
      <c r="BS769" s="99"/>
      <c r="BT769" s="99"/>
      <c r="BU769" s="99"/>
      <c r="BV769" s="99"/>
      <c r="BW769" s="99"/>
      <c r="BX769" s="99"/>
      <c r="BY769" s="99"/>
      <c r="BZ769" s="99"/>
      <c r="CA769" s="99"/>
      <c r="CB769" s="99"/>
      <c r="CC769" s="99"/>
      <c r="CD769" s="99"/>
      <c r="CE769" s="99"/>
      <c r="CF769" s="99"/>
      <c r="CG769" s="99"/>
      <c r="CH769" s="99"/>
      <c r="CI769" s="206"/>
      <c r="CJ769" s="206"/>
      <c r="CK769" s="206"/>
      <c r="CL769" s="206"/>
      <c r="CM769" s="206"/>
      <c r="CN769" s="206"/>
    </row>
    <row r="770" spans="2:92" x14ac:dyDescent="0.25">
      <c r="B770" s="99" t="str">
        <f t="shared" si="91"/>
        <v/>
      </c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100"/>
      <c r="AH770" s="99"/>
      <c r="AI770" s="99"/>
      <c r="AJ770" s="99"/>
      <c r="AK770" s="99"/>
      <c r="AL770" s="99"/>
      <c r="AM770" s="99"/>
      <c r="AN770" s="99"/>
      <c r="AO770" s="99"/>
      <c r="AP770" s="99"/>
      <c r="AQ770" s="99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/>
      <c r="BC770" s="99"/>
      <c r="BD770" s="99"/>
      <c r="BE770" s="99"/>
      <c r="BF770" s="99"/>
      <c r="BG770" s="99"/>
      <c r="BH770" s="99"/>
      <c r="BI770" s="99"/>
      <c r="BJ770" s="99"/>
      <c r="BK770" s="99"/>
      <c r="BL770" s="99"/>
      <c r="BM770" s="99"/>
      <c r="BN770" s="99"/>
      <c r="BO770" s="99"/>
      <c r="BP770" s="99"/>
      <c r="BQ770" s="99"/>
      <c r="BR770" s="99"/>
      <c r="BS770" s="99"/>
      <c r="BT770" s="99"/>
      <c r="BU770" s="99"/>
      <c r="BV770" s="99"/>
      <c r="BW770" s="99"/>
      <c r="BX770" s="99"/>
      <c r="BY770" s="99"/>
      <c r="BZ770" s="99"/>
      <c r="CA770" s="99"/>
      <c r="CB770" s="99"/>
      <c r="CC770" s="99"/>
      <c r="CD770" s="99"/>
      <c r="CE770" s="99"/>
      <c r="CF770" s="99"/>
      <c r="CG770" s="99"/>
      <c r="CH770" s="99"/>
      <c r="CI770" s="206"/>
      <c r="CJ770" s="206"/>
      <c r="CK770" s="206"/>
      <c r="CL770" s="206"/>
      <c r="CM770" s="206"/>
      <c r="CN770" s="206"/>
    </row>
    <row r="771" spans="2:92" x14ac:dyDescent="0.25">
      <c r="B771" s="99" t="str">
        <f t="shared" si="91"/>
        <v/>
      </c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100"/>
      <c r="AH771" s="99"/>
      <c r="AI771" s="99"/>
      <c r="AJ771" s="99"/>
      <c r="AK771" s="99"/>
      <c r="AL771" s="99"/>
      <c r="AM771" s="99"/>
      <c r="AN771" s="99"/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/>
      <c r="BC771" s="99"/>
      <c r="BD771" s="99"/>
      <c r="BE771" s="99"/>
      <c r="BF771" s="99"/>
      <c r="BG771" s="99"/>
      <c r="BH771" s="99"/>
      <c r="BI771" s="99"/>
      <c r="BJ771" s="99"/>
      <c r="BK771" s="99"/>
      <c r="BL771" s="99"/>
      <c r="BM771" s="99"/>
      <c r="BN771" s="99"/>
      <c r="BO771" s="99"/>
      <c r="BP771" s="99"/>
      <c r="BQ771" s="99"/>
      <c r="BR771" s="99"/>
      <c r="BS771" s="99"/>
      <c r="BT771" s="99"/>
      <c r="BU771" s="99"/>
      <c r="BV771" s="99"/>
      <c r="BW771" s="99"/>
      <c r="BX771" s="99"/>
      <c r="BY771" s="99"/>
      <c r="BZ771" s="99"/>
      <c r="CA771" s="99"/>
      <c r="CB771" s="99"/>
      <c r="CC771" s="99"/>
      <c r="CD771" s="99"/>
      <c r="CE771" s="99"/>
      <c r="CF771" s="99"/>
      <c r="CG771" s="99"/>
      <c r="CH771" s="99"/>
      <c r="CI771" s="206"/>
      <c r="CJ771" s="206"/>
      <c r="CK771" s="206"/>
      <c r="CL771" s="206"/>
      <c r="CM771" s="206"/>
      <c r="CN771" s="206"/>
    </row>
    <row r="772" spans="2:92" x14ac:dyDescent="0.25">
      <c r="B772" s="99" t="str">
        <f t="shared" si="91"/>
        <v/>
      </c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100"/>
      <c r="AH772" s="99"/>
      <c r="AI772" s="99"/>
      <c r="AJ772" s="99"/>
      <c r="AK772" s="99"/>
      <c r="AL772" s="99"/>
      <c r="AM772" s="99"/>
      <c r="AN772" s="99"/>
      <c r="AO772" s="99"/>
      <c r="AP772" s="99"/>
      <c r="AQ772" s="99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/>
      <c r="BC772" s="99"/>
      <c r="BD772" s="99"/>
      <c r="BE772" s="99"/>
      <c r="BF772" s="99"/>
      <c r="BG772" s="99"/>
      <c r="BH772" s="99"/>
      <c r="BI772" s="99"/>
      <c r="BJ772" s="99"/>
      <c r="BK772" s="99"/>
      <c r="BL772" s="99"/>
      <c r="BM772" s="99"/>
      <c r="BN772" s="99"/>
      <c r="BO772" s="99"/>
      <c r="BP772" s="99"/>
      <c r="BQ772" s="99"/>
      <c r="BR772" s="99"/>
      <c r="BS772" s="99"/>
      <c r="BT772" s="99"/>
      <c r="BU772" s="99"/>
      <c r="BV772" s="99"/>
      <c r="BW772" s="99"/>
      <c r="BX772" s="99"/>
      <c r="BY772" s="99"/>
      <c r="BZ772" s="99"/>
      <c r="CA772" s="99"/>
      <c r="CB772" s="99"/>
      <c r="CC772" s="99"/>
      <c r="CD772" s="99"/>
      <c r="CE772" s="99"/>
      <c r="CF772" s="99"/>
      <c r="CG772" s="99"/>
      <c r="CH772" s="99"/>
      <c r="CI772" s="206"/>
      <c r="CJ772" s="206"/>
      <c r="CK772" s="206"/>
      <c r="CL772" s="206"/>
      <c r="CM772" s="206"/>
      <c r="CN772" s="206"/>
    </row>
    <row r="773" spans="2:92" x14ac:dyDescent="0.25">
      <c r="B773" s="99" t="str">
        <f t="shared" si="91"/>
        <v/>
      </c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100"/>
      <c r="AH773" s="99"/>
      <c r="AI773" s="99"/>
      <c r="AJ773" s="99"/>
      <c r="AK773" s="99"/>
      <c r="AL773" s="99"/>
      <c r="AM773" s="99"/>
      <c r="AN773" s="99"/>
      <c r="AO773" s="99"/>
      <c r="AP773" s="99"/>
      <c r="AQ773" s="99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/>
      <c r="BC773" s="99"/>
      <c r="BD773" s="99"/>
      <c r="BE773" s="99"/>
      <c r="BF773" s="99"/>
      <c r="BG773" s="99"/>
      <c r="BH773" s="99"/>
      <c r="BI773" s="99"/>
      <c r="BJ773" s="99"/>
      <c r="BK773" s="99"/>
      <c r="BL773" s="99"/>
      <c r="BM773" s="99"/>
      <c r="BN773" s="99"/>
      <c r="BO773" s="99"/>
      <c r="BP773" s="99"/>
      <c r="BQ773" s="99"/>
      <c r="BR773" s="99"/>
      <c r="BS773" s="99"/>
      <c r="BT773" s="99"/>
      <c r="BU773" s="99"/>
      <c r="BV773" s="99"/>
      <c r="BW773" s="99"/>
      <c r="BX773" s="99"/>
      <c r="BY773" s="99"/>
      <c r="BZ773" s="99"/>
      <c r="CA773" s="99"/>
      <c r="CB773" s="99"/>
      <c r="CC773" s="99"/>
      <c r="CD773" s="99"/>
      <c r="CE773" s="99"/>
      <c r="CF773" s="99"/>
      <c r="CG773" s="99"/>
      <c r="CH773" s="99"/>
      <c r="CI773" s="206"/>
      <c r="CJ773" s="206"/>
      <c r="CK773" s="206"/>
      <c r="CL773" s="206"/>
      <c r="CM773" s="206"/>
      <c r="CN773" s="206"/>
    </row>
    <row r="774" spans="2:92" x14ac:dyDescent="0.25">
      <c r="B774" s="99" t="str">
        <f t="shared" si="91"/>
        <v/>
      </c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100"/>
      <c r="AH774" s="99"/>
      <c r="AI774" s="99"/>
      <c r="AJ774" s="99"/>
      <c r="AK774" s="99"/>
      <c r="AL774" s="99"/>
      <c r="AM774" s="99"/>
      <c r="AN774" s="99"/>
      <c r="AO774" s="99"/>
      <c r="AP774" s="99"/>
      <c r="AQ774" s="99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/>
      <c r="BC774" s="99"/>
      <c r="BD774" s="99"/>
      <c r="BE774" s="99"/>
      <c r="BF774" s="99"/>
      <c r="BG774" s="99"/>
      <c r="BH774" s="99"/>
      <c r="BI774" s="99"/>
      <c r="BJ774" s="99"/>
      <c r="BK774" s="99"/>
      <c r="BL774" s="99"/>
      <c r="BM774" s="99"/>
      <c r="BN774" s="99"/>
      <c r="BO774" s="99"/>
      <c r="BP774" s="99"/>
      <c r="BQ774" s="99"/>
      <c r="BR774" s="99"/>
      <c r="BS774" s="99"/>
      <c r="BT774" s="99"/>
      <c r="BU774" s="99"/>
      <c r="BV774" s="99"/>
      <c r="BW774" s="99"/>
      <c r="BX774" s="99"/>
      <c r="BY774" s="99"/>
      <c r="BZ774" s="99"/>
      <c r="CA774" s="99"/>
      <c r="CB774" s="99"/>
      <c r="CC774" s="99"/>
      <c r="CD774" s="99"/>
      <c r="CE774" s="99"/>
      <c r="CF774" s="99"/>
      <c r="CG774" s="99"/>
      <c r="CH774" s="99"/>
      <c r="CI774" s="206"/>
      <c r="CJ774" s="206"/>
      <c r="CK774" s="206"/>
      <c r="CL774" s="206"/>
      <c r="CM774" s="206"/>
      <c r="CN774" s="206"/>
    </row>
    <row r="775" spans="2:92" x14ac:dyDescent="0.25">
      <c r="B775" s="99" t="str">
        <f t="shared" si="91"/>
        <v/>
      </c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100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/>
      <c r="BC775" s="99"/>
      <c r="BD775" s="99"/>
      <c r="BE775" s="99"/>
      <c r="BF775" s="99"/>
      <c r="BG775" s="99"/>
      <c r="BH775" s="99"/>
      <c r="BI775" s="99"/>
      <c r="BJ775" s="99"/>
      <c r="BK775" s="99"/>
      <c r="BL775" s="99"/>
      <c r="BM775" s="99"/>
      <c r="BN775" s="99"/>
      <c r="BO775" s="99"/>
      <c r="BP775" s="99"/>
      <c r="BQ775" s="99"/>
      <c r="BR775" s="99"/>
      <c r="BS775" s="99"/>
      <c r="BT775" s="99"/>
      <c r="BU775" s="99"/>
      <c r="BV775" s="99"/>
      <c r="BW775" s="99"/>
      <c r="BX775" s="99"/>
      <c r="BY775" s="99"/>
      <c r="BZ775" s="99"/>
      <c r="CA775" s="99"/>
      <c r="CB775" s="99"/>
      <c r="CC775" s="99"/>
      <c r="CD775" s="99"/>
      <c r="CE775" s="99"/>
      <c r="CF775" s="99"/>
      <c r="CG775" s="99"/>
      <c r="CH775" s="99"/>
      <c r="CI775" s="206"/>
      <c r="CJ775" s="206"/>
      <c r="CK775" s="206"/>
      <c r="CL775" s="206"/>
      <c r="CM775" s="206"/>
      <c r="CN775" s="206"/>
    </row>
    <row r="776" spans="2:92" x14ac:dyDescent="0.25">
      <c r="B776" s="99" t="str">
        <f t="shared" si="91"/>
        <v/>
      </c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100"/>
      <c r="AH776" s="99"/>
      <c r="AI776" s="99"/>
      <c r="AJ776" s="99"/>
      <c r="AK776" s="99"/>
      <c r="AL776" s="99"/>
      <c r="AM776" s="99"/>
      <c r="AN776" s="99"/>
      <c r="AO776" s="99"/>
      <c r="AP776" s="99"/>
      <c r="AQ776" s="99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/>
      <c r="BC776" s="99"/>
      <c r="BD776" s="99"/>
      <c r="BE776" s="99"/>
      <c r="BF776" s="99"/>
      <c r="BG776" s="99"/>
      <c r="BH776" s="99"/>
      <c r="BI776" s="99"/>
      <c r="BJ776" s="99"/>
      <c r="BK776" s="99"/>
      <c r="BL776" s="99"/>
      <c r="BM776" s="99"/>
      <c r="BN776" s="99"/>
      <c r="BO776" s="99"/>
      <c r="BP776" s="99"/>
      <c r="BQ776" s="99"/>
      <c r="BR776" s="99"/>
      <c r="BS776" s="99"/>
      <c r="BT776" s="99"/>
      <c r="BU776" s="99"/>
      <c r="BV776" s="99"/>
      <c r="BW776" s="99"/>
      <c r="BX776" s="99"/>
      <c r="BY776" s="99"/>
      <c r="BZ776" s="99"/>
      <c r="CA776" s="99"/>
      <c r="CB776" s="99"/>
      <c r="CC776" s="99"/>
      <c r="CD776" s="99"/>
      <c r="CE776" s="99"/>
      <c r="CF776" s="99"/>
      <c r="CG776" s="99"/>
      <c r="CH776" s="99"/>
      <c r="CI776" s="206"/>
      <c r="CJ776" s="206"/>
      <c r="CK776" s="206"/>
      <c r="CL776" s="206"/>
      <c r="CM776" s="206"/>
      <c r="CN776" s="206"/>
    </row>
    <row r="777" spans="2:92" x14ac:dyDescent="0.25">
      <c r="B777" s="99" t="str">
        <f t="shared" si="91"/>
        <v/>
      </c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100"/>
      <c r="AH777" s="99"/>
      <c r="AI777" s="99"/>
      <c r="AJ777" s="99"/>
      <c r="AK777" s="99"/>
      <c r="AL777" s="99"/>
      <c r="AM777" s="99"/>
      <c r="AN777" s="99"/>
      <c r="AO777" s="99"/>
      <c r="AP777" s="99"/>
      <c r="AQ777" s="99"/>
      <c r="AR777" s="99"/>
      <c r="AS777" s="99"/>
      <c r="AT777" s="99"/>
      <c r="AU777" s="99"/>
      <c r="AV777" s="99"/>
      <c r="AW777" s="99"/>
      <c r="AX777" s="99"/>
      <c r="AY777" s="99"/>
      <c r="AZ777" s="99"/>
      <c r="BA777" s="99"/>
      <c r="BB777" s="99"/>
      <c r="BC777" s="99"/>
      <c r="BD777" s="99"/>
      <c r="BE777" s="99"/>
      <c r="BF777" s="99"/>
      <c r="BG777" s="99"/>
      <c r="BH777" s="99"/>
      <c r="BI777" s="99"/>
      <c r="BJ777" s="99"/>
      <c r="BK777" s="99"/>
      <c r="BL777" s="99"/>
      <c r="BM777" s="99"/>
      <c r="BN777" s="99"/>
      <c r="BO777" s="99"/>
      <c r="BP777" s="99"/>
      <c r="BQ777" s="99"/>
      <c r="BR777" s="99"/>
      <c r="BS777" s="99"/>
      <c r="BT777" s="99"/>
      <c r="BU777" s="99"/>
      <c r="BV777" s="99"/>
      <c r="BW777" s="99"/>
      <c r="BX777" s="99"/>
      <c r="BY777" s="99"/>
      <c r="BZ777" s="99"/>
      <c r="CA777" s="99"/>
      <c r="CB777" s="99"/>
      <c r="CC777" s="99"/>
      <c r="CD777" s="99"/>
      <c r="CE777" s="99"/>
      <c r="CF777" s="99"/>
      <c r="CG777" s="99"/>
      <c r="CH777" s="99"/>
      <c r="CI777" s="206"/>
      <c r="CJ777" s="206"/>
      <c r="CK777" s="206"/>
      <c r="CL777" s="206"/>
      <c r="CM777" s="206"/>
      <c r="CN777" s="206"/>
    </row>
    <row r="778" spans="2:92" x14ac:dyDescent="0.25">
      <c r="B778" s="99" t="str">
        <f t="shared" si="91"/>
        <v/>
      </c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100"/>
      <c r="AH778" s="99"/>
      <c r="AI778" s="99"/>
      <c r="AJ778" s="99"/>
      <c r="AK778" s="99"/>
      <c r="AL778" s="99"/>
      <c r="AM778" s="99"/>
      <c r="AN778" s="99"/>
      <c r="AO778" s="99"/>
      <c r="AP778" s="99"/>
      <c r="AQ778" s="99"/>
      <c r="AR778" s="99"/>
      <c r="AS778" s="99"/>
      <c r="AT778" s="99"/>
      <c r="AU778" s="99"/>
      <c r="AV778" s="99"/>
      <c r="AW778" s="99"/>
      <c r="AX778" s="99"/>
      <c r="AY778" s="99"/>
      <c r="AZ778" s="99"/>
      <c r="BA778" s="99"/>
      <c r="BB778" s="99"/>
      <c r="BC778" s="99"/>
      <c r="BD778" s="99"/>
      <c r="BE778" s="99"/>
      <c r="BF778" s="99"/>
      <c r="BG778" s="99"/>
      <c r="BH778" s="99"/>
      <c r="BI778" s="99"/>
      <c r="BJ778" s="99"/>
      <c r="BK778" s="99"/>
      <c r="BL778" s="99"/>
      <c r="BM778" s="99"/>
      <c r="BN778" s="99"/>
      <c r="BO778" s="99"/>
      <c r="BP778" s="99"/>
      <c r="BQ778" s="99"/>
      <c r="BR778" s="99"/>
      <c r="BS778" s="99"/>
      <c r="BT778" s="99"/>
      <c r="BU778" s="99"/>
      <c r="BV778" s="99"/>
      <c r="BW778" s="99"/>
      <c r="BX778" s="99"/>
      <c r="BY778" s="99"/>
      <c r="BZ778" s="99"/>
      <c r="CA778" s="99"/>
      <c r="CB778" s="99"/>
      <c r="CC778" s="99"/>
      <c r="CD778" s="99"/>
      <c r="CE778" s="99"/>
      <c r="CF778" s="99"/>
      <c r="CG778" s="99"/>
      <c r="CH778" s="99"/>
      <c r="CI778" s="206"/>
      <c r="CJ778" s="206"/>
      <c r="CK778" s="206"/>
      <c r="CL778" s="206"/>
      <c r="CM778" s="206"/>
      <c r="CN778" s="206"/>
    </row>
    <row r="779" spans="2:92" x14ac:dyDescent="0.25">
      <c r="B779" s="99" t="str">
        <f t="shared" si="91"/>
        <v/>
      </c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100"/>
      <c r="AH779" s="99"/>
      <c r="AI779" s="99"/>
      <c r="AJ779" s="99"/>
      <c r="AK779" s="99"/>
      <c r="AL779" s="99"/>
      <c r="AM779" s="99"/>
      <c r="AN779" s="99"/>
      <c r="AO779" s="99"/>
      <c r="AP779" s="99"/>
      <c r="AQ779" s="99"/>
      <c r="AR779" s="99"/>
      <c r="AS779" s="99"/>
      <c r="AT779" s="99"/>
      <c r="AU779" s="99"/>
      <c r="AV779" s="99"/>
      <c r="AW779" s="99"/>
      <c r="AX779" s="99"/>
      <c r="AY779" s="99"/>
      <c r="AZ779" s="99"/>
      <c r="BA779" s="99"/>
      <c r="BB779" s="99"/>
      <c r="BC779" s="99"/>
      <c r="BD779" s="99"/>
      <c r="BE779" s="99"/>
      <c r="BF779" s="99"/>
      <c r="BG779" s="99"/>
      <c r="BH779" s="99"/>
      <c r="BI779" s="99"/>
      <c r="BJ779" s="99"/>
      <c r="BK779" s="99"/>
      <c r="BL779" s="99"/>
      <c r="BM779" s="99"/>
      <c r="BN779" s="99"/>
      <c r="BO779" s="99"/>
      <c r="BP779" s="99"/>
      <c r="BQ779" s="99"/>
      <c r="BR779" s="99"/>
      <c r="BS779" s="99"/>
      <c r="BT779" s="99"/>
      <c r="BU779" s="99"/>
      <c r="BV779" s="99"/>
      <c r="BW779" s="99"/>
      <c r="BX779" s="99"/>
      <c r="BY779" s="99"/>
      <c r="BZ779" s="99"/>
      <c r="CA779" s="99"/>
      <c r="CB779" s="99"/>
      <c r="CC779" s="99"/>
      <c r="CD779" s="99"/>
      <c r="CE779" s="99"/>
      <c r="CF779" s="99"/>
      <c r="CG779" s="99"/>
      <c r="CH779" s="99"/>
      <c r="CI779" s="206"/>
      <c r="CJ779" s="206"/>
      <c r="CK779" s="206"/>
      <c r="CL779" s="206"/>
      <c r="CM779" s="206"/>
      <c r="CN779" s="206"/>
    </row>
    <row r="780" spans="2:92" x14ac:dyDescent="0.25">
      <c r="B780" s="99" t="str">
        <f t="shared" si="91"/>
        <v/>
      </c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100"/>
      <c r="AH780" s="99"/>
      <c r="AI780" s="99"/>
      <c r="AJ780" s="99"/>
      <c r="AK780" s="99"/>
      <c r="AL780" s="99"/>
      <c r="AM780" s="99"/>
      <c r="AN780" s="99"/>
      <c r="AO780" s="99"/>
      <c r="AP780" s="99"/>
      <c r="AQ780" s="99"/>
      <c r="AR780" s="99"/>
      <c r="AS780" s="99"/>
      <c r="AT780" s="99"/>
      <c r="AU780" s="99"/>
      <c r="AV780" s="99"/>
      <c r="AW780" s="99"/>
      <c r="AX780" s="99"/>
      <c r="AY780" s="99"/>
      <c r="AZ780" s="99"/>
      <c r="BA780" s="99"/>
      <c r="BB780" s="99"/>
      <c r="BC780" s="99"/>
      <c r="BD780" s="99"/>
      <c r="BE780" s="99"/>
      <c r="BF780" s="99"/>
      <c r="BG780" s="99"/>
      <c r="BH780" s="99"/>
      <c r="BI780" s="99"/>
      <c r="BJ780" s="99"/>
      <c r="BK780" s="99"/>
      <c r="BL780" s="99"/>
      <c r="BM780" s="99"/>
      <c r="BN780" s="99"/>
      <c r="BO780" s="99"/>
      <c r="BP780" s="99"/>
      <c r="BQ780" s="99"/>
      <c r="BR780" s="99"/>
      <c r="BS780" s="99"/>
      <c r="BT780" s="99"/>
      <c r="BU780" s="99"/>
      <c r="BV780" s="99"/>
      <c r="BW780" s="99"/>
      <c r="BX780" s="99"/>
      <c r="BY780" s="99"/>
      <c r="BZ780" s="99"/>
      <c r="CA780" s="99"/>
      <c r="CB780" s="99"/>
      <c r="CC780" s="99"/>
      <c r="CD780" s="99"/>
      <c r="CE780" s="99"/>
      <c r="CF780" s="99"/>
      <c r="CG780" s="99"/>
      <c r="CH780" s="99"/>
      <c r="CI780" s="206"/>
      <c r="CJ780" s="206"/>
      <c r="CK780" s="206"/>
      <c r="CL780" s="206"/>
      <c r="CM780" s="206"/>
      <c r="CN780" s="206"/>
    </row>
    <row r="781" spans="2:92" x14ac:dyDescent="0.25">
      <c r="B781" s="99" t="str">
        <f t="shared" si="91"/>
        <v/>
      </c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100"/>
      <c r="AH781" s="99"/>
      <c r="AI781" s="99"/>
      <c r="AJ781" s="99"/>
      <c r="AK781" s="99"/>
      <c r="AL781" s="99"/>
      <c r="AM781" s="99"/>
      <c r="AN781" s="99"/>
      <c r="AO781" s="99"/>
      <c r="AP781" s="99"/>
      <c r="AQ781" s="99"/>
      <c r="AR781" s="99"/>
      <c r="AS781" s="99"/>
      <c r="AT781" s="99"/>
      <c r="AU781" s="99"/>
      <c r="AV781" s="99"/>
      <c r="AW781" s="99"/>
      <c r="AX781" s="99"/>
      <c r="AY781" s="99"/>
      <c r="AZ781" s="99"/>
      <c r="BA781" s="99"/>
      <c r="BB781" s="99"/>
      <c r="BC781" s="99"/>
      <c r="BD781" s="99"/>
      <c r="BE781" s="99"/>
      <c r="BF781" s="99"/>
      <c r="BG781" s="99"/>
      <c r="BH781" s="99"/>
      <c r="BI781" s="99"/>
      <c r="BJ781" s="99"/>
      <c r="BK781" s="99"/>
      <c r="BL781" s="99"/>
      <c r="BM781" s="99"/>
      <c r="BN781" s="99"/>
      <c r="BO781" s="99"/>
      <c r="BP781" s="99"/>
      <c r="BQ781" s="99"/>
      <c r="BR781" s="99"/>
      <c r="BS781" s="99"/>
      <c r="BT781" s="99"/>
      <c r="BU781" s="99"/>
      <c r="BV781" s="99"/>
      <c r="BW781" s="99"/>
      <c r="BX781" s="99"/>
      <c r="BY781" s="99"/>
      <c r="BZ781" s="99"/>
      <c r="CA781" s="99"/>
      <c r="CB781" s="99"/>
      <c r="CC781" s="99"/>
      <c r="CD781" s="99"/>
      <c r="CE781" s="99"/>
      <c r="CF781" s="99"/>
      <c r="CG781" s="99"/>
      <c r="CH781" s="99"/>
      <c r="CI781" s="206"/>
      <c r="CJ781" s="206"/>
      <c r="CK781" s="206"/>
      <c r="CL781" s="206"/>
      <c r="CM781" s="206"/>
      <c r="CN781" s="206"/>
    </row>
    <row r="782" spans="2:92" x14ac:dyDescent="0.25">
      <c r="B782" s="99" t="str">
        <f t="shared" si="91"/>
        <v/>
      </c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100"/>
      <c r="AH782" s="99"/>
      <c r="AI782" s="99"/>
      <c r="AJ782" s="99"/>
      <c r="AK782" s="99"/>
      <c r="AL782" s="99"/>
      <c r="AM782" s="99"/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99"/>
      <c r="BA782" s="99"/>
      <c r="BB782" s="99"/>
      <c r="BC782" s="99"/>
      <c r="BD782" s="99"/>
      <c r="BE782" s="99"/>
      <c r="BF782" s="99"/>
      <c r="BG782" s="99"/>
      <c r="BH782" s="99"/>
      <c r="BI782" s="99"/>
      <c r="BJ782" s="99"/>
      <c r="BK782" s="99"/>
      <c r="BL782" s="99"/>
      <c r="BM782" s="99"/>
      <c r="BN782" s="99"/>
      <c r="BO782" s="99"/>
      <c r="BP782" s="99"/>
      <c r="BQ782" s="99"/>
      <c r="BR782" s="99"/>
      <c r="BS782" s="99"/>
      <c r="BT782" s="99"/>
      <c r="BU782" s="99"/>
      <c r="BV782" s="99"/>
      <c r="BW782" s="99"/>
      <c r="BX782" s="99"/>
      <c r="BY782" s="99"/>
      <c r="BZ782" s="99"/>
      <c r="CA782" s="99"/>
      <c r="CB782" s="99"/>
      <c r="CC782" s="99"/>
      <c r="CD782" s="99"/>
      <c r="CE782" s="99"/>
      <c r="CF782" s="99"/>
      <c r="CG782" s="99"/>
      <c r="CH782" s="99"/>
      <c r="CI782" s="206"/>
      <c r="CJ782" s="206"/>
      <c r="CK782" s="206"/>
      <c r="CL782" s="206"/>
      <c r="CM782" s="206"/>
      <c r="CN782" s="206"/>
    </row>
    <row r="783" spans="2:92" x14ac:dyDescent="0.25">
      <c r="B783" s="99" t="str">
        <f t="shared" si="91"/>
        <v/>
      </c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100"/>
      <c r="AH783" s="99"/>
      <c r="AI783" s="99"/>
      <c r="AJ783" s="99"/>
      <c r="AK783" s="99"/>
      <c r="AL783" s="99"/>
      <c r="AM783" s="99"/>
      <c r="AN783" s="99"/>
      <c r="AO783" s="99"/>
      <c r="AP783" s="99"/>
      <c r="AQ783" s="99"/>
      <c r="AR783" s="99"/>
      <c r="AS783" s="99"/>
      <c r="AT783" s="99"/>
      <c r="AU783" s="99"/>
      <c r="AV783" s="99"/>
      <c r="AW783" s="99"/>
      <c r="AX783" s="99"/>
      <c r="AY783" s="99"/>
      <c r="AZ783" s="99"/>
      <c r="BA783" s="99"/>
      <c r="BB783" s="99"/>
      <c r="BC783" s="99"/>
      <c r="BD783" s="99"/>
      <c r="BE783" s="99"/>
      <c r="BF783" s="99"/>
      <c r="BG783" s="99"/>
      <c r="BH783" s="99"/>
      <c r="BI783" s="99"/>
      <c r="BJ783" s="99"/>
      <c r="BK783" s="99"/>
      <c r="BL783" s="99"/>
      <c r="BM783" s="99"/>
      <c r="BN783" s="99"/>
      <c r="BO783" s="99"/>
      <c r="BP783" s="99"/>
      <c r="BQ783" s="99"/>
      <c r="BR783" s="99"/>
      <c r="BS783" s="99"/>
      <c r="BT783" s="99"/>
      <c r="BU783" s="99"/>
      <c r="BV783" s="99"/>
      <c r="BW783" s="99"/>
      <c r="BX783" s="99"/>
      <c r="BY783" s="99"/>
      <c r="BZ783" s="99"/>
      <c r="CA783" s="99"/>
      <c r="CB783" s="99"/>
      <c r="CC783" s="99"/>
      <c r="CD783" s="99"/>
      <c r="CE783" s="99"/>
      <c r="CF783" s="99"/>
      <c r="CG783" s="99"/>
      <c r="CH783" s="99"/>
      <c r="CI783" s="206"/>
      <c r="CJ783" s="206"/>
      <c r="CK783" s="206"/>
      <c r="CL783" s="206"/>
      <c r="CM783" s="206"/>
      <c r="CN783" s="206"/>
    </row>
    <row r="784" spans="2:92" x14ac:dyDescent="0.25">
      <c r="B784" s="99" t="str">
        <f t="shared" si="91"/>
        <v/>
      </c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100"/>
      <c r="AH784" s="99"/>
      <c r="AI784" s="99"/>
      <c r="AJ784" s="99"/>
      <c r="AK784" s="99"/>
      <c r="AL784" s="99"/>
      <c r="AM784" s="99"/>
      <c r="AN784" s="99"/>
      <c r="AO784" s="99"/>
      <c r="AP784" s="99"/>
      <c r="AQ784" s="99"/>
      <c r="AR784" s="99"/>
      <c r="AS784" s="99"/>
      <c r="AT784" s="99"/>
      <c r="AU784" s="99"/>
      <c r="AV784" s="99"/>
      <c r="AW784" s="99"/>
      <c r="AX784" s="99"/>
      <c r="AY784" s="99"/>
      <c r="AZ784" s="99"/>
      <c r="BA784" s="99"/>
      <c r="BB784" s="99"/>
      <c r="BC784" s="99"/>
      <c r="BD784" s="99"/>
      <c r="BE784" s="99"/>
      <c r="BF784" s="99"/>
      <c r="BG784" s="99"/>
      <c r="BH784" s="99"/>
      <c r="BI784" s="99"/>
      <c r="BJ784" s="99"/>
      <c r="BK784" s="99"/>
      <c r="BL784" s="99"/>
      <c r="BM784" s="99"/>
      <c r="BN784" s="99"/>
      <c r="BO784" s="99"/>
      <c r="BP784" s="99"/>
      <c r="BQ784" s="99"/>
      <c r="BR784" s="99"/>
      <c r="BS784" s="99"/>
      <c r="BT784" s="99"/>
      <c r="BU784" s="99"/>
      <c r="BV784" s="99"/>
      <c r="BW784" s="99"/>
      <c r="BX784" s="99"/>
      <c r="BY784" s="99"/>
      <c r="BZ784" s="99"/>
      <c r="CA784" s="99"/>
      <c r="CB784" s="99"/>
      <c r="CC784" s="99"/>
      <c r="CD784" s="99"/>
      <c r="CE784" s="99"/>
      <c r="CF784" s="99"/>
      <c r="CG784" s="99"/>
      <c r="CH784" s="99"/>
      <c r="CI784" s="206"/>
      <c r="CJ784" s="206"/>
      <c r="CK784" s="206"/>
      <c r="CL784" s="206"/>
      <c r="CM784" s="206"/>
      <c r="CN784" s="206"/>
    </row>
    <row r="785" spans="2:92" x14ac:dyDescent="0.25">
      <c r="B785" s="99" t="str">
        <f t="shared" si="91"/>
        <v/>
      </c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100"/>
      <c r="AH785" s="99"/>
      <c r="AI785" s="99"/>
      <c r="AJ785" s="99"/>
      <c r="AK785" s="99"/>
      <c r="AL785" s="99"/>
      <c r="AM785" s="99"/>
      <c r="AN785" s="99"/>
      <c r="AO785" s="99"/>
      <c r="AP785" s="99"/>
      <c r="AQ785" s="99"/>
      <c r="AR785" s="99"/>
      <c r="AS785" s="99"/>
      <c r="AT785" s="99"/>
      <c r="AU785" s="99"/>
      <c r="AV785" s="99"/>
      <c r="AW785" s="99"/>
      <c r="AX785" s="99"/>
      <c r="AY785" s="99"/>
      <c r="AZ785" s="99"/>
      <c r="BA785" s="99"/>
      <c r="BB785" s="99"/>
      <c r="BC785" s="99"/>
      <c r="BD785" s="99"/>
      <c r="BE785" s="99"/>
      <c r="BF785" s="99"/>
      <c r="BG785" s="99"/>
      <c r="BH785" s="99"/>
      <c r="BI785" s="99"/>
      <c r="BJ785" s="99"/>
      <c r="BK785" s="99"/>
      <c r="BL785" s="99"/>
      <c r="BM785" s="99"/>
      <c r="BN785" s="99"/>
      <c r="BO785" s="99"/>
      <c r="BP785" s="99"/>
      <c r="BQ785" s="99"/>
      <c r="BR785" s="99"/>
      <c r="BS785" s="99"/>
      <c r="BT785" s="99"/>
      <c r="BU785" s="99"/>
      <c r="BV785" s="99"/>
      <c r="BW785" s="99"/>
      <c r="BX785" s="99"/>
      <c r="BY785" s="99"/>
      <c r="BZ785" s="99"/>
      <c r="CA785" s="99"/>
      <c r="CB785" s="99"/>
      <c r="CC785" s="99"/>
      <c r="CD785" s="99"/>
      <c r="CE785" s="99"/>
      <c r="CF785" s="99"/>
      <c r="CG785" s="99"/>
      <c r="CH785" s="99"/>
      <c r="CI785" s="206"/>
      <c r="CJ785" s="206"/>
      <c r="CK785" s="206"/>
      <c r="CL785" s="206"/>
      <c r="CM785" s="206"/>
      <c r="CN785" s="206"/>
    </row>
    <row r="786" spans="2:92" x14ac:dyDescent="0.25">
      <c r="B786" s="99" t="str">
        <f t="shared" si="91"/>
        <v/>
      </c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100"/>
      <c r="AH786" s="99"/>
      <c r="AI786" s="99"/>
      <c r="AJ786" s="99"/>
      <c r="AK786" s="99"/>
      <c r="AL786" s="99"/>
      <c r="AM786" s="99"/>
      <c r="AN786" s="99"/>
      <c r="AO786" s="99"/>
      <c r="AP786" s="99"/>
      <c r="AQ786" s="99"/>
      <c r="AR786" s="99"/>
      <c r="AS786" s="99"/>
      <c r="AT786" s="99"/>
      <c r="AU786" s="99"/>
      <c r="AV786" s="99"/>
      <c r="AW786" s="99"/>
      <c r="AX786" s="99"/>
      <c r="AY786" s="99"/>
      <c r="AZ786" s="99"/>
      <c r="BA786" s="99"/>
      <c r="BB786" s="99"/>
      <c r="BC786" s="99"/>
      <c r="BD786" s="99"/>
      <c r="BE786" s="99"/>
      <c r="BF786" s="99"/>
      <c r="BG786" s="99"/>
      <c r="BH786" s="99"/>
      <c r="BI786" s="99"/>
      <c r="BJ786" s="99"/>
      <c r="BK786" s="99"/>
      <c r="BL786" s="99"/>
      <c r="BM786" s="99"/>
      <c r="BN786" s="99"/>
      <c r="BO786" s="99"/>
      <c r="BP786" s="99"/>
      <c r="BQ786" s="99"/>
      <c r="BR786" s="99"/>
      <c r="BS786" s="99"/>
      <c r="BT786" s="99"/>
      <c r="BU786" s="99"/>
      <c r="BV786" s="99"/>
      <c r="BW786" s="99"/>
      <c r="BX786" s="99"/>
      <c r="BY786" s="99"/>
      <c r="BZ786" s="99"/>
      <c r="CA786" s="99"/>
      <c r="CB786" s="99"/>
      <c r="CC786" s="99"/>
      <c r="CD786" s="99"/>
      <c r="CE786" s="99"/>
      <c r="CF786" s="99"/>
      <c r="CG786" s="99"/>
      <c r="CH786" s="99"/>
      <c r="CI786" s="206"/>
      <c r="CJ786" s="206"/>
      <c r="CK786" s="206"/>
      <c r="CL786" s="206"/>
      <c r="CM786" s="206"/>
      <c r="CN786" s="206"/>
    </row>
    <row r="787" spans="2:92" x14ac:dyDescent="0.25">
      <c r="B787" s="99" t="str">
        <f t="shared" si="91"/>
        <v/>
      </c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100"/>
      <c r="AH787" s="99"/>
      <c r="AI787" s="99"/>
      <c r="AJ787" s="99"/>
      <c r="AK787" s="99"/>
      <c r="AL787" s="99"/>
      <c r="AM787" s="99"/>
      <c r="AN787" s="99"/>
      <c r="AO787" s="99"/>
      <c r="AP787" s="99"/>
      <c r="AQ787" s="99"/>
      <c r="AR787" s="99"/>
      <c r="AS787" s="99"/>
      <c r="AT787" s="99"/>
      <c r="AU787" s="99"/>
      <c r="AV787" s="99"/>
      <c r="AW787" s="99"/>
      <c r="AX787" s="99"/>
      <c r="AY787" s="99"/>
      <c r="AZ787" s="99"/>
      <c r="BA787" s="99"/>
      <c r="BB787" s="99"/>
      <c r="BC787" s="99"/>
      <c r="BD787" s="99"/>
      <c r="BE787" s="99"/>
      <c r="BF787" s="99"/>
      <c r="BG787" s="99"/>
      <c r="BH787" s="99"/>
      <c r="BI787" s="99"/>
      <c r="BJ787" s="99"/>
      <c r="BK787" s="99"/>
      <c r="BL787" s="99"/>
      <c r="BM787" s="99"/>
      <c r="BN787" s="99"/>
      <c r="BO787" s="99"/>
      <c r="BP787" s="99"/>
      <c r="BQ787" s="99"/>
      <c r="BR787" s="99"/>
      <c r="BS787" s="99"/>
      <c r="BT787" s="99"/>
      <c r="BU787" s="99"/>
      <c r="BV787" s="99"/>
      <c r="BW787" s="99"/>
      <c r="BX787" s="99"/>
      <c r="BY787" s="99"/>
      <c r="BZ787" s="99"/>
      <c r="CA787" s="99"/>
      <c r="CB787" s="99"/>
      <c r="CC787" s="99"/>
      <c r="CD787" s="99"/>
      <c r="CE787" s="99"/>
      <c r="CF787" s="99"/>
      <c r="CG787" s="99"/>
      <c r="CH787" s="99"/>
      <c r="CI787" s="206"/>
      <c r="CJ787" s="206"/>
      <c r="CK787" s="206"/>
      <c r="CL787" s="206"/>
      <c r="CM787" s="206"/>
      <c r="CN787" s="206"/>
    </row>
    <row r="788" spans="2:92" x14ac:dyDescent="0.25">
      <c r="B788" s="99" t="str">
        <f t="shared" si="91"/>
        <v/>
      </c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100"/>
      <c r="AH788" s="99"/>
      <c r="AI788" s="99"/>
      <c r="AJ788" s="99"/>
      <c r="AK788" s="99"/>
      <c r="AL788" s="99"/>
      <c r="AM788" s="99"/>
      <c r="AN788" s="99"/>
      <c r="AO788" s="99"/>
      <c r="AP788" s="99"/>
      <c r="AQ788" s="99"/>
      <c r="AR788" s="99"/>
      <c r="AS788" s="99"/>
      <c r="AT788" s="99"/>
      <c r="AU788" s="99"/>
      <c r="AV788" s="99"/>
      <c r="AW788" s="99"/>
      <c r="AX788" s="99"/>
      <c r="AY788" s="99"/>
      <c r="AZ788" s="99"/>
      <c r="BA788" s="99"/>
      <c r="BB788" s="99"/>
      <c r="BC788" s="99"/>
      <c r="BD788" s="99"/>
      <c r="BE788" s="99"/>
      <c r="BF788" s="99"/>
      <c r="BG788" s="99"/>
      <c r="BH788" s="99"/>
      <c r="BI788" s="99"/>
      <c r="BJ788" s="99"/>
      <c r="BK788" s="99"/>
      <c r="BL788" s="99"/>
      <c r="BM788" s="99"/>
      <c r="BN788" s="99"/>
      <c r="BO788" s="99"/>
      <c r="BP788" s="99"/>
      <c r="BQ788" s="99"/>
      <c r="BR788" s="99"/>
      <c r="BS788" s="99"/>
      <c r="BT788" s="99"/>
      <c r="BU788" s="99"/>
      <c r="BV788" s="99"/>
      <c r="BW788" s="99"/>
      <c r="BX788" s="99"/>
      <c r="BY788" s="99"/>
      <c r="BZ788" s="99"/>
      <c r="CA788" s="99"/>
      <c r="CB788" s="99"/>
      <c r="CC788" s="99"/>
      <c r="CD788" s="99"/>
      <c r="CE788" s="99"/>
      <c r="CF788" s="99"/>
      <c r="CG788" s="99"/>
      <c r="CH788" s="99"/>
      <c r="CI788" s="206"/>
      <c r="CJ788" s="206"/>
      <c r="CK788" s="206"/>
      <c r="CL788" s="206"/>
      <c r="CM788" s="206"/>
      <c r="CN788" s="206"/>
    </row>
    <row r="789" spans="2:92" x14ac:dyDescent="0.25">
      <c r="B789" s="99" t="str">
        <f t="shared" si="91"/>
        <v/>
      </c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100"/>
      <c r="AH789" s="99"/>
      <c r="AI789" s="99"/>
      <c r="AJ789" s="99"/>
      <c r="AK789" s="99"/>
      <c r="AL789" s="99"/>
      <c r="AM789" s="99"/>
      <c r="AN789" s="99"/>
      <c r="AO789" s="99"/>
      <c r="AP789" s="99"/>
      <c r="AQ789" s="99"/>
      <c r="AR789" s="99"/>
      <c r="AS789" s="99"/>
      <c r="AT789" s="99"/>
      <c r="AU789" s="99"/>
      <c r="AV789" s="99"/>
      <c r="AW789" s="99"/>
      <c r="AX789" s="99"/>
      <c r="AY789" s="99"/>
      <c r="AZ789" s="99"/>
      <c r="BA789" s="99"/>
      <c r="BB789" s="99"/>
      <c r="BC789" s="99"/>
      <c r="BD789" s="99"/>
      <c r="BE789" s="99"/>
      <c r="BF789" s="99"/>
      <c r="BG789" s="99"/>
      <c r="BH789" s="99"/>
      <c r="BI789" s="99"/>
      <c r="BJ789" s="99"/>
      <c r="BK789" s="99"/>
      <c r="BL789" s="99"/>
      <c r="BM789" s="99"/>
      <c r="BN789" s="99"/>
      <c r="BO789" s="99"/>
      <c r="BP789" s="99"/>
      <c r="BQ789" s="99"/>
      <c r="BR789" s="99"/>
      <c r="BS789" s="99"/>
      <c r="BT789" s="99"/>
      <c r="BU789" s="99"/>
      <c r="BV789" s="99"/>
      <c r="BW789" s="99"/>
      <c r="BX789" s="99"/>
      <c r="BY789" s="99"/>
      <c r="BZ789" s="99"/>
      <c r="CA789" s="99"/>
      <c r="CB789" s="99"/>
      <c r="CC789" s="99"/>
      <c r="CD789" s="99"/>
      <c r="CE789" s="99"/>
      <c r="CF789" s="99"/>
      <c r="CG789" s="99"/>
      <c r="CH789" s="99"/>
      <c r="CI789" s="206"/>
      <c r="CJ789" s="206"/>
      <c r="CK789" s="206"/>
      <c r="CL789" s="206"/>
      <c r="CM789" s="206"/>
      <c r="CN789" s="206"/>
    </row>
    <row r="790" spans="2:92" x14ac:dyDescent="0.25">
      <c r="B790" s="99" t="str">
        <f t="shared" si="91"/>
        <v/>
      </c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100"/>
      <c r="AH790" s="99"/>
      <c r="AI790" s="99"/>
      <c r="AJ790" s="99"/>
      <c r="AK790" s="99"/>
      <c r="AL790" s="99"/>
      <c r="AM790" s="99"/>
      <c r="AN790" s="99"/>
      <c r="AO790" s="99"/>
      <c r="AP790" s="99"/>
      <c r="AQ790" s="99"/>
      <c r="AR790" s="99"/>
      <c r="AS790" s="99"/>
      <c r="AT790" s="99"/>
      <c r="AU790" s="99"/>
      <c r="AV790" s="99"/>
      <c r="AW790" s="99"/>
      <c r="AX790" s="99"/>
      <c r="AY790" s="99"/>
      <c r="AZ790" s="99"/>
      <c r="BA790" s="99"/>
      <c r="BB790" s="99"/>
      <c r="BC790" s="99"/>
      <c r="BD790" s="99"/>
      <c r="BE790" s="99"/>
      <c r="BF790" s="99"/>
      <c r="BG790" s="99"/>
      <c r="BH790" s="99"/>
      <c r="BI790" s="99"/>
      <c r="BJ790" s="99"/>
      <c r="BK790" s="99"/>
      <c r="BL790" s="99"/>
      <c r="BM790" s="99"/>
      <c r="BN790" s="99"/>
      <c r="BO790" s="99"/>
      <c r="BP790" s="99"/>
      <c r="BQ790" s="99"/>
      <c r="BR790" s="99"/>
      <c r="BS790" s="99"/>
      <c r="BT790" s="99"/>
      <c r="BU790" s="99"/>
      <c r="BV790" s="99"/>
      <c r="BW790" s="99"/>
      <c r="BX790" s="99"/>
      <c r="BY790" s="99"/>
      <c r="BZ790" s="99"/>
      <c r="CA790" s="99"/>
      <c r="CB790" s="99"/>
      <c r="CC790" s="99"/>
      <c r="CD790" s="99"/>
      <c r="CE790" s="99"/>
      <c r="CF790" s="99"/>
      <c r="CG790" s="99"/>
      <c r="CH790" s="99"/>
      <c r="CI790" s="206"/>
      <c r="CJ790" s="206"/>
      <c r="CK790" s="206"/>
      <c r="CL790" s="206"/>
      <c r="CM790" s="206"/>
      <c r="CN790" s="206"/>
    </row>
    <row r="791" spans="2:92" x14ac:dyDescent="0.25">
      <c r="B791" s="99" t="str">
        <f t="shared" si="91"/>
        <v/>
      </c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100"/>
      <c r="AH791" s="99"/>
      <c r="AI791" s="99"/>
      <c r="AJ791" s="99"/>
      <c r="AK791" s="99"/>
      <c r="AL791" s="99"/>
      <c r="AM791" s="99"/>
      <c r="AN791" s="99"/>
      <c r="AO791" s="99"/>
      <c r="AP791" s="99"/>
      <c r="AQ791" s="99"/>
      <c r="AR791" s="99"/>
      <c r="AS791" s="99"/>
      <c r="AT791" s="99"/>
      <c r="AU791" s="99"/>
      <c r="AV791" s="99"/>
      <c r="AW791" s="99"/>
      <c r="AX791" s="99"/>
      <c r="AY791" s="99"/>
      <c r="AZ791" s="99"/>
      <c r="BA791" s="99"/>
      <c r="BB791" s="99"/>
      <c r="BC791" s="99"/>
      <c r="BD791" s="99"/>
      <c r="BE791" s="99"/>
      <c r="BF791" s="99"/>
      <c r="BG791" s="99"/>
      <c r="BH791" s="99"/>
      <c r="BI791" s="99"/>
      <c r="BJ791" s="99"/>
      <c r="BK791" s="99"/>
      <c r="BL791" s="99"/>
      <c r="BM791" s="99"/>
      <c r="BN791" s="99"/>
      <c r="BO791" s="99"/>
      <c r="BP791" s="99"/>
      <c r="BQ791" s="99"/>
      <c r="BR791" s="99"/>
      <c r="BS791" s="99"/>
      <c r="BT791" s="99"/>
      <c r="BU791" s="99"/>
      <c r="BV791" s="99"/>
      <c r="BW791" s="99"/>
      <c r="BX791" s="99"/>
      <c r="BY791" s="99"/>
      <c r="BZ791" s="99"/>
      <c r="CA791" s="99"/>
      <c r="CB791" s="99"/>
      <c r="CC791" s="99"/>
      <c r="CD791" s="99"/>
      <c r="CE791" s="99"/>
      <c r="CF791" s="99"/>
      <c r="CG791" s="99"/>
      <c r="CH791" s="99"/>
      <c r="CI791" s="206"/>
      <c r="CJ791" s="206"/>
      <c r="CK791" s="206"/>
      <c r="CL791" s="206"/>
      <c r="CM791" s="206"/>
      <c r="CN791" s="206"/>
    </row>
    <row r="792" spans="2:92" x14ac:dyDescent="0.25">
      <c r="B792" s="99" t="str">
        <f t="shared" si="91"/>
        <v/>
      </c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100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99"/>
      <c r="BH792" s="99"/>
      <c r="BI792" s="99"/>
      <c r="BJ792" s="99"/>
      <c r="BK792" s="99"/>
      <c r="BL792" s="99"/>
      <c r="BM792" s="99"/>
      <c r="BN792" s="99"/>
      <c r="BO792" s="99"/>
      <c r="BP792" s="99"/>
      <c r="BQ792" s="99"/>
      <c r="BR792" s="99"/>
      <c r="BS792" s="99"/>
      <c r="BT792" s="99"/>
      <c r="BU792" s="99"/>
      <c r="BV792" s="99"/>
      <c r="BW792" s="99"/>
      <c r="BX792" s="99"/>
      <c r="BY792" s="99"/>
      <c r="BZ792" s="99"/>
      <c r="CA792" s="99"/>
      <c r="CB792" s="99"/>
      <c r="CC792" s="99"/>
      <c r="CD792" s="99"/>
      <c r="CE792" s="99"/>
      <c r="CF792" s="99"/>
      <c r="CG792" s="99"/>
      <c r="CH792" s="99"/>
      <c r="CI792" s="206"/>
      <c r="CJ792" s="206"/>
      <c r="CK792" s="206"/>
      <c r="CL792" s="206"/>
      <c r="CM792" s="206"/>
      <c r="CN792" s="206"/>
    </row>
    <row r="793" spans="2:92" x14ac:dyDescent="0.25">
      <c r="B793" s="99" t="str">
        <f t="shared" si="91"/>
        <v/>
      </c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100"/>
      <c r="AH793" s="99"/>
      <c r="AI793" s="99"/>
      <c r="AJ793" s="99"/>
      <c r="AK793" s="99"/>
      <c r="AL793" s="99"/>
      <c r="AM793" s="99"/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99"/>
      <c r="BA793" s="99"/>
      <c r="BB793" s="99"/>
      <c r="BC793" s="99"/>
      <c r="BD793" s="99"/>
      <c r="BE793" s="99"/>
      <c r="BF793" s="99"/>
      <c r="BG793" s="99"/>
      <c r="BH793" s="99"/>
      <c r="BI793" s="99"/>
      <c r="BJ793" s="99"/>
      <c r="BK793" s="99"/>
      <c r="BL793" s="99"/>
      <c r="BM793" s="99"/>
      <c r="BN793" s="99"/>
      <c r="BO793" s="99"/>
      <c r="BP793" s="99"/>
      <c r="BQ793" s="99"/>
      <c r="BR793" s="99"/>
      <c r="BS793" s="99"/>
      <c r="BT793" s="99"/>
      <c r="BU793" s="99"/>
      <c r="BV793" s="99"/>
      <c r="BW793" s="99"/>
      <c r="BX793" s="99"/>
      <c r="BY793" s="99"/>
      <c r="BZ793" s="99"/>
      <c r="CA793" s="99"/>
      <c r="CB793" s="99"/>
      <c r="CC793" s="99"/>
      <c r="CD793" s="99"/>
      <c r="CE793" s="99"/>
      <c r="CF793" s="99"/>
      <c r="CG793" s="99"/>
      <c r="CH793" s="99"/>
      <c r="CI793" s="206"/>
      <c r="CJ793" s="206"/>
      <c r="CK793" s="206"/>
      <c r="CL793" s="206"/>
      <c r="CM793" s="206"/>
      <c r="CN793" s="206"/>
    </row>
    <row r="794" spans="2:92" x14ac:dyDescent="0.25">
      <c r="B794" s="99" t="str">
        <f t="shared" si="91"/>
        <v/>
      </c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100"/>
      <c r="AH794" s="99"/>
      <c r="AI794" s="99"/>
      <c r="AJ794" s="99"/>
      <c r="AK794" s="99"/>
      <c r="AL794" s="99"/>
      <c r="AM794" s="99"/>
      <c r="AN794" s="99"/>
      <c r="AO794" s="99"/>
      <c r="AP794" s="99"/>
      <c r="AQ794" s="99"/>
      <c r="AR794" s="99"/>
      <c r="AS794" s="99"/>
      <c r="AT794" s="99"/>
      <c r="AU794" s="99"/>
      <c r="AV794" s="99"/>
      <c r="AW794" s="99"/>
      <c r="AX794" s="99"/>
      <c r="AY794" s="99"/>
      <c r="AZ794" s="99"/>
      <c r="BA794" s="99"/>
      <c r="BB794" s="99"/>
      <c r="BC794" s="99"/>
      <c r="BD794" s="99"/>
      <c r="BE794" s="99"/>
      <c r="BF794" s="99"/>
      <c r="BG794" s="99"/>
      <c r="BH794" s="99"/>
      <c r="BI794" s="99"/>
      <c r="BJ794" s="99"/>
      <c r="BK794" s="99"/>
      <c r="BL794" s="99"/>
      <c r="BM794" s="99"/>
      <c r="BN794" s="99"/>
      <c r="BO794" s="99"/>
      <c r="BP794" s="99"/>
      <c r="BQ794" s="99"/>
      <c r="BR794" s="99"/>
      <c r="BS794" s="99"/>
      <c r="BT794" s="99"/>
      <c r="BU794" s="99"/>
      <c r="BV794" s="99"/>
      <c r="BW794" s="99"/>
      <c r="BX794" s="99"/>
      <c r="BY794" s="99"/>
      <c r="BZ794" s="99"/>
      <c r="CA794" s="99"/>
      <c r="CB794" s="99"/>
      <c r="CC794" s="99"/>
      <c r="CD794" s="99"/>
      <c r="CE794" s="99"/>
      <c r="CF794" s="99"/>
      <c r="CG794" s="99"/>
      <c r="CH794" s="99"/>
      <c r="CI794" s="206"/>
      <c r="CJ794" s="206"/>
      <c r="CK794" s="206"/>
      <c r="CL794" s="206"/>
      <c r="CM794" s="206"/>
      <c r="CN794" s="206"/>
    </row>
    <row r="795" spans="2:92" x14ac:dyDescent="0.25">
      <c r="B795" s="99" t="str">
        <f t="shared" si="91"/>
        <v/>
      </c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100"/>
      <c r="AH795" s="99"/>
      <c r="AI795" s="99"/>
      <c r="AJ795" s="99"/>
      <c r="AK795" s="99"/>
      <c r="AL795" s="99"/>
      <c r="AM795" s="99"/>
      <c r="AN795" s="99"/>
      <c r="AO795" s="99"/>
      <c r="AP795" s="99"/>
      <c r="AQ795" s="99"/>
      <c r="AR795" s="99"/>
      <c r="AS795" s="99"/>
      <c r="AT795" s="99"/>
      <c r="AU795" s="99"/>
      <c r="AV795" s="99"/>
      <c r="AW795" s="99"/>
      <c r="AX795" s="99"/>
      <c r="AY795" s="99"/>
      <c r="AZ795" s="99"/>
      <c r="BA795" s="99"/>
      <c r="BB795" s="99"/>
      <c r="BC795" s="99"/>
      <c r="BD795" s="99"/>
      <c r="BE795" s="99"/>
      <c r="BF795" s="99"/>
      <c r="BG795" s="99"/>
      <c r="BH795" s="99"/>
      <c r="BI795" s="99"/>
      <c r="BJ795" s="99"/>
      <c r="BK795" s="99"/>
      <c r="BL795" s="99"/>
      <c r="BM795" s="99"/>
      <c r="BN795" s="99"/>
      <c r="BO795" s="99"/>
      <c r="BP795" s="99"/>
      <c r="BQ795" s="99"/>
      <c r="BR795" s="99"/>
      <c r="BS795" s="99"/>
      <c r="BT795" s="99"/>
      <c r="BU795" s="99"/>
      <c r="BV795" s="99"/>
      <c r="BW795" s="99"/>
      <c r="BX795" s="99"/>
      <c r="BY795" s="99"/>
      <c r="BZ795" s="99"/>
      <c r="CA795" s="99"/>
      <c r="CB795" s="99"/>
      <c r="CC795" s="99"/>
      <c r="CD795" s="99"/>
      <c r="CE795" s="99"/>
      <c r="CF795" s="99"/>
      <c r="CG795" s="99"/>
      <c r="CH795" s="99"/>
      <c r="CI795" s="206"/>
      <c r="CJ795" s="206"/>
      <c r="CK795" s="206"/>
      <c r="CL795" s="206"/>
      <c r="CM795" s="206"/>
      <c r="CN795" s="206"/>
    </row>
    <row r="796" spans="2:92" x14ac:dyDescent="0.25">
      <c r="B796" s="99" t="str">
        <f t="shared" si="91"/>
        <v/>
      </c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100"/>
      <c r="AH796" s="99"/>
      <c r="AI796" s="99"/>
      <c r="AJ796" s="99"/>
      <c r="AK796" s="99"/>
      <c r="AL796" s="99"/>
      <c r="AM796" s="99"/>
      <c r="AN796" s="99"/>
      <c r="AO796" s="99"/>
      <c r="AP796" s="99"/>
      <c r="AQ796" s="99"/>
      <c r="AR796" s="99"/>
      <c r="AS796" s="99"/>
      <c r="AT796" s="99"/>
      <c r="AU796" s="99"/>
      <c r="AV796" s="99"/>
      <c r="AW796" s="99"/>
      <c r="AX796" s="99"/>
      <c r="AY796" s="99"/>
      <c r="AZ796" s="99"/>
      <c r="BA796" s="99"/>
      <c r="BB796" s="99"/>
      <c r="BC796" s="99"/>
      <c r="BD796" s="99"/>
      <c r="BE796" s="99"/>
      <c r="BF796" s="99"/>
      <c r="BG796" s="99"/>
      <c r="BH796" s="99"/>
      <c r="BI796" s="99"/>
      <c r="BJ796" s="99"/>
      <c r="BK796" s="99"/>
      <c r="BL796" s="99"/>
      <c r="BM796" s="99"/>
      <c r="BN796" s="99"/>
      <c r="BO796" s="99"/>
      <c r="BP796" s="99"/>
      <c r="BQ796" s="99"/>
      <c r="BR796" s="99"/>
      <c r="BS796" s="99"/>
      <c r="BT796" s="99"/>
      <c r="BU796" s="99"/>
      <c r="BV796" s="99"/>
      <c r="BW796" s="99"/>
      <c r="BX796" s="99"/>
      <c r="BY796" s="99"/>
      <c r="BZ796" s="99"/>
      <c r="CA796" s="99"/>
      <c r="CB796" s="99"/>
      <c r="CC796" s="99"/>
      <c r="CD796" s="99"/>
      <c r="CE796" s="99"/>
      <c r="CF796" s="99"/>
      <c r="CG796" s="99"/>
      <c r="CH796" s="99"/>
      <c r="CI796" s="206"/>
      <c r="CJ796" s="206"/>
      <c r="CK796" s="206"/>
      <c r="CL796" s="206"/>
      <c r="CM796" s="206"/>
      <c r="CN796" s="206"/>
    </row>
    <row r="797" spans="2:92" x14ac:dyDescent="0.25">
      <c r="B797" s="99" t="str">
        <f t="shared" si="91"/>
        <v/>
      </c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100"/>
      <c r="AH797" s="99"/>
      <c r="AI797" s="99"/>
      <c r="AJ797" s="99"/>
      <c r="AK797" s="99"/>
      <c r="AL797" s="99"/>
      <c r="AM797" s="99"/>
      <c r="AN797" s="99"/>
      <c r="AO797" s="99"/>
      <c r="AP797" s="99"/>
      <c r="AQ797" s="99"/>
      <c r="AR797" s="99"/>
      <c r="AS797" s="99"/>
      <c r="AT797" s="99"/>
      <c r="AU797" s="99"/>
      <c r="AV797" s="99"/>
      <c r="AW797" s="99"/>
      <c r="AX797" s="99"/>
      <c r="AY797" s="99"/>
      <c r="AZ797" s="99"/>
      <c r="BA797" s="99"/>
      <c r="BB797" s="99"/>
      <c r="BC797" s="99"/>
      <c r="BD797" s="99"/>
      <c r="BE797" s="99"/>
      <c r="BF797" s="99"/>
      <c r="BG797" s="99"/>
      <c r="BH797" s="99"/>
      <c r="BI797" s="99"/>
      <c r="BJ797" s="99"/>
      <c r="BK797" s="99"/>
      <c r="BL797" s="99"/>
      <c r="BM797" s="99"/>
      <c r="BN797" s="99"/>
      <c r="BO797" s="99"/>
      <c r="BP797" s="99"/>
      <c r="BQ797" s="99"/>
      <c r="BR797" s="99"/>
      <c r="BS797" s="99"/>
      <c r="BT797" s="99"/>
      <c r="BU797" s="99"/>
      <c r="BV797" s="99"/>
      <c r="BW797" s="99"/>
      <c r="BX797" s="99"/>
      <c r="BY797" s="99"/>
      <c r="BZ797" s="99"/>
      <c r="CA797" s="99"/>
      <c r="CB797" s="99"/>
      <c r="CC797" s="99"/>
      <c r="CD797" s="99"/>
      <c r="CE797" s="99"/>
      <c r="CF797" s="99"/>
      <c r="CG797" s="99"/>
      <c r="CH797" s="99"/>
      <c r="CI797" s="206"/>
      <c r="CJ797" s="206"/>
      <c r="CK797" s="206"/>
      <c r="CL797" s="206"/>
      <c r="CM797" s="206"/>
      <c r="CN797" s="206"/>
    </row>
    <row r="798" spans="2:92" x14ac:dyDescent="0.25">
      <c r="B798" s="99" t="str">
        <f t="shared" si="91"/>
        <v/>
      </c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100"/>
      <c r="AH798" s="99"/>
      <c r="AI798" s="99"/>
      <c r="AJ798" s="99"/>
      <c r="AK798" s="99"/>
      <c r="AL798" s="99"/>
      <c r="AM798" s="99"/>
      <c r="AN798" s="99"/>
      <c r="AO798" s="99"/>
      <c r="AP798" s="99"/>
      <c r="AQ798" s="99"/>
      <c r="AR798" s="99"/>
      <c r="AS798" s="99"/>
      <c r="AT798" s="99"/>
      <c r="AU798" s="99"/>
      <c r="AV798" s="99"/>
      <c r="AW798" s="99"/>
      <c r="AX798" s="99"/>
      <c r="AY798" s="99"/>
      <c r="AZ798" s="99"/>
      <c r="BA798" s="99"/>
      <c r="BB798" s="99"/>
      <c r="BC798" s="99"/>
      <c r="BD798" s="99"/>
      <c r="BE798" s="99"/>
      <c r="BF798" s="99"/>
      <c r="BG798" s="99"/>
      <c r="BH798" s="99"/>
      <c r="BI798" s="99"/>
      <c r="BJ798" s="99"/>
      <c r="BK798" s="99"/>
      <c r="BL798" s="99"/>
      <c r="BM798" s="99"/>
      <c r="BN798" s="99"/>
      <c r="BO798" s="99"/>
      <c r="BP798" s="99"/>
      <c r="BQ798" s="99"/>
      <c r="BR798" s="99"/>
      <c r="BS798" s="99"/>
      <c r="BT798" s="99"/>
      <c r="BU798" s="99"/>
      <c r="BV798" s="99"/>
      <c r="BW798" s="99"/>
      <c r="BX798" s="99"/>
      <c r="BY798" s="99"/>
      <c r="BZ798" s="99"/>
      <c r="CA798" s="99"/>
      <c r="CB798" s="99"/>
      <c r="CC798" s="99"/>
      <c r="CD798" s="99"/>
      <c r="CE798" s="99"/>
      <c r="CF798" s="99"/>
      <c r="CG798" s="99"/>
      <c r="CH798" s="99"/>
      <c r="CI798" s="206"/>
      <c r="CJ798" s="206"/>
      <c r="CK798" s="206"/>
      <c r="CL798" s="206"/>
      <c r="CM798" s="206"/>
      <c r="CN798" s="206"/>
    </row>
    <row r="799" spans="2:92" x14ac:dyDescent="0.25">
      <c r="B799" s="99" t="str">
        <f t="shared" si="91"/>
        <v/>
      </c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100"/>
      <c r="AH799" s="99"/>
      <c r="AI799" s="99"/>
      <c r="AJ799" s="99"/>
      <c r="AK799" s="99"/>
      <c r="AL799" s="99"/>
      <c r="AM799" s="99"/>
      <c r="AN799" s="99"/>
      <c r="AO799" s="99"/>
      <c r="AP799" s="99"/>
      <c r="AQ799" s="99"/>
      <c r="AR799" s="99"/>
      <c r="AS799" s="99"/>
      <c r="AT799" s="99"/>
      <c r="AU799" s="99"/>
      <c r="AV799" s="99"/>
      <c r="AW799" s="99"/>
      <c r="AX799" s="99"/>
      <c r="AY799" s="99"/>
      <c r="AZ799" s="99"/>
      <c r="BA799" s="99"/>
      <c r="BB799" s="99"/>
      <c r="BC799" s="99"/>
      <c r="BD799" s="99"/>
      <c r="BE799" s="99"/>
      <c r="BF799" s="99"/>
      <c r="BG799" s="99"/>
      <c r="BH799" s="99"/>
      <c r="BI799" s="99"/>
      <c r="BJ799" s="99"/>
      <c r="BK799" s="99"/>
      <c r="BL799" s="99"/>
      <c r="BM799" s="99"/>
      <c r="BN799" s="99"/>
      <c r="BO799" s="99"/>
      <c r="BP799" s="99"/>
      <c r="BQ799" s="99"/>
      <c r="BR799" s="99"/>
      <c r="BS799" s="99"/>
      <c r="BT799" s="99"/>
      <c r="BU799" s="99"/>
      <c r="BV799" s="99"/>
      <c r="BW799" s="99"/>
      <c r="BX799" s="99"/>
      <c r="BY799" s="99"/>
      <c r="BZ799" s="99"/>
      <c r="CA799" s="99"/>
      <c r="CB799" s="99"/>
      <c r="CC799" s="99"/>
      <c r="CD799" s="99"/>
      <c r="CE799" s="99"/>
      <c r="CF799" s="99"/>
      <c r="CG799" s="99"/>
      <c r="CH799" s="99"/>
      <c r="CI799" s="206"/>
      <c r="CJ799" s="206"/>
      <c r="CK799" s="206"/>
      <c r="CL799" s="206"/>
      <c r="CM799" s="206"/>
      <c r="CN799" s="206"/>
    </row>
    <row r="800" spans="2:92" x14ac:dyDescent="0.25">
      <c r="B800" s="99" t="str">
        <f t="shared" si="91"/>
        <v/>
      </c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100"/>
      <c r="AH800" s="99"/>
      <c r="AI800" s="99"/>
      <c r="AJ800" s="99"/>
      <c r="AK800" s="99"/>
      <c r="AL800" s="99"/>
      <c r="AM800" s="99"/>
      <c r="AN800" s="99"/>
      <c r="AO800" s="99"/>
      <c r="AP800" s="99"/>
      <c r="AQ800" s="99"/>
      <c r="AR800" s="99"/>
      <c r="AS800" s="99"/>
      <c r="AT800" s="99"/>
      <c r="AU800" s="99"/>
      <c r="AV800" s="99"/>
      <c r="AW800" s="99"/>
      <c r="AX800" s="99"/>
      <c r="AY800" s="99"/>
      <c r="AZ800" s="99"/>
      <c r="BA800" s="99"/>
      <c r="BB800" s="99"/>
      <c r="BC800" s="99"/>
      <c r="BD800" s="99"/>
      <c r="BE800" s="99"/>
      <c r="BF800" s="99"/>
      <c r="BG800" s="99"/>
      <c r="BH800" s="99"/>
      <c r="BI800" s="99"/>
      <c r="BJ800" s="99"/>
      <c r="BK800" s="99"/>
      <c r="BL800" s="99"/>
      <c r="BM800" s="99"/>
      <c r="BN800" s="99"/>
      <c r="BO800" s="99"/>
      <c r="BP800" s="99"/>
      <c r="BQ800" s="99"/>
      <c r="BR800" s="99"/>
      <c r="BS800" s="99"/>
      <c r="BT800" s="99"/>
      <c r="BU800" s="99"/>
      <c r="BV800" s="99"/>
      <c r="BW800" s="99"/>
      <c r="BX800" s="99"/>
      <c r="BY800" s="99"/>
      <c r="BZ800" s="99"/>
      <c r="CA800" s="99"/>
      <c r="CB800" s="99"/>
      <c r="CC800" s="99"/>
      <c r="CD800" s="99"/>
      <c r="CE800" s="99"/>
      <c r="CF800" s="99"/>
      <c r="CG800" s="99"/>
      <c r="CH800" s="99"/>
      <c r="CI800" s="206"/>
      <c r="CJ800" s="206"/>
      <c r="CK800" s="206"/>
      <c r="CL800" s="206"/>
      <c r="CM800" s="206"/>
      <c r="CN800" s="206"/>
    </row>
    <row r="801" spans="2:92" x14ac:dyDescent="0.25">
      <c r="B801" s="99" t="str">
        <f t="shared" si="91"/>
        <v/>
      </c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100"/>
      <c r="AH801" s="99"/>
      <c r="AI801" s="99"/>
      <c r="AJ801" s="99"/>
      <c r="AK801" s="99"/>
      <c r="AL801" s="99"/>
      <c r="AM801" s="99"/>
      <c r="AN801" s="99"/>
      <c r="AO801" s="99"/>
      <c r="AP801" s="99"/>
      <c r="AQ801" s="99"/>
      <c r="AR801" s="99"/>
      <c r="AS801" s="99"/>
      <c r="AT801" s="99"/>
      <c r="AU801" s="99"/>
      <c r="AV801" s="99"/>
      <c r="AW801" s="99"/>
      <c r="AX801" s="99"/>
      <c r="AY801" s="99"/>
      <c r="AZ801" s="99"/>
      <c r="BA801" s="99"/>
      <c r="BB801" s="99"/>
      <c r="BC801" s="99"/>
      <c r="BD801" s="99"/>
      <c r="BE801" s="99"/>
      <c r="BF801" s="99"/>
      <c r="BG801" s="99"/>
      <c r="BH801" s="99"/>
      <c r="BI801" s="99"/>
      <c r="BJ801" s="99"/>
      <c r="BK801" s="99"/>
      <c r="BL801" s="99"/>
      <c r="BM801" s="99"/>
      <c r="BN801" s="99"/>
      <c r="BO801" s="99"/>
      <c r="BP801" s="99"/>
      <c r="BQ801" s="99"/>
      <c r="BR801" s="99"/>
      <c r="BS801" s="99"/>
      <c r="BT801" s="99"/>
      <c r="BU801" s="99"/>
      <c r="BV801" s="99"/>
      <c r="BW801" s="99"/>
      <c r="BX801" s="99"/>
      <c r="BY801" s="99"/>
      <c r="BZ801" s="99"/>
      <c r="CA801" s="99"/>
      <c r="CB801" s="99"/>
      <c r="CC801" s="99"/>
      <c r="CD801" s="99"/>
      <c r="CE801" s="99"/>
      <c r="CF801" s="99"/>
      <c r="CG801" s="99"/>
      <c r="CH801" s="99"/>
      <c r="CI801" s="206"/>
      <c r="CJ801" s="206"/>
      <c r="CK801" s="206"/>
      <c r="CL801" s="206"/>
      <c r="CM801" s="206"/>
      <c r="CN801" s="206"/>
    </row>
    <row r="802" spans="2:92" x14ac:dyDescent="0.25">
      <c r="B802" s="99" t="str">
        <f t="shared" si="91"/>
        <v/>
      </c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100"/>
      <c r="AH802" s="99"/>
      <c r="AI802" s="99"/>
      <c r="AJ802" s="99"/>
      <c r="AK802" s="99"/>
      <c r="AL802" s="99"/>
      <c r="AM802" s="99"/>
      <c r="AN802" s="99"/>
      <c r="AO802" s="99"/>
      <c r="AP802" s="99"/>
      <c r="AQ802" s="99"/>
      <c r="AR802" s="99"/>
      <c r="AS802" s="99"/>
      <c r="AT802" s="99"/>
      <c r="AU802" s="99"/>
      <c r="AV802" s="99"/>
      <c r="AW802" s="99"/>
      <c r="AX802" s="99"/>
      <c r="AY802" s="99"/>
      <c r="AZ802" s="99"/>
      <c r="BA802" s="99"/>
      <c r="BB802" s="99"/>
      <c r="BC802" s="99"/>
      <c r="BD802" s="99"/>
      <c r="BE802" s="99"/>
      <c r="BF802" s="99"/>
      <c r="BG802" s="99"/>
      <c r="BH802" s="99"/>
      <c r="BI802" s="99"/>
      <c r="BJ802" s="99"/>
      <c r="BK802" s="99"/>
      <c r="BL802" s="99"/>
      <c r="BM802" s="99"/>
      <c r="BN802" s="99"/>
      <c r="BO802" s="99"/>
      <c r="BP802" s="99"/>
      <c r="BQ802" s="99"/>
      <c r="BR802" s="99"/>
      <c r="BS802" s="99"/>
      <c r="BT802" s="99"/>
      <c r="BU802" s="99"/>
      <c r="BV802" s="99"/>
      <c r="BW802" s="99"/>
      <c r="BX802" s="99"/>
      <c r="BY802" s="99"/>
      <c r="BZ802" s="99"/>
      <c r="CA802" s="99"/>
      <c r="CB802" s="99"/>
      <c r="CC802" s="99"/>
      <c r="CD802" s="99"/>
      <c r="CE802" s="99"/>
      <c r="CF802" s="99"/>
      <c r="CG802" s="99"/>
      <c r="CH802" s="99"/>
      <c r="CI802" s="206"/>
      <c r="CJ802" s="206"/>
      <c r="CK802" s="206"/>
      <c r="CL802" s="206"/>
      <c r="CM802" s="206"/>
      <c r="CN802" s="206"/>
    </row>
    <row r="803" spans="2:92" x14ac:dyDescent="0.25">
      <c r="B803" s="99" t="str">
        <f t="shared" si="91"/>
        <v/>
      </c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100"/>
      <c r="AH803" s="99"/>
      <c r="AI803" s="99"/>
      <c r="AJ803" s="99"/>
      <c r="AK803" s="99"/>
      <c r="AL803" s="99"/>
      <c r="AM803" s="99"/>
      <c r="AN803" s="99"/>
      <c r="AO803" s="99"/>
      <c r="AP803" s="99"/>
      <c r="AQ803" s="99"/>
      <c r="AR803" s="99"/>
      <c r="AS803" s="99"/>
      <c r="AT803" s="99"/>
      <c r="AU803" s="99"/>
      <c r="AV803" s="99"/>
      <c r="AW803" s="99"/>
      <c r="AX803" s="99"/>
      <c r="AY803" s="99"/>
      <c r="AZ803" s="99"/>
      <c r="BA803" s="99"/>
      <c r="BB803" s="99"/>
      <c r="BC803" s="99"/>
      <c r="BD803" s="99"/>
      <c r="BE803" s="99"/>
      <c r="BF803" s="99"/>
      <c r="BG803" s="99"/>
      <c r="BH803" s="99"/>
      <c r="BI803" s="99"/>
      <c r="BJ803" s="99"/>
      <c r="BK803" s="99"/>
      <c r="BL803" s="99"/>
      <c r="BM803" s="99"/>
      <c r="BN803" s="99"/>
      <c r="BO803" s="99"/>
      <c r="BP803" s="99"/>
      <c r="BQ803" s="99"/>
      <c r="BR803" s="99"/>
      <c r="BS803" s="99"/>
      <c r="BT803" s="99"/>
      <c r="BU803" s="99"/>
      <c r="BV803" s="99"/>
      <c r="BW803" s="99"/>
      <c r="BX803" s="99"/>
      <c r="BY803" s="99"/>
      <c r="BZ803" s="99"/>
      <c r="CA803" s="99"/>
      <c r="CB803" s="99"/>
      <c r="CC803" s="99"/>
      <c r="CD803" s="99"/>
      <c r="CE803" s="99"/>
      <c r="CF803" s="99"/>
      <c r="CG803" s="99"/>
      <c r="CH803" s="99"/>
      <c r="CI803" s="206"/>
      <c r="CJ803" s="206"/>
      <c r="CK803" s="206"/>
      <c r="CL803" s="206"/>
      <c r="CM803" s="206"/>
      <c r="CN803" s="206"/>
    </row>
    <row r="804" spans="2:92" x14ac:dyDescent="0.25">
      <c r="B804" s="99" t="str">
        <f t="shared" si="91"/>
        <v/>
      </c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100"/>
      <c r="AH804" s="99"/>
      <c r="AI804" s="99"/>
      <c r="AJ804" s="99"/>
      <c r="AK804" s="99"/>
      <c r="AL804" s="99"/>
      <c r="AM804" s="99"/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99"/>
      <c r="BA804" s="99"/>
      <c r="BB804" s="99"/>
      <c r="BC804" s="99"/>
      <c r="BD804" s="99"/>
      <c r="BE804" s="99"/>
      <c r="BF804" s="99"/>
      <c r="BG804" s="99"/>
      <c r="BH804" s="99"/>
      <c r="BI804" s="99"/>
      <c r="BJ804" s="99"/>
      <c r="BK804" s="99"/>
      <c r="BL804" s="99"/>
      <c r="BM804" s="99"/>
      <c r="BN804" s="99"/>
      <c r="BO804" s="99"/>
      <c r="BP804" s="99"/>
      <c r="BQ804" s="99"/>
      <c r="BR804" s="99"/>
      <c r="BS804" s="99"/>
      <c r="BT804" s="99"/>
      <c r="BU804" s="99"/>
      <c r="BV804" s="99"/>
      <c r="BW804" s="99"/>
      <c r="BX804" s="99"/>
      <c r="BY804" s="99"/>
      <c r="BZ804" s="99"/>
      <c r="CA804" s="99"/>
      <c r="CB804" s="99"/>
      <c r="CC804" s="99"/>
      <c r="CD804" s="99"/>
      <c r="CE804" s="99"/>
      <c r="CF804" s="99"/>
      <c r="CG804" s="99"/>
      <c r="CH804" s="99"/>
      <c r="CI804" s="206"/>
      <c r="CJ804" s="206"/>
      <c r="CK804" s="206"/>
      <c r="CL804" s="206"/>
      <c r="CM804" s="206"/>
      <c r="CN804" s="206"/>
    </row>
    <row r="805" spans="2:92" x14ac:dyDescent="0.25">
      <c r="B805" s="99" t="str">
        <f t="shared" si="91"/>
        <v/>
      </c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100"/>
      <c r="AH805" s="99"/>
      <c r="AI805" s="99"/>
      <c r="AJ805" s="99"/>
      <c r="AK805" s="99"/>
      <c r="AL805" s="99"/>
      <c r="AM805" s="99"/>
      <c r="AN805" s="99"/>
      <c r="AO805" s="99"/>
      <c r="AP805" s="99"/>
      <c r="AQ805" s="99"/>
      <c r="AR805" s="99"/>
      <c r="AS805" s="99"/>
      <c r="AT805" s="99"/>
      <c r="AU805" s="99"/>
      <c r="AV805" s="99"/>
      <c r="AW805" s="99"/>
      <c r="AX805" s="99"/>
      <c r="AY805" s="99"/>
      <c r="AZ805" s="99"/>
      <c r="BA805" s="99"/>
      <c r="BB805" s="99"/>
      <c r="BC805" s="99"/>
      <c r="BD805" s="99"/>
      <c r="BE805" s="99"/>
      <c r="BF805" s="99"/>
      <c r="BG805" s="99"/>
      <c r="BH805" s="99"/>
      <c r="BI805" s="99"/>
      <c r="BJ805" s="99"/>
      <c r="BK805" s="99"/>
      <c r="BL805" s="99"/>
      <c r="BM805" s="99"/>
      <c r="BN805" s="99"/>
      <c r="BO805" s="99"/>
      <c r="BP805" s="99"/>
      <c r="BQ805" s="99"/>
      <c r="BR805" s="99"/>
      <c r="BS805" s="99"/>
      <c r="BT805" s="99"/>
      <c r="BU805" s="99"/>
      <c r="BV805" s="99"/>
      <c r="BW805" s="99"/>
      <c r="BX805" s="99"/>
      <c r="BY805" s="99"/>
      <c r="BZ805" s="99"/>
      <c r="CA805" s="99"/>
      <c r="CB805" s="99"/>
      <c r="CC805" s="99"/>
      <c r="CD805" s="99"/>
      <c r="CE805" s="99"/>
      <c r="CF805" s="99"/>
      <c r="CG805" s="99"/>
      <c r="CH805" s="99"/>
      <c r="CI805" s="206"/>
      <c r="CJ805" s="206"/>
      <c r="CK805" s="206"/>
      <c r="CL805" s="206"/>
      <c r="CM805" s="206"/>
      <c r="CN805" s="206"/>
    </row>
    <row r="806" spans="2:92" x14ac:dyDescent="0.25">
      <c r="B806" s="99" t="str">
        <f t="shared" si="91"/>
        <v/>
      </c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100"/>
      <c r="AH806" s="99"/>
      <c r="AI806" s="99"/>
      <c r="AJ806" s="99"/>
      <c r="AK806" s="99"/>
      <c r="AL806" s="99"/>
      <c r="AM806" s="99"/>
      <c r="AN806" s="99"/>
      <c r="AO806" s="99"/>
      <c r="AP806" s="99"/>
      <c r="AQ806" s="99"/>
      <c r="AR806" s="99"/>
      <c r="AS806" s="99"/>
      <c r="AT806" s="99"/>
      <c r="AU806" s="99"/>
      <c r="AV806" s="99"/>
      <c r="AW806" s="99"/>
      <c r="AX806" s="99"/>
      <c r="AY806" s="99"/>
      <c r="AZ806" s="99"/>
      <c r="BA806" s="99"/>
      <c r="BB806" s="99"/>
      <c r="BC806" s="99"/>
      <c r="BD806" s="99"/>
      <c r="BE806" s="99"/>
      <c r="BF806" s="99"/>
      <c r="BG806" s="99"/>
      <c r="BH806" s="99"/>
      <c r="BI806" s="99"/>
      <c r="BJ806" s="99"/>
      <c r="BK806" s="99"/>
      <c r="BL806" s="99"/>
      <c r="BM806" s="99"/>
      <c r="BN806" s="99"/>
      <c r="BO806" s="99"/>
      <c r="BP806" s="99"/>
      <c r="BQ806" s="99"/>
      <c r="BR806" s="99"/>
      <c r="BS806" s="99"/>
      <c r="BT806" s="99"/>
      <c r="BU806" s="99"/>
      <c r="BV806" s="99"/>
      <c r="BW806" s="99"/>
      <c r="BX806" s="99"/>
      <c r="BY806" s="99"/>
      <c r="BZ806" s="99"/>
      <c r="CA806" s="99"/>
      <c r="CB806" s="99"/>
      <c r="CC806" s="99"/>
      <c r="CD806" s="99"/>
      <c r="CE806" s="99"/>
      <c r="CF806" s="99"/>
      <c r="CG806" s="99"/>
      <c r="CH806" s="99"/>
      <c r="CI806" s="206"/>
      <c r="CJ806" s="206"/>
      <c r="CK806" s="206"/>
      <c r="CL806" s="206"/>
      <c r="CM806" s="206"/>
      <c r="CN806" s="206"/>
    </row>
    <row r="807" spans="2:92" x14ac:dyDescent="0.25">
      <c r="B807" s="99" t="str">
        <f t="shared" si="91"/>
        <v/>
      </c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100"/>
      <c r="AH807" s="99"/>
      <c r="AI807" s="99"/>
      <c r="AJ807" s="99"/>
      <c r="AK807" s="99"/>
      <c r="AL807" s="99"/>
      <c r="AM807" s="99"/>
      <c r="AN807" s="99"/>
      <c r="AO807" s="99"/>
      <c r="AP807" s="99"/>
      <c r="AQ807" s="99"/>
      <c r="AR807" s="99"/>
      <c r="AS807" s="99"/>
      <c r="AT807" s="99"/>
      <c r="AU807" s="99"/>
      <c r="AV807" s="99"/>
      <c r="AW807" s="99"/>
      <c r="AX807" s="99"/>
      <c r="AY807" s="99"/>
      <c r="AZ807" s="99"/>
      <c r="BA807" s="99"/>
      <c r="BB807" s="99"/>
      <c r="BC807" s="99"/>
      <c r="BD807" s="99"/>
      <c r="BE807" s="99"/>
      <c r="BF807" s="99"/>
      <c r="BG807" s="99"/>
      <c r="BH807" s="99"/>
      <c r="BI807" s="99"/>
      <c r="BJ807" s="99"/>
      <c r="BK807" s="99"/>
      <c r="BL807" s="99"/>
      <c r="BM807" s="99"/>
      <c r="BN807" s="99"/>
      <c r="BO807" s="99"/>
      <c r="BP807" s="99"/>
      <c r="BQ807" s="99"/>
      <c r="BR807" s="99"/>
      <c r="BS807" s="99"/>
      <c r="BT807" s="99"/>
      <c r="BU807" s="99"/>
      <c r="BV807" s="99"/>
      <c r="BW807" s="99"/>
      <c r="BX807" s="99"/>
      <c r="BY807" s="99"/>
      <c r="BZ807" s="99"/>
      <c r="CA807" s="99"/>
      <c r="CB807" s="99"/>
      <c r="CC807" s="99"/>
      <c r="CD807" s="99"/>
      <c r="CE807" s="99"/>
      <c r="CF807" s="99"/>
      <c r="CG807" s="99"/>
      <c r="CH807" s="99"/>
      <c r="CI807" s="206"/>
      <c r="CJ807" s="206"/>
      <c r="CK807" s="206"/>
      <c r="CL807" s="206"/>
      <c r="CM807" s="206"/>
      <c r="CN807" s="206"/>
    </row>
    <row r="808" spans="2:92" x14ac:dyDescent="0.25">
      <c r="B808" s="99" t="str">
        <f t="shared" si="91"/>
        <v/>
      </c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100"/>
      <c r="AH808" s="99"/>
      <c r="AI808" s="99"/>
      <c r="AJ808" s="99"/>
      <c r="AK808" s="99"/>
      <c r="AL808" s="99"/>
      <c r="AM808" s="99"/>
      <c r="AN808" s="99"/>
      <c r="AO808" s="99"/>
      <c r="AP808" s="99"/>
      <c r="AQ808" s="99"/>
      <c r="AR808" s="99"/>
      <c r="AS808" s="99"/>
      <c r="AT808" s="99"/>
      <c r="AU808" s="99"/>
      <c r="AV808" s="99"/>
      <c r="AW808" s="99"/>
      <c r="AX808" s="99"/>
      <c r="AY808" s="99"/>
      <c r="AZ808" s="99"/>
      <c r="BA808" s="99"/>
      <c r="BB808" s="99"/>
      <c r="BC808" s="99"/>
      <c r="BD808" s="99"/>
      <c r="BE808" s="99"/>
      <c r="BF808" s="99"/>
      <c r="BG808" s="99"/>
      <c r="BH808" s="99"/>
      <c r="BI808" s="99"/>
      <c r="BJ808" s="99"/>
      <c r="BK808" s="99"/>
      <c r="BL808" s="99"/>
      <c r="BM808" s="99"/>
      <c r="BN808" s="99"/>
      <c r="BO808" s="99"/>
      <c r="BP808" s="99"/>
      <c r="BQ808" s="99"/>
      <c r="BR808" s="99"/>
      <c r="BS808" s="99"/>
      <c r="BT808" s="99"/>
      <c r="BU808" s="99"/>
      <c r="BV808" s="99"/>
      <c r="BW808" s="99"/>
      <c r="BX808" s="99"/>
      <c r="BY808" s="99"/>
      <c r="BZ808" s="99"/>
      <c r="CA808" s="99"/>
      <c r="CB808" s="99"/>
      <c r="CC808" s="99"/>
      <c r="CD808" s="99"/>
      <c r="CE808" s="99"/>
      <c r="CF808" s="99"/>
      <c r="CG808" s="99"/>
      <c r="CH808" s="99"/>
      <c r="CI808" s="206"/>
      <c r="CJ808" s="206"/>
      <c r="CK808" s="206"/>
      <c r="CL808" s="206"/>
      <c r="CM808" s="206"/>
      <c r="CN808" s="206"/>
    </row>
    <row r="809" spans="2:92" x14ac:dyDescent="0.25">
      <c r="B809" s="99" t="str">
        <f t="shared" si="91"/>
        <v/>
      </c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100"/>
      <c r="AH809" s="99"/>
      <c r="AI809" s="99"/>
      <c r="AJ809" s="99"/>
      <c r="AK809" s="99"/>
      <c r="AL809" s="99"/>
      <c r="AM809" s="99"/>
      <c r="AN809" s="99"/>
      <c r="AO809" s="99"/>
      <c r="AP809" s="99"/>
      <c r="AQ809" s="99"/>
      <c r="AR809" s="99"/>
      <c r="AS809" s="99"/>
      <c r="AT809" s="99"/>
      <c r="AU809" s="99"/>
      <c r="AV809" s="99"/>
      <c r="AW809" s="99"/>
      <c r="AX809" s="99"/>
      <c r="AY809" s="99"/>
      <c r="AZ809" s="99"/>
      <c r="BA809" s="99"/>
      <c r="BB809" s="99"/>
      <c r="BC809" s="99"/>
      <c r="BD809" s="99"/>
      <c r="BE809" s="99"/>
      <c r="BF809" s="99"/>
      <c r="BG809" s="99"/>
      <c r="BH809" s="99"/>
      <c r="BI809" s="99"/>
      <c r="BJ809" s="99"/>
      <c r="BK809" s="99"/>
      <c r="BL809" s="99"/>
      <c r="BM809" s="99"/>
      <c r="BN809" s="99"/>
      <c r="BO809" s="99"/>
      <c r="BP809" s="99"/>
      <c r="BQ809" s="99"/>
      <c r="BR809" s="99"/>
      <c r="BS809" s="99"/>
      <c r="BT809" s="99"/>
      <c r="BU809" s="99"/>
      <c r="BV809" s="99"/>
      <c r="BW809" s="99"/>
      <c r="BX809" s="99"/>
      <c r="BY809" s="99"/>
      <c r="BZ809" s="99"/>
      <c r="CA809" s="99"/>
      <c r="CB809" s="99"/>
      <c r="CC809" s="99"/>
      <c r="CD809" s="99"/>
      <c r="CE809" s="99"/>
      <c r="CF809" s="99"/>
      <c r="CG809" s="99"/>
      <c r="CH809" s="99"/>
      <c r="CI809" s="206"/>
      <c r="CJ809" s="206"/>
      <c r="CK809" s="206"/>
      <c r="CL809" s="206"/>
      <c r="CM809" s="206"/>
      <c r="CN809" s="206"/>
    </row>
    <row r="810" spans="2:92" x14ac:dyDescent="0.25">
      <c r="B810" s="99" t="str">
        <f t="shared" si="91"/>
        <v/>
      </c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100"/>
      <c r="AH810" s="99"/>
      <c r="AI810" s="99"/>
      <c r="AJ810" s="99"/>
      <c r="AK810" s="99"/>
      <c r="AL810" s="99"/>
      <c r="AM810" s="99"/>
      <c r="AN810" s="99"/>
      <c r="AO810" s="99"/>
      <c r="AP810" s="99"/>
      <c r="AQ810" s="99"/>
      <c r="AR810" s="99"/>
      <c r="AS810" s="99"/>
      <c r="AT810" s="99"/>
      <c r="AU810" s="99"/>
      <c r="AV810" s="99"/>
      <c r="AW810" s="99"/>
      <c r="AX810" s="99"/>
      <c r="AY810" s="99"/>
      <c r="AZ810" s="99"/>
      <c r="BA810" s="99"/>
      <c r="BB810" s="99"/>
      <c r="BC810" s="99"/>
      <c r="BD810" s="99"/>
      <c r="BE810" s="99"/>
      <c r="BF810" s="99"/>
      <c r="BG810" s="99"/>
      <c r="BH810" s="99"/>
      <c r="BI810" s="99"/>
      <c r="BJ810" s="99"/>
      <c r="BK810" s="99"/>
      <c r="BL810" s="99"/>
      <c r="BM810" s="99"/>
      <c r="BN810" s="99"/>
      <c r="BO810" s="99"/>
      <c r="BP810" s="99"/>
      <c r="BQ810" s="99"/>
      <c r="BR810" s="99"/>
      <c r="BS810" s="99"/>
      <c r="BT810" s="99"/>
      <c r="BU810" s="99"/>
      <c r="BV810" s="99"/>
      <c r="BW810" s="99"/>
      <c r="BX810" s="99"/>
      <c r="BY810" s="99"/>
      <c r="BZ810" s="99"/>
      <c r="CA810" s="99"/>
      <c r="CB810" s="99"/>
      <c r="CC810" s="99"/>
      <c r="CD810" s="99"/>
      <c r="CE810" s="99"/>
      <c r="CF810" s="99"/>
      <c r="CG810" s="99"/>
      <c r="CH810" s="99"/>
      <c r="CI810" s="206"/>
      <c r="CJ810" s="206"/>
      <c r="CK810" s="206"/>
      <c r="CL810" s="206"/>
      <c r="CM810" s="206"/>
      <c r="CN810" s="206"/>
    </row>
    <row r="811" spans="2:92" x14ac:dyDescent="0.25">
      <c r="B811" s="99" t="str">
        <f t="shared" si="91"/>
        <v/>
      </c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100"/>
      <c r="AH811" s="99"/>
      <c r="AI811" s="99"/>
      <c r="AJ811" s="99"/>
      <c r="AK811" s="99"/>
      <c r="AL811" s="99"/>
      <c r="AM811" s="99"/>
      <c r="AN811" s="99"/>
      <c r="AO811" s="99"/>
      <c r="AP811" s="99"/>
      <c r="AQ811" s="99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9"/>
      <c r="BD811" s="99"/>
      <c r="BE811" s="99"/>
      <c r="BF811" s="99"/>
      <c r="BG811" s="99"/>
      <c r="BH811" s="99"/>
      <c r="BI811" s="99"/>
      <c r="BJ811" s="99"/>
      <c r="BK811" s="99"/>
      <c r="BL811" s="99"/>
      <c r="BM811" s="99"/>
      <c r="BN811" s="99"/>
      <c r="BO811" s="99"/>
      <c r="BP811" s="99"/>
      <c r="BQ811" s="99"/>
      <c r="BR811" s="99"/>
      <c r="BS811" s="99"/>
      <c r="BT811" s="99"/>
      <c r="BU811" s="99"/>
      <c r="BV811" s="99"/>
      <c r="BW811" s="99"/>
      <c r="BX811" s="99"/>
      <c r="BY811" s="99"/>
      <c r="BZ811" s="99"/>
      <c r="CA811" s="99"/>
      <c r="CB811" s="99"/>
      <c r="CC811" s="99"/>
      <c r="CD811" s="99"/>
      <c r="CE811" s="99"/>
      <c r="CF811" s="99"/>
      <c r="CG811" s="99"/>
      <c r="CH811" s="99"/>
      <c r="CI811" s="206"/>
      <c r="CJ811" s="206"/>
      <c r="CK811" s="206"/>
      <c r="CL811" s="206"/>
      <c r="CM811" s="206"/>
      <c r="CN811" s="206"/>
    </row>
    <row r="812" spans="2:92" x14ac:dyDescent="0.25">
      <c r="B812" s="99" t="str">
        <f t="shared" si="91"/>
        <v/>
      </c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100"/>
      <c r="AH812" s="99"/>
      <c r="AI812" s="99"/>
      <c r="AJ812" s="99"/>
      <c r="AK812" s="99"/>
      <c r="AL812" s="99"/>
      <c r="AM812" s="99"/>
      <c r="AN812" s="99"/>
      <c r="AO812" s="99"/>
      <c r="AP812" s="99"/>
      <c r="AQ812" s="99"/>
      <c r="AR812" s="99"/>
      <c r="AS812" s="99"/>
      <c r="AT812" s="99"/>
      <c r="AU812" s="99"/>
      <c r="AV812" s="99"/>
      <c r="AW812" s="99"/>
      <c r="AX812" s="99"/>
      <c r="AY812" s="99"/>
      <c r="AZ812" s="99"/>
      <c r="BA812" s="99"/>
      <c r="BB812" s="99"/>
      <c r="BC812" s="99"/>
      <c r="BD812" s="99"/>
      <c r="BE812" s="99"/>
      <c r="BF812" s="99"/>
      <c r="BG812" s="99"/>
      <c r="BH812" s="99"/>
      <c r="BI812" s="99"/>
      <c r="BJ812" s="99"/>
      <c r="BK812" s="99"/>
      <c r="BL812" s="99"/>
      <c r="BM812" s="99"/>
      <c r="BN812" s="99"/>
      <c r="BO812" s="99"/>
      <c r="BP812" s="99"/>
      <c r="BQ812" s="99"/>
      <c r="BR812" s="99"/>
      <c r="BS812" s="99"/>
      <c r="BT812" s="99"/>
      <c r="BU812" s="99"/>
      <c r="BV812" s="99"/>
      <c r="BW812" s="99"/>
      <c r="BX812" s="99"/>
      <c r="BY812" s="99"/>
      <c r="BZ812" s="99"/>
      <c r="CA812" s="99"/>
      <c r="CB812" s="99"/>
      <c r="CC812" s="99"/>
      <c r="CD812" s="99"/>
      <c r="CE812" s="99"/>
      <c r="CF812" s="99"/>
      <c r="CG812" s="99"/>
      <c r="CH812" s="99"/>
      <c r="CI812" s="206"/>
      <c r="CJ812" s="206"/>
      <c r="CK812" s="206"/>
      <c r="CL812" s="206"/>
      <c r="CM812" s="206"/>
      <c r="CN812" s="206"/>
    </row>
    <row r="813" spans="2:92" x14ac:dyDescent="0.25">
      <c r="B813" s="99" t="str">
        <f t="shared" si="91"/>
        <v/>
      </c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100"/>
      <c r="AH813" s="99"/>
      <c r="AI813" s="99"/>
      <c r="AJ813" s="99"/>
      <c r="AK813" s="99"/>
      <c r="AL813" s="99"/>
      <c r="AM813" s="99"/>
      <c r="AN813" s="99"/>
      <c r="AO813" s="99"/>
      <c r="AP813" s="99"/>
      <c r="AQ813" s="99"/>
      <c r="AR813" s="99"/>
      <c r="AS813" s="99"/>
      <c r="AT813" s="99"/>
      <c r="AU813" s="99"/>
      <c r="AV813" s="99"/>
      <c r="AW813" s="99"/>
      <c r="AX813" s="99"/>
      <c r="AY813" s="99"/>
      <c r="AZ813" s="99"/>
      <c r="BA813" s="99"/>
      <c r="BB813" s="99"/>
      <c r="BC813" s="99"/>
      <c r="BD813" s="99"/>
      <c r="BE813" s="99"/>
      <c r="BF813" s="99"/>
      <c r="BG813" s="99"/>
      <c r="BH813" s="99"/>
      <c r="BI813" s="99"/>
      <c r="BJ813" s="99"/>
      <c r="BK813" s="99"/>
      <c r="BL813" s="99"/>
      <c r="BM813" s="99"/>
      <c r="BN813" s="99"/>
      <c r="BO813" s="99"/>
      <c r="BP813" s="99"/>
      <c r="BQ813" s="99"/>
      <c r="BR813" s="99"/>
      <c r="BS813" s="99"/>
      <c r="BT813" s="99"/>
      <c r="BU813" s="99"/>
      <c r="BV813" s="99"/>
      <c r="BW813" s="99"/>
      <c r="BX813" s="99"/>
      <c r="BY813" s="99"/>
      <c r="BZ813" s="99"/>
      <c r="CA813" s="99"/>
      <c r="CB813" s="99"/>
      <c r="CC813" s="99"/>
      <c r="CD813" s="99"/>
      <c r="CE813" s="99"/>
      <c r="CF813" s="99"/>
      <c r="CG813" s="99"/>
      <c r="CH813" s="99"/>
      <c r="CI813" s="206"/>
      <c r="CJ813" s="206"/>
      <c r="CK813" s="206"/>
      <c r="CL813" s="206"/>
      <c r="CM813" s="206"/>
      <c r="CN813" s="206"/>
    </row>
    <row r="814" spans="2:92" x14ac:dyDescent="0.25">
      <c r="B814" s="99" t="str">
        <f t="shared" si="91"/>
        <v/>
      </c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100"/>
      <c r="AH814" s="99"/>
      <c r="AI814" s="99"/>
      <c r="AJ814" s="99"/>
      <c r="AK814" s="99"/>
      <c r="AL814" s="99"/>
      <c r="AM814" s="99"/>
      <c r="AN814" s="99"/>
      <c r="AO814" s="99"/>
      <c r="AP814" s="99"/>
      <c r="AQ814" s="99"/>
      <c r="AR814" s="99"/>
      <c r="AS814" s="99"/>
      <c r="AT814" s="99"/>
      <c r="AU814" s="99"/>
      <c r="AV814" s="99"/>
      <c r="AW814" s="99"/>
      <c r="AX814" s="99"/>
      <c r="AY814" s="99"/>
      <c r="AZ814" s="99"/>
      <c r="BA814" s="99"/>
      <c r="BB814" s="99"/>
      <c r="BC814" s="99"/>
      <c r="BD814" s="99"/>
      <c r="BE814" s="99"/>
      <c r="BF814" s="99"/>
      <c r="BG814" s="99"/>
      <c r="BH814" s="99"/>
      <c r="BI814" s="99"/>
      <c r="BJ814" s="99"/>
      <c r="BK814" s="99"/>
      <c r="BL814" s="99"/>
      <c r="BM814" s="99"/>
      <c r="BN814" s="99"/>
      <c r="BO814" s="99"/>
      <c r="BP814" s="99"/>
      <c r="BQ814" s="99"/>
      <c r="BR814" s="99"/>
      <c r="BS814" s="99"/>
      <c r="BT814" s="99"/>
      <c r="BU814" s="99"/>
      <c r="BV814" s="99"/>
      <c r="BW814" s="99"/>
      <c r="BX814" s="99"/>
      <c r="BY814" s="99"/>
      <c r="BZ814" s="99"/>
      <c r="CA814" s="99"/>
      <c r="CB814" s="99"/>
      <c r="CC814" s="99"/>
      <c r="CD814" s="99"/>
      <c r="CE814" s="99"/>
      <c r="CF814" s="99"/>
      <c r="CG814" s="99"/>
      <c r="CH814" s="99"/>
      <c r="CI814" s="206"/>
      <c r="CJ814" s="206"/>
      <c r="CK814" s="206"/>
      <c r="CL814" s="206"/>
      <c r="CM814" s="206"/>
      <c r="CN814" s="206"/>
    </row>
    <row r="815" spans="2:92" x14ac:dyDescent="0.25">
      <c r="B815" s="99" t="str">
        <f t="shared" si="91"/>
        <v/>
      </c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100"/>
      <c r="AH815" s="99"/>
      <c r="AI815" s="99"/>
      <c r="AJ815" s="99"/>
      <c r="AK815" s="99"/>
      <c r="AL815" s="99"/>
      <c r="AM815" s="99"/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99"/>
      <c r="BA815" s="99"/>
      <c r="BB815" s="99"/>
      <c r="BC815" s="99"/>
      <c r="BD815" s="99"/>
      <c r="BE815" s="99"/>
      <c r="BF815" s="99"/>
      <c r="BG815" s="99"/>
      <c r="BH815" s="99"/>
      <c r="BI815" s="99"/>
      <c r="BJ815" s="99"/>
      <c r="BK815" s="99"/>
      <c r="BL815" s="99"/>
      <c r="BM815" s="99"/>
      <c r="BN815" s="99"/>
      <c r="BO815" s="99"/>
      <c r="BP815" s="99"/>
      <c r="BQ815" s="99"/>
      <c r="BR815" s="99"/>
      <c r="BS815" s="99"/>
      <c r="BT815" s="99"/>
      <c r="BU815" s="99"/>
      <c r="BV815" s="99"/>
      <c r="BW815" s="99"/>
      <c r="BX815" s="99"/>
      <c r="BY815" s="99"/>
      <c r="BZ815" s="99"/>
      <c r="CA815" s="99"/>
      <c r="CB815" s="99"/>
      <c r="CC815" s="99"/>
      <c r="CD815" s="99"/>
      <c r="CE815" s="99"/>
      <c r="CF815" s="99"/>
      <c r="CG815" s="99"/>
      <c r="CH815" s="99"/>
      <c r="CI815" s="206"/>
      <c r="CJ815" s="206"/>
      <c r="CK815" s="206"/>
      <c r="CL815" s="206"/>
      <c r="CM815" s="206"/>
      <c r="CN815" s="206"/>
    </row>
    <row r="816" spans="2:92" x14ac:dyDescent="0.25">
      <c r="B816" s="99" t="str">
        <f t="shared" si="91"/>
        <v/>
      </c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100"/>
      <c r="AH816" s="99"/>
      <c r="AI816" s="99"/>
      <c r="AJ816" s="99"/>
      <c r="AK816" s="99"/>
      <c r="AL816" s="99"/>
      <c r="AM816" s="99"/>
      <c r="AN816" s="99"/>
      <c r="AO816" s="99"/>
      <c r="AP816" s="99"/>
      <c r="AQ816" s="99"/>
      <c r="AR816" s="99"/>
      <c r="AS816" s="99"/>
      <c r="AT816" s="99"/>
      <c r="AU816" s="99"/>
      <c r="AV816" s="99"/>
      <c r="AW816" s="99"/>
      <c r="AX816" s="99"/>
      <c r="AY816" s="99"/>
      <c r="AZ816" s="99"/>
      <c r="BA816" s="99"/>
      <c r="BB816" s="99"/>
      <c r="BC816" s="99"/>
      <c r="BD816" s="99"/>
      <c r="BE816" s="99"/>
      <c r="BF816" s="99"/>
      <c r="BG816" s="99"/>
      <c r="BH816" s="99"/>
      <c r="BI816" s="99"/>
      <c r="BJ816" s="99"/>
      <c r="BK816" s="99"/>
      <c r="BL816" s="99"/>
      <c r="BM816" s="99"/>
      <c r="BN816" s="99"/>
      <c r="BO816" s="99"/>
      <c r="BP816" s="99"/>
      <c r="BQ816" s="99"/>
      <c r="BR816" s="99"/>
      <c r="BS816" s="99"/>
      <c r="BT816" s="99"/>
      <c r="BU816" s="99"/>
      <c r="BV816" s="99"/>
      <c r="BW816" s="99"/>
      <c r="BX816" s="99"/>
      <c r="BY816" s="99"/>
      <c r="BZ816" s="99"/>
      <c r="CA816" s="99"/>
      <c r="CB816" s="99"/>
      <c r="CC816" s="99"/>
      <c r="CD816" s="99"/>
      <c r="CE816" s="99"/>
      <c r="CF816" s="99"/>
      <c r="CG816" s="99"/>
      <c r="CH816" s="99"/>
      <c r="CI816" s="206"/>
      <c r="CJ816" s="206"/>
      <c r="CK816" s="206"/>
      <c r="CL816" s="206"/>
      <c r="CM816" s="206"/>
      <c r="CN816" s="206"/>
    </row>
    <row r="817" spans="2:92" x14ac:dyDescent="0.25">
      <c r="B817" s="99" t="str">
        <f t="shared" si="91"/>
        <v/>
      </c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100"/>
      <c r="AH817" s="99"/>
      <c r="AI817" s="99"/>
      <c r="AJ817" s="99"/>
      <c r="AK817" s="99"/>
      <c r="AL817" s="99"/>
      <c r="AM817" s="99"/>
      <c r="AN817" s="99"/>
      <c r="AO817" s="99"/>
      <c r="AP817" s="99"/>
      <c r="AQ817" s="99"/>
      <c r="AR817" s="99"/>
      <c r="AS817" s="99"/>
      <c r="AT817" s="99"/>
      <c r="AU817" s="99"/>
      <c r="AV817" s="99"/>
      <c r="AW817" s="99"/>
      <c r="AX817" s="99"/>
      <c r="AY817" s="99"/>
      <c r="AZ817" s="99"/>
      <c r="BA817" s="99"/>
      <c r="BB817" s="99"/>
      <c r="BC817" s="99"/>
      <c r="BD817" s="99"/>
      <c r="BE817" s="99"/>
      <c r="BF817" s="99"/>
      <c r="BG817" s="99"/>
      <c r="BH817" s="99"/>
      <c r="BI817" s="99"/>
      <c r="BJ817" s="99"/>
      <c r="BK817" s="99"/>
      <c r="BL817" s="99"/>
      <c r="BM817" s="99"/>
      <c r="BN817" s="99"/>
      <c r="BO817" s="99"/>
      <c r="BP817" s="99"/>
      <c r="BQ817" s="99"/>
      <c r="BR817" s="99"/>
      <c r="BS817" s="99"/>
      <c r="BT817" s="99"/>
      <c r="BU817" s="99"/>
      <c r="BV817" s="99"/>
      <c r="BW817" s="99"/>
      <c r="BX817" s="99"/>
      <c r="BY817" s="99"/>
      <c r="BZ817" s="99"/>
      <c r="CA817" s="99"/>
      <c r="CB817" s="99"/>
      <c r="CC817" s="99"/>
      <c r="CD817" s="99"/>
      <c r="CE817" s="99"/>
      <c r="CF817" s="99"/>
      <c r="CG817" s="99"/>
      <c r="CH817" s="99"/>
      <c r="CI817" s="206"/>
      <c r="CJ817" s="206"/>
      <c r="CK817" s="206"/>
      <c r="CL817" s="206"/>
      <c r="CM817" s="206"/>
      <c r="CN817" s="206"/>
    </row>
    <row r="818" spans="2:92" x14ac:dyDescent="0.25">
      <c r="B818" s="99" t="str">
        <f t="shared" si="91"/>
        <v/>
      </c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100"/>
      <c r="AH818" s="99"/>
      <c r="AI818" s="99"/>
      <c r="AJ818" s="99"/>
      <c r="AK818" s="99"/>
      <c r="AL818" s="99"/>
      <c r="AM818" s="99"/>
      <c r="AN818" s="99"/>
      <c r="AO818" s="99"/>
      <c r="AP818" s="99"/>
      <c r="AQ818" s="99"/>
      <c r="AR818" s="99"/>
      <c r="AS818" s="99"/>
      <c r="AT818" s="99"/>
      <c r="AU818" s="99"/>
      <c r="AV818" s="99"/>
      <c r="AW818" s="99"/>
      <c r="AX818" s="99"/>
      <c r="AY818" s="99"/>
      <c r="AZ818" s="99"/>
      <c r="BA818" s="99"/>
      <c r="BB818" s="99"/>
      <c r="BC818" s="99"/>
      <c r="BD818" s="99"/>
      <c r="BE818" s="99"/>
      <c r="BF818" s="99"/>
      <c r="BG818" s="99"/>
      <c r="BH818" s="99"/>
      <c r="BI818" s="99"/>
      <c r="BJ818" s="99"/>
      <c r="BK818" s="99"/>
      <c r="BL818" s="99"/>
      <c r="BM818" s="99"/>
      <c r="BN818" s="99"/>
      <c r="BO818" s="99"/>
      <c r="BP818" s="99"/>
      <c r="BQ818" s="99"/>
      <c r="BR818" s="99"/>
      <c r="BS818" s="99"/>
      <c r="BT818" s="99"/>
      <c r="BU818" s="99"/>
      <c r="BV818" s="99"/>
      <c r="BW818" s="99"/>
      <c r="BX818" s="99"/>
      <c r="BY818" s="99"/>
      <c r="BZ818" s="99"/>
      <c r="CA818" s="99"/>
      <c r="CB818" s="99"/>
      <c r="CC818" s="99"/>
      <c r="CD818" s="99"/>
      <c r="CE818" s="99"/>
      <c r="CF818" s="99"/>
      <c r="CG818" s="99"/>
      <c r="CH818" s="99"/>
      <c r="CI818" s="206"/>
      <c r="CJ818" s="206"/>
      <c r="CK818" s="206"/>
      <c r="CL818" s="206"/>
      <c r="CM818" s="206"/>
      <c r="CN818" s="206"/>
    </row>
    <row r="819" spans="2:92" x14ac:dyDescent="0.25">
      <c r="B819" s="99" t="str">
        <f t="shared" si="91"/>
        <v/>
      </c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100"/>
      <c r="AH819" s="99"/>
      <c r="AI819" s="99"/>
      <c r="AJ819" s="99"/>
      <c r="AK819" s="99"/>
      <c r="AL819" s="99"/>
      <c r="AM819" s="99"/>
      <c r="AN819" s="99"/>
      <c r="AO819" s="99"/>
      <c r="AP819" s="99"/>
      <c r="AQ819" s="99"/>
      <c r="AR819" s="99"/>
      <c r="AS819" s="99"/>
      <c r="AT819" s="99"/>
      <c r="AU819" s="99"/>
      <c r="AV819" s="99"/>
      <c r="AW819" s="99"/>
      <c r="AX819" s="99"/>
      <c r="AY819" s="99"/>
      <c r="AZ819" s="99"/>
      <c r="BA819" s="99"/>
      <c r="BB819" s="99"/>
      <c r="BC819" s="99"/>
      <c r="BD819" s="99"/>
      <c r="BE819" s="99"/>
      <c r="BF819" s="99"/>
      <c r="BG819" s="99"/>
      <c r="BH819" s="99"/>
      <c r="BI819" s="99"/>
      <c r="BJ819" s="99"/>
      <c r="BK819" s="99"/>
      <c r="BL819" s="99"/>
      <c r="BM819" s="99"/>
      <c r="BN819" s="99"/>
      <c r="BO819" s="99"/>
      <c r="BP819" s="99"/>
      <c r="BQ819" s="99"/>
      <c r="BR819" s="99"/>
      <c r="BS819" s="99"/>
      <c r="BT819" s="99"/>
      <c r="BU819" s="99"/>
      <c r="BV819" s="99"/>
      <c r="BW819" s="99"/>
      <c r="BX819" s="99"/>
      <c r="BY819" s="99"/>
      <c r="BZ819" s="99"/>
      <c r="CA819" s="99"/>
      <c r="CB819" s="99"/>
      <c r="CC819" s="99"/>
      <c r="CD819" s="99"/>
      <c r="CE819" s="99"/>
      <c r="CF819" s="99"/>
      <c r="CG819" s="99"/>
      <c r="CH819" s="99"/>
      <c r="CI819" s="206"/>
      <c r="CJ819" s="206"/>
      <c r="CK819" s="206"/>
      <c r="CL819" s="206"/>
      <c r="CM819" s="206"/>
      <c r="CN819" s="206"/>
    </row>
    <row r="820" spans="2:92" x14ac:dyDescent="0.25">
      <c r="B820" s="99" t="str">
        <f t="shared" si="91"/>
        <v/>
      </c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100"/>
      <c r="AH820" s="99"/>
      <c r="AI820" s="99"/>
      <c r="AJ820" s="99"/>
      <c r="AK820" s="99"/>
      <c r="AL820" s="99"/>
      <c r="AM820" s="99"/>
      <c r="AN820" s="99"/>
      <c r="AO820" s="99"/>
      <c r="AP820" s="99"/>
      <c r="AQ820" s="99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9"/>
      <c r="BD820" s="99"/>
      <c r="BE820" s="99"/>
      <c r="BF820" s="99"/>
      <c r="BG820" s="99"/>
      <c r="BH820" s="99"/>
      <c r="BI820" s="99"/>
      <c r="BJ820" s="99"/>
      <c r="BK820" s="99"/>
      <c r="BL820" s="99"/>
      <c r="BM820" s="99"/>
      <c r="BN820" s="99"/>
      <c r="BO820" s="99"/>
      <c r="BP820" s="99"/>
      <c r="BQ820" s="99"/>
      <c r="BR820" s="99"/>
      <c r="BS820" s="99"/>
      <c r="BT820" s="99"/>
      <c r="BU820" s="99"/>
      <c r="BV820" s="99"/>
      <c r="BW820" s="99"/>
      <c r="BX820" s="99"/>
      <c r="BY820" s="99"/>
      <c r="BZ820" s="99"/>
      <c r="CA820" s="99"/>
      <c r="CB820" s="99"/>
      <c r="CC820" s="99"/>
      <c r="CD820" s="99"/>
      <c r="CE820" s="99"/>
      <c r="CF820" s="99"/>
      <c r="CG820" s="99"/>
      <c r="CH820" s="99"/>
      <c r="CI820" s="206"/>
      <c r="CJ820" s="206"/>
      <c r="CK820" s="206"/>
      <c r="CL820" s="206"/>
      <c r="CM820" s="206"/>
      <c r="CN820" s="206"/>
    </row>
    <row r="821" spans="2:92" x14ac:dyDescent="0.25">
      <c r="B821" s="99" t="str">
        <f t="shared" si="91"/>
        <v/>
      </c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100"/>
      <c r="AH821" s="99"/>
      <c r="AI821" s="99"/>
      <c r="AJ821" s="99"/>
      <c r="AK821" s="99"/>
      <c r="AL821" s="99"/>
      <c r="AM821" s="99"/>
      <c r="AN821" s="99"/>
      <c r="AO821" s="99"/>
      <c r="AP821" s="99"/>
      <c r="AQ821" s="99"/>
      <c r="AR821" s="99"/>
      <c r="AS821" s="99"/>
      <c r="AT821" s="99"/>
      <c r="AU821" s="99"/>
      <c r="AV821" s="99"/>
      <c r="AW821" s="99"/>
      <c r="AX821" s="99"/>
      <c r="AY821" s="99"/>
      <c r="AZ821" s="99"/>
      <c r="BA821" s="99"/>
      <c r="BB821" s="99"/>
      <c r="BC821" s="99"/>
      <c r="BD821" s="99"/>
      <c r="BE821" s="99"/>
      <c r="BF821" s="99"/>
      <c r="BG821" s="99"/>
      <c r="BH821" s="99"/>
      <c r="BI821" s="99"/>
      <c r="BJ821" s="99"/>
      <c r="BK821" s="99"/>
      <c r="BL821" s="99"/>
      <c r="BM821" s="99"/>
      <c r="BN821" s="99"/>
      <c r="BO821" s="99"/>
      <c r="BP821" s="99"/>
      <c r="BQ821" s="99"/>
      <c r="BR821" s="99"/>
      <c r="BS821" s="99"/>
      <c r="BT821" s="99"/>
      <c r="BU821" s="99"/>
      <c r="BV821" s="99"/>
      <c r="BW821" s="99"/>
      <c r="BX821" s="99"/>
      <c r="BY821" s="99"/>
      <c r="BZ821" s="99"/>
      <c r="CA821" s="99"/>
      <c r="CB821" s="99"/>
      <c r="CC821" s="99"/>
      <c r="CD821" s="99"/>
      <c r="CE821" s="99"/>
      <c r="CF821" s="99"/>
      <c r="CG821" s="99"/>
      <c r="CH821" s="99"/>
      <c r="CI821" s="206"/>
      <c r="CJ821" s="206"/>
      <c r="CK821" s="206"/>
      <c r="CL821" s="206"/>
      <c r="CM821" s="206"/>
      <c r="CN821" s="206"/>
    </row>
    <row r="822" spans="2:92" x14ac:dyDescent="0.25">
      <c r="B822" s="99" t="str">
        <f t="shared" si="91"/>
        <v/>
      </c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100"/>
      <c r="AH822" s="99"/>
      <c r="AI822" s="99"/>
      <c r="AJ822" s="99"/>
      <c r="AK822" s="99"/>
      <c r="AL822" s="99"/>
      <c r="AM822" s="99"/>
      <c r="AN822" s="99"/>
      <c r="AO822" s="99"/>
      <c r="AP822" s="99"/>
      <c r="AQ822" s="99"/>
      <c r="AR822" s="99"/>
      <c r="AS822" s="99"/>
      <c r="AT822" s="99"/>
      <c r="AU822" s="99"/>
      <c r="AV822" s="99"/>
      <c r="AW822" s="99"/>
      <c r="AX822" s="99"/>
      <c r="AY822" s="99"/>
      <c r="AZ822" s="99"/>
      <c r="BA822" s="99"/>
      <c r="BB822" s="99"/>
      <c r="BC822" s="99"/>
      <c r="BD822" s="99"/>
      <c r="BE822" s="99"/>
      <c r="BF822" s="99"/>
      <c r="BG822" s="99"/>
      <c r="BH822" s="99"/>
      <c r="BI822" s="99"/>
      <c r="BJ822" s="99"/>
      <c r="BK822" s="99"/>
      <c r="BL822" s="99"/>
      <c r="BM822" s="99"/>
      <c r="BN822" s="99"/>
      <c r="BO822" s="99"/>
      <c r="BP822" s="99"/>
      <c r="BQ822" s="99"/>
      <c r="BR822" s="99"/>
      <c r="BS822" s="99"/>
      <c r="BT822" s="99"/>
      <c r="BU822" s="99"/>
      <c r="BV822" s="99"/>
      <c r="BW822" s="99"/>
      <c r="BX822" s="99"/>
      <c r="BY822" s="99"/>
      <c r="BZ822" s="99"/>
      <c r="CA822" s="99"/>
      <c r="CB822" s="99"/>
      <c r="CC822" s="99"/>
      <c r="CD822" s="99"/>
      <c r="CE822" s="99"/>
      <c r="CF822" s="99"/>
      <c r="CG822" s="99"/>
      <c r="CH822" s="99"/>
      <c r="CI822" s="206"/>
      <c r="CJ822" s="206"/>
      <c r="CK822" s="206"/>
      <c r="CL822" s="206"/>
      <c r="CM822" s="206"/>
      <c r="CN822" s="206"/>
    </row>
    <row r="823" spans="2:92" x14ac:dyDescent="0.25">
      <c r="B823" s="99" t="str">
        <f t="shared" si="91"/>
        <v/>
      </c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100"/>
      <c r="AH823" s="99"/>
      <c r="AI823" s="99"/>
      <c r="AJ823" s="99"/>
      <c r="AK823" s="99"/>
      <c r="AL823" s="99"/>
      <c r="AM823" s="99"/>
      <c r="AN823" s="99"/>
      <c r="AO823" s="99"/>
      <c r="AP823" s="99"/>
      <c r="AQ823" s="99"/>
      <c r="AR823" s="99"/>
      <c r="AS823" s="99"/>
      <c r="AT823" s="99"/>
      <c r="AU823" s="99"/>
      <c r="AV823" s="99"/>
      <c r="AW823" s="99"/>
      <c r="AX823" s="99"/>
      <c r="AY823" s="99"/>
      <c r="AZ823" s="99"/>
      <c r="BA823" s="99"/>
      <c r="BB823" s="99"/>
      <c r="BC823" s="99"/>
      <c r="BD823" s="99"/>
      <c r="BE823" s="99"/>
      <c r="BF823" s="99"/>
      <c r="BG823" s="99"/>
      <c r="BH823" s="99"/>
      <c r="BI823" s="99"/>
      <c r="BJ823" s="99"/>
      <c r="BK823" s="99"/>
      <c r="BL823" s="99"/>
      <c r="BM823" s="99"/>
      <c r="BN823" s="99"/>
      <c r="BO823" s="99"/>
      <c r="BP823" s="99"/>
      <c r="BQ823" s="99"/>
      <c r="BR823" s="99"/>
      <c r="BS823" s="99"/>
      <c r="BT823" s="99"/>
      <c r="BU823" s="99"/>
      <c r="BV823" s="99"/>
      <c r="BW823" s="99"/>
      <c r="BX823" s="99"/>
      <c r="BY823" s="99"/>
      <c r="BZ823" s="99"/>
      <c r="CA823" s="99"/>
      <c r="CB823" s="99"/>
      <c r="CC823" s="99"/>
      <c r="CD823" s="99"/>
      <c r="CE823" s="99"/>
      <c r="CF823" s="99"/>
      <c r="CG823" s="99"/>
      <c r="CH823" s="99"/>
      <c r="CI823" s="206"/>
      <c r="CJ823" s="206"/>
      <c r="CK823" s="206"/>
      <c r="CL823" s="206"/>
      <c r="CM823" s="206"/>
      <c r="CN823" s="206"/>
    </row>
    <row r="824" spans="2:92" x14ac:dyDescent="0.25">
      <c r="B824" s="99" t="str">
        <f t="shared" si="91"/>
        <v/>
      </c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100"/>
      <c r="AH824" s="99"/>
      <c r="AI824" s="99"/>
      <c r="AJ824" s="99"/>
      <c r="AK824" s="99"/>
      <c r="AL824" s="99"/>
      <c r="AM824" s="99"/>
      <c r="AN824" s="99"/>
      <c r="AO824" s="99"/>
      <c r="AP824" s="99"/>
      <c r="AQ824" s="99"/>
      <c r="AR824" s="99"/>
      <c r="AS824" s="99"/>
      <c r="AT824" s="99"/>
      <c r="AU824" s="99"/>
      <c r="AV824" s="99"/>
      <c r="AW824" s="99"/>
      <c r="AX824" s="99"/>
      <c r="AY824" s="99"/>
      <c r="AZ824" s="99"/>
      <c r="BA824" s="99"/>
      <c r="BB824" s="99"/>
      <c r="BC824" s="99"/>
      <c r="BD824" s="99"/>
      <c r="BE824" s="99"/>
      <c r="BF824" s="99"/>
      <c r="BG824" s="99"/>
      <c r="BH824" s="99"/>
      <c r="BI824" s="99"/>
      <c r="BJ824" s="99"/>
      <c r="BK824" s="99"/>
      <c r="BL824" s="99"/>
      <c r="BM824" s="99"/>
      <c r="BN824" s="99"/>
      <c r="BO824" s="99"/>
      <c r="BP824" s="99"/>
      <c r="BQ824" s="99"/>
      <c r="BR824" s="99"/>
      <c r="BS824" s="99"/>
      <c r="BT824" s="99"/>
      <c r="BU824" s="99"/>
      <c r="BV824" s="99"/>
      <c r="BW824" s="99"/>
      <c r="BX824" s="99"/>
      <c r="BY824" s="99"/>
      <c r="BZ824" s="99"/>
      <c r="CA824" s="99"/>
      <c r="CB824" s="99"/>
      <c r="CC824" s="99"/>
      <c r="CD824" s="99"/>
      <c r="CE824" s="99"/>
      <c r="CF824" s="99"/>
      <c r="CG824" s="99"/>
      <c r="CH824" s="99"/>
      <c r="CI824" s="206"/>
      <c r="CJ824" s="206"/>
      <c r="CK824" s="206"/>
      <c r="CL824" s="206"/>
      <c r="CM824" s="206"/>
      <c r="CN824" s="206"/>
    </row>
    <row r="825" spans="2:92" x14ac:dyDescent="0.25">
      <c r="B825" s="99" t="str">
        <f t="shared" si="91"/>
        <v/>
      </c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100"/>
      <c r="AH825" s="99"/>
      <c r="AI825" s="99"/>
      <c r="AJ825" s="99"/>
      <c r="AK825" s="99"/>
      <c r="AL825" s="99"/>
      <c r="AM825" s="99"/>
      <c r="AN825" s="99"/>
      <c r="AO825" s="99"/>
      <c r="AP825" s="99"/>
      <c r="AQ825" s="99"/>
      <c r="AR825" s="99"/>
      <c r="AS825" s="99"/>
      <c r="AT825" s="99"/>
      <c r="AU825" s="99"/>
      <c r="AV825" s="99"/>
      <c r="AW825" s="99"/>
      <c r="AX825" s="99"/>
      <c r="AY825" s="99"/>
      <c r="AZ825" s="99"/>
      <c r="BA825" s="99"/>
      <c r="BB825" s="99"/>
      <c r="BC825" s="99"/>
      <c r="BD825" s="99"/>
      <c r="BE825" s="99"/>
      <c r="BF825" s="99"/>
      <c r="BG825" s="99"/>
      <c r="BH825" s="99"/>
      <c r="BI825" s="99"/>
      <c r="BJ825" s="99"/>
      <c r="BK825" s="99"/>
      <c r="BL825" s="99"/>
      <c r="BM825" s="99"/>
      <c r="BN825" s="99"/>
      <c r="BO825" s="99"/>
      <c r="BP825" s="99"/>
      <c r="BQ825" s="99"/>
      <c r="BR825" s="99"/>
      <c r="BS825" s="99"/>
      <c r="BT825" s="99"/>
      <c r="BU825" s="99"/>
      <c r="BV825" s="99"/>
      <c r="BW825" s="99"/>
      <c r="BX825" s="99"/>
      <c r="BY825" s="99"/>
      <c r="BZ825" s="99"/>
      <c r="CA825" s="99"/>
      <c r="CB825" s="99"/>
      <c r="CC825" s="99"/>
      <c r="CD825" s="99"/>
      <c r="CE825" s="99"/>
      <c r="CF825" s="99"/>
      <c r="CG825" s="99"/>
      <c r="CH825" s="99"/>
      <c r="CI825" s="206"/>
      <c r="CJ825" s="206"/>
      <c r="CK825" s="206"/>
      <c r="CL825" s="206"/>
      <c r="CM825" s="206"/>
      <c r="CN825" s="206"/>
    </row>
    <row r="826" spans="2:92" x14ac:dyDescent="0.25">
      <c r="B826" s="99" t="str">
        <f t="shared" si="91"/>
        <v/>
      </c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100"/>
      <c r="AH826" s="99"/>
      <c r="AI826" s="99"/>
      <c r="AJ826" s="99"/>
      <c r="AK826" s="99"/>
      <c r="AL826" s="99"/>
      <c r="AM826" s="99"/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99"/>
      <c r="BA826" s="99"/>
      <c r="BB826" s="99"/>
      <c r="BC826" s="99"/>
      <c r="BD826" s="99"/>
      <c r="BE826" s="99"/>
      <c r="BF826" s="99"/>
      <c r="BG826" s="99"/>
      <c r="BH826" s="99"/>
      <c r="BI826" s="99"/>
      <c r="BJ826" s="99"/>
      <c r="BK826" s="99"/>
      <c r="BL826" s="99"/>
      <c r="BM826" s="99"/>
      <c r="BN826" s="99"/>
      <c r="BO826" s="99"/>
      <c r="BP826" s="99"/>
      <c r="BQ826" s="99"/>
      <c r="BR826" s="99"/>
      <c r="BS826" s="99"/>
      <c r="BT826" s="99"/>
      <c r="BU826" s="99"/>
      <c r="BV826" s="99"/>
      <c r="BW826" s="99"/>
      <c r="BX826" s="99"/>
      <c r="BY826" s="99"/>
      <c r="BZ826" s="99"/>
      <c r="CA826" s="99"/>
      <c r="CB826" s="99"/>
      <c r="CC826" s="99"/>
      <c r="CD826" s="99"/>
      <c r="CE826" s="99"/>
      <c r="CF826" s="99"/>
      <c r="CG826" s="99"/>
      <c r="CH826" s="99"/>
      <c r="CI826" s="206"/>
      <c r="CJ826" s="206"/>
      <c r="CK826" s="206"/>
      <c r="CL826" s="206"/>
      <c r="CM826" s="206"/>
      <c r="CN826" s="206"/>
    </row>
    <row r="827" spans="2:92" x14ac:dyDescent="0.25">
      <c r="B827" s="99" t="str">
        <f t="shared" si="91"/>
        <v/>
      </c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100"/>
      <c r="AH827" s="99"/>
      <c r="AI827" s="99"/>
      <c r="AJ827" s="99"/>
      <c r="AK827" s="99"/>
      <c r="AL827" s="99"/>
      <c r="AM827" s="99"/>
      <c r="AN827" s="99"/>
      <c r="AO827" s="99"/>
      <c r="AP827" s="99"/>
      <c r="AQ827" s="99"/>
      <c r="AR827" s="99"/>
      <c r="AS827" s="99"/>
      <c r="AT827" s="99"/>
      <c r="AU827" s="99"/>
      <c r="AV827" s="99"/>
      <c r="AW827" s="99"/>
      <c r="AX827" s="99"/>
      <c r="AY827" s="99"/>
      <c r="AZ827" s="99"/>
      <c r="BA827" s="99"/>
      <c r="BB827" s="99"/>
      <c r="BC827" s="99"/>
      <c r="BD827" s="99"/>
      <c r="BE827" s="99"/>
      <c r="BF827" s="99"/>
      <c r="BG827" s="99"/>
      <c r="BH827" s="99"/>
      <c r="BI827" s="99"/>
      <c r="BJ827" s="99"/>
      <c r="BK827" s="99"/>
      <c r="BL827" s="99"/>
      <c r="BM827" s="99"/>
      <c r="BN827" s="99"/>
      <c r="BO827" s="99"/>
      <c r="BP827" s="99"/>
      <c r="BQ827" s="99"/>
      <c r="BR827" s="99"/>
      <c r="BS827" s="99"/>
      <c r="BT827" s="99"/>
      <c r="BU827" s="99"/>
      <c r="BV827" s="99"/>
      <c r="BW827" s="99"/>
      <c r="BX827" s="99"/>
      <c r="BY827" s="99"/>
      <c r="BZ827" s="99"/>
      <c r="CA827" s="99"/>
      <c r="CB827" s="99"/>
      <c r="CC827" s="99"/>
      <c r="CD827" s="99"/>
      <c r="CE827" s="99"/>
      <c r="CF827" s="99"/>
      <c r="CG827" s="99"/>
      <c r="CH827" s="99"/>
      <c r="CI827" s="206"/>
      <c r="CJ827" s="206"/>
      <c r="CK827" s="206"/>
      <c r="CL827" s="206"/>
      <c r="CM827" s="206"/>
      <c r="CN827" s="206"/>
    </row>
    <row r="828" spans="2:92" x14ac:dyDescent="0.25">
      <c r="B828" s="99" t="str">
        <f t="shared" si="91"/>
        <v/>
      </c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100"/>
      <c r="AH828" s="99"/>
      <c r="AI828" s="99"/>
      <c r="AJ828" s="99"/>
      <c r="AK828" s="99"/>
      <c r="AL828" s="99"/>
      <c r="AM828" s="99"/>
      <c r="AN828" s="99"/>
      <c r="AO828" s="99"/>
      <c r="AP828" s="99"/>
      <c r="AQ828" s="99"/>
      <c r="AR828" s="99"/>
      <c r="AS828" s="99"/>
      <c r="AT828" s="99"/>
      <c r="AU828" s="99"/>
      <c r="AV828" s="99"/>
      <c r="AW828" s="99"/>
      <c r="AX828" s="99"/>
      <c r="AY828" s="99"/>
      <c r="AZ828" s="99"/>
      <c r="BA828" s="99"/>
      <c r="BB828" s="99"/>
      <c r="BC828" s="99"/>
      <c r="BD828" s="99"/>
      <c r="BE828" s="99"/>
      <c r="BF828" s="99"/>
      <c r="BG828" s="99"/>
      <c r="BH828" s="99"/>
      <c r="BI828" s="99"/>
      <c r="BJ828" s="99"/>
      <c r="BK828" s="99"/>
      <c r="BL828" s="99"/>
      <c r="BM828" s="99"/>
      <c r="BN828" s="99"/>
      <c r="BO828" s="99"/>
      <c r="BP828" s="99"/>
      <c r="BQ828" s="99"/>
      <c r="BR828" s="99"/>
      <c r="BS828" s="99"/>
      <c r="BT828" s="99"/>
      <c r="BU828" s="99"/>
      <c r="BV828" s="99"/>
      <c r="BW828" s="99"/>
      <c r="BX828" s="99"/>
      <c r="BY828" s="99"/>
      <c r="BZ828" s="99"/>
      <c r="CA828" s="99"/>
      <c r="CB828" s="99"/>
      <c r="CC828" s="99"/>
      <c r="CD828" s="99"/>
      <c r="CE828" s="99"/>
      <c r="CF828" s="99"/>
      <c r="CG828" s="99"/>
      <c r="CH828" s="99"/>
      <c r="CI828" s="206"/>
      <c r="CJ828" s="206"/>
      <c r="CK828" s="206"/>
      <c r="CL828" s="206"/>
      <c r="CM828" s="206"/>
      <c r="CN828" s="206"/>
    </row>
    <row r="829" spans="2:92" x14ac:dyDescent="0.25">
      <c r="B829" s="99" t="str">
        <f t="shared" si="91"/>
        <v/>
      </c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100"/>
      <c r="AH829" s="99"/>
      <c r="AI829" s="99"/>
      <c r="AJ829" s="99"/>
      <c r="AK829" s="99"/>
      <c r="AL829" s="99"/>
      <c r="AM829" s="99"/>
      <c r="AN829" s="99"/>
      <c r="AO829" s="99"/>
      <c r="AP829" s="99"/>
      <c r="AQ829" s="99"/>
      <c r="AR829" s="99"/>
      <c r="AS829" s="99"/>
      <c r="AT829" s="99"/>
      <c r="AU829" s="99"/>
      <c r="AV829" s="99"/>
      <c r="AW829" s="99"/>
      <c r="AX829" s="99"/>
      <c r="AY829" s="99"/>
      <c r="AZ829" s="99"/>
      <c r="BA829" s="99"/>
      <c r="BB829" s="99"/>
      <c r="BC829" s="99"/>
      <c r="BD829" s="99"/>
      <c r="BE829" s="99"/>
      <c r="BF829" s="99"/>
      <c r="BG829" s="99"/>
      <c r="BH829" s="99"/>
      <c r="BI829" s="99"/>
      <c r="BJ829" s="99"/>
      <c r="BK829" s="99"/>
      <c r="BL829" s="99"/>
      <c r="BM829" s="99"/>
      <c r="BN829" s="99"/>
      <c r="BO829" s="99"/>
      <c r="BP829" s="99"/>
      <c r="BQ829" s="99"/>
      <c r="BR829" s="99"/>
      <c r="BS829" s="99"/>
      <c r="BT829" s="99"/>
      <c r="BU829" s="99"/>
      <c r="BV829" s="99"/>
      <c r="BW829" s="99"/>
      <c r="BX829" s="99"/>
      <c r="BY829" s="99"/>
      <c r="BZ829" s="99"/>
      <c r="CA829" s="99"/>
      <c r="CB829" s="99"/>
      <c r="CC829" s="99"/>
      <c r="CD829" s="99"/>
      <c r="CE829" s="99"/>
      <c r="CF829" s="99"/>
      <c r="CG829" s="99"/>
      <c r="CH829" s="99"/>
      <c r="CI829" s="206"/>
      <c r="CJ829" s="206"/>
      <c r="CK829" s="206"/>
      <c r="CL829" s="206"/>
      <c r="CM829" s="206"/>
      <c r="CN829" s="206"/>
    </row>
    <row r="830" spans="2:92" x14ac:dyDescent="0.25">
      <c r="B830" s="99" t="str">
        <f t="shared" si="91"/>
        <v/>
      </c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100"/>
      <c r="AH830" s="99"/>
      <c r="AI830" s="99"/>
      <c r="AJ830" s="99"/>
      <c r="AK830" s="99"/>
      <c r="AL830" s="99"/>
      <c r="AM830" s="99"/>
      <c r="AN830" s="99"/>
      <c r="AO830" s="99"/>
      <c r="AP830" s="99"/>
      <c r="AQ830" s="99"/>
      <c r="AR830" s="99"/>
      <c r="AS830" s="99"/>
      <c r="AT830" s="99"/>
      <c r="AU830" s="99"/>
      <c r="AV830" s="99"/>
      <c r="AW830" s="99"/>
      <c r="AX830" s="99"/>
      <c r="AY830" s="99"/>
      <c r="AZ830" s="99"/>
      <c r="BA830" s="99"/>
      <c r="BB830" s="99"/>
      <c r="BC830" s="99"/>
      <c r="BD830" s="99"/>
      <c r="BE830" s="99"/>
      <c r="BF830" s="99"/>
      <c r="BG830" s="99"/>
      <c r="BH830" s="99"/>
      <c r="BI830" s="99"/>
      <c r="BJ830" s="99"/>
      <c r="BK830" s="99"/>
      <c r="BL830" s="99"/>
      <c r="BM830" s="99"/>
      <c r="BN830" s="99"/>
      <c r="BO830" s="99"/>
      <c r="BP830" s="99"/>
      <c r="BQ830" s="99"/>
      <c r="BR830" s="99"/>
      <c r="BS830" s="99"/>
      <c r="BT830" s="99"/>
      <c r="BU830" s="99"/>
      <c r="BV830" s="99"/>
      <c r="BW830" s="99"/>
      <c r="BX830" s="99"/>
      <c r="BY830" s="99"/>
      <c r="BZ830" s="99"/>
      <c r="CA830" s="99"/>
      <c r="CB830" s="99"/>
      <c r="CC830" s="99"/>
      <c r="CD830" s="99"/>
      <c r="CE830" s="99"/>
      <c r="CF830" s="99"/>
      <c r="CG830" s="99"/>
      <c r="CH830" s="99"/>
      <c r="CI830" s="206"/>
      <c r="CJ830" s="206"/>
      <c r="CK830" s="206"/>
      <c r="CL830" s="206"/>
      <c r="CM830" s="206"/>
      <c r="CN830" s="206"/>
    </row>
    <row r="831" spans="2:92" x14ac:dyDescent="0.25">
      <c r="B831" s="99" t="str">
        <f t="shared" si="91"/>
        <v/>
      </c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100"/>
      <c r="AH831" s="99"/>
      <c r="AI831" s="99"/>
      <c r="AJ831" s="99"/>
      <c r="AK831" s="99"/>
      <c r="AL831" s="99"/>
      <c r="AM831" s="99"/>
      <c r="AN831" s="99"/>
      <c r="AO831" s="99"/>
      <c r="AP831" s="99"/>
      <c r="AQ831" s="99"/>
      <c r="AR831" s="99"/>
      <c r="AS831" s="99"/>
      <c r="AT831" s="99"/>
      <c r="AU831" s="99"/>
      <c r="AV831" s="99"/>
      <c r="AW831" s="99"/>
      <c r="AX831" s="99"/>
      <c r="AY831" s="99"/>
      <c r="AZ831" s="99"/>
      <c r="BA831" s="99"/>
      <c r="BB831" s="99"/>
      <c r="BC831" s="99"/>
      <c r="BD831" s="99"/>
      <c r="BE831" s="99"/>
      <c r="BF831" s="99"/>
      <c r="BG831" s="99"/>
      <c r="BH831" s="99"/>
      <c r="BI831" s="99"/>
      <c r="BJ831" s="99"/>
      <c r="BK831" s="99"/>
      <c r="BL831" s="99"/>
      <c r="BM831" s="99"/>
      <c r="BN831" s="99"/>
      <c r="BO831" s="99"/>
      <c r="BP831" s="99"/>
      <c r="BQ831" s="99"/>
      <c r="BR831" s="99"/>
      <c r="BS831" s="99"/>
      <c r="BT831" s="99"/>
      <c r="BU831" s="99"/>
      <c r="BV831" s="99"/>
      <c r="BW831" s="99"/>
      <c r="BX831" s="99"/>
      <c r="BY831" s="99"/>
      <c r="BZ831" s="99"/>
      <c r="CA831" s="99"/>
      <c r="CB831" s="99"/>
      <c r="CC831" s="99"/>
      <c r="CD831" s="99"/>
      <c r="CE831" s="99"/>
      <c r="CF831" s="99"/>
      <c r="CG831" s="99"/>
      <c r="CH831" s="99"/>
      <c r="CI831" s="206"/>
      <c r="CJ831" s="206"/>
      <c r="CK831" s="206"/>
      <c r="CL831" s="206"/>
      <c r="CM831" s="206"/>
      <c r="CN831" s="206"/>
    </row>
    <row r="832" spans="2:92" x14ac:dyDescent="0.25">
      <c r="B832" s="99" t="str">
        <f t="shared" ref="B832:B895" si="92">IF(C832&lt;&gt;"",CONCATENATE(C832,F832,D832,I832),"")</f>
        <v/>
      </c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100"/>
      <c r="AH832" s="99"/>
      <c r="AI832" s="99"/>
      <c r="AJ832" s="99"/>
      <c r="AK832" s="99"/>
      <c r="AL832" s="99"/>
      <c r="AM832" s="99"/>
      <c r="AN832" s="99"/>
      <c r="AO832" s="99"/>
      <c r="AP832" s="99"/>
      <c r="AQ832" s="99"/>
      <c r="AR832" s="99"/>
      <c r="AS832" s="99"/>
      <c r="AT832" s="99"/>
      <c r="AU832" s="99"/>
      <c r="AV832" s="99"/>
      <c r="AW832" s="99"/>
      <c r="AX832" s="99"/>
      <c r="AY832" s="99"/>
      <c r="AZ832" s="99"/>
      <c r="BA832" s="99"/>
      <c r="BB832" s="99"/>
      <c r="BC832" s="99"/>
      <c r="BD832" s="99"/>
      <c r="BE832" s="99"/>
      <c r="BF832" s="99"/>
      <c r="BG832" s="99"/>
      <c r="BH832" s="99"/>
      <c r="BI832" s="99"/>
      <c r="BJ832" s="99"/>
      <c r="BK832" s="99"/>
      <c r="BL832" s="99"/>
      <c r="BM832" s="99"/>
      <c r="BN832" s="99"/>
      <c r="BO832" s="99"/>
      <c r="BP832" s="99"/>
      <c r="BQ832" s="99"/>
      <c r="BR832" s="99"/>
      <c r="BS832" s="99"/>
      <c r="BT832" s="99"/>
      <c r="BU832" s="99"/>
      <c r="BV832" s="99"/>
      <c r="BW832" s="99"/>
      <c r="BX832" s="99"/>
      <c r="BY832" s="99"/>
      <c r="BZ832" s="99"/>
      <c r="CA832" s="99"/>
      <c r="CB832" s="99"/>
      <c r="CC832" s="99"/>
      <c r="CD832" s="99"/>
      <c r="CE832" s="99"/>
      <c r="CF832" s="99"/>
      <c r="CG832" s="99"/>
      <c r="CH832" s="99"/>
      <c r="CI832" s="206"/>
      <c r="CJ832" s="206"/>
      <c r="CK832" s="206"/>
      <c r="CL832" s="206"/>
      <c r="CM832" s="206"/>
      <c r="CN832" s="206"/>
    </row>
    <row r="833" spans="2:92" x14ac:dyDescent="0.25">
      <c r="B833" s="99" t="str">
        <f t="shared" si="92"/>
        <v/>
      </c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100"/>
      <c r="AH833" s="99"/>
      <c r="AI833" s="99"/>
      <c r="AJ833" s="99"/>
      <c r="AK833" s="99"/>
      <c r="AL833" s="99"/>
      <c r="AM833" s="99"/>
      <c r="AN833" s="99"/>
      <c r="AO833" s="99"/>
      <c r="AP833" s="99"/>
      <c r="AQ833" s="99"/>
      <c r="AR833" s="99"/>
      <c r="AS833" s="99"/>
      <c r="AT833" s="99"/>
      <c r="AU833" s="99"/>
      <c r="AV833" s="99"/>
      <c r="AW833" s="99"/>
      <c r="AX833" s="99"/>
      <c r="AY833" s="99"/>
      <c r="AZ833" s="99"/>
      <c r="BA833" s="99"/>
      <c r="BB833" s="99"/>
      <c r="BC833" s="99"/>
      <c r="BD833" s="99"/>
      <c r="BE833" s="99"/>
      <c r="BF833" s="99"/>
      <c r="BG833" s="99"/>
      <c r="BH833" s="99"/>
      <c r="BI833" s="99"/>
      <c r="BJ833" s="99"/>
      <c r="BK833" s="99"/>
      <c r="BL833" s="99"/>
      <c r="BM833" s="99"/>
      <c r="BN833" s="99"/>
      <c r="BO833" s="99"/>
      <c r="BP833" s="99"/>
      <c r="BQ833" s="99"/>
      <c r="BR833" s="99"/>
      <c r="BS833" s="99"/>
      <c r="BT833" s="99"/>
      <c r="BU833" s="99"/>
      <c r="BV833" s="99"/>
      <c r="BW833" s="99"/>
      <c r="BX833" s="99"/>
      <c r="BY833" s="99"/>
      <c r="BZ833" s="99"/>
      <c r="CA833" s="99"/>
      <c r="CB833" s="99"/>
      <c r="CC833" s="99"/>
      <c r="CD833" s="99"/>
      <c r="CE833" s="99"/>
      <c r="CF833" s="99"/>
      <c r="CG833" s="99"/>
      <c r="CH833" s="99"/>
      <c r="CI833" s="206"/>
      <c r="CJ833" s="206"/>
      <c r="CK833" s="206"/>
      <c r="CL833" s="206"/>
      <c r="CM833" s="206"/>
      <c r="CN833" s="206"/>
    </row>
    <row r="834" spans="2:92" x14ac:dyDescent="0.25">
      <c r="B834" s="99" t="str">
        <f t="shared" si="92"/>
        <v/>
      </c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100"/>
      <c r="AH834" s="99"/>
      <c r="AI834" s="99"/>
      <c r="AJ834" s="99"/>
      <c r="AK834" s="99"/>
      <c r="AL834" s="99"/>
      <c r="AM834" s="99"/>
      <c r="AN834" s="99"/>
      <c r="AO834" s="99"/>
      <c r="AP834" s="99"/>
      <c r="AQ834" s="99"/>
      <c r="AR834" s="99"/>
      <c r="AS834" s="99"/>
      <c r="AT834" s="99"/>
      <c r="AU834" s="99"/>
      <c r="AV834" s="99"/>
      <c r="AW834" s="99"/>
      <c r="AX834" s="99"/>
      <c r="AY834" s="99"/>
      <c r="AZ834" s="99"/>
      <c r="BA834" s="99"/>
      <c r="BB834" s="99"/>
      <c r="BC834" s="99"/>
      <c r="BD834" s="99"/>
      <c r="BE834" s="99"/>
      <c r="BF834" s="99"/>
      <c r="BG834" s="99"/>
      <c r="BH834" s="99"/>
      <c r="BI834" s="99"/>
      <c r="BJ834" s="99"/>
      <c r="BK834" s="99"/>
      <c r="BL834" s="99"/>
      <c r="BM834" s="99"/>
      <c r="BN834" s="99"/>
      <c r="BO834" s="99"/>
      <c r="BP834" s="99"/>
      <c r="BQ834" s="99"/>
      <c r="BR834" s="99"/>
      <c r="BS834" s="99"/>
      <c r="BT834" s="99"/>
      <c r="BU834" s="99"/>
      <c r="BV834" s="99"/>
      <c r="BW834" s="99"/>
      <c r="BX834" s="99"/>
      <c r="BY834" s="99"/>
      <c r="BZ834" s="99"/>
      <c r="CA834" s="99"/>
      <c r="CB834" s="99"/>
      <c r="CC834" s="99"/>
      <c r="CD834" s="99"/>
      <c r="CE834" s="99"/>
      <c r="CF834" s="99"/>
      <c r="CG834" s="99"/>
      <c r="CH834" s="99"/>
      <c r="CI834" s="206"/>
      <c r="CJ834" s="206"/>
      <c r="CK834" s="206"/>
      <c r="CL834" s="206"/>
      <c r="CM834" s="206"/>
      <c r="CN834" s="206"/>
    </row>
    <row r="835" spans="2:92" x14ac:dyDescent="0.25">
      <c r="B835" s="99" t="str">
        <f t="shared" si="92"/>
        <v/>
      </c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100"/>
      <c r="AH835" s="99"/>
      <c r="AI835" s="99"/>
      <c r="AJ835" s="99"/>
      <c r="AK835" s="99"/>
      <c r="AL835" s="99"/>
      <c r="AM835" s="99"/>
      <c r="AN835" s="99"/>
      <c r="AO835" s="99"/>
      <c r="AP835" s="99"/>
      <c r="AQ835" s="99"/>
      <c r="AR835" s="99"/>
      <c r="AS835" s="99"/>
      <c r="AT835" s="99"/>
      <c r="AU835" s="99"/>
      <c r="AV835" s="99"/>
      <c r="AW835" s="99"/>
      <c r="AX835" s="99"/>
      <c r="AY835" s="99"/>
      <c r="AZ835" s="99"/>
      <c r="BA835" s="99"/>
      <c r="BB835" s="99"/>
      <c r="BC835" s="99"/>
      <c r="BD835" s="99"/>
      <c r="BE835" s="99"/>
      <c r="BF835" s="99"/>
      <c r="BG835" s="99"/>
      <c r="BH835" s="99"/>
      <c r="BI835" s="99"/>
      <c r="BJ835" s="99"/>
      <c r="BK835" s="99"/>
      <c r="BL835" s="99"/>
      <c r="BM835" s="99"/>
      <c r="BN835" s="99"/>
      <c r="BO835" s="99"/>
      <c r="BP835" s="99"/>
      <c r="BQ835" s="99"/>
      <c r="BR835" s="99"/>
      <c r="BS835" s="99"/>
      <c r="BT835" s="99"/>
      <c r="BU835" s="99"/>
      <c r="BV835" s="99"/>
      <c r="BW835" s="99"/>
      <c r="BX835" s="99"/>
      <c r="BY835" s="99"/>
      <c r="BZ835" s="99"/>
      <c r="CA835" s="99"/>
      <c r="CB835" s="99"/>
      <c r="CC835" s="99"/>
      <c r="CD835" s="99"/>
      <c r="CE835" s="99"/>
      <c r="CF835" s="99"/>
      <c r="CG835" s="99"/>
      <c r="CH835" s="99"/>
      <c r="CI835" s="206"/>
      <c r="CJ835" s="206"/>
      <c r="CK835" s="206"/>
      <c r="CL835" s="206"/>
      <c r="CM835" s="206"/>
      <c r="CN835" s="206"/>
    </row>
    <row r="836" spans="2:92" x14ac:dyDescent="0.25">
      <c r="B836" s="99" t="str">
        <f t="shared" si="92"/>
        <v/>
      </c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100"/>
      <c r="AH836" s="99"/>
      <c r="AI836" s="99"/>
      <c r="AJ836" s="99"/>
      <c r="AK836" s="99"/>
      <c r="AL836" s="99"/>
      <c r="AM836" s="99"/>
      <c r="AN836" s="99"/>
      <c r="AO836" s="99"/>
      <c r="AP836" s="99"/>
      <c r="AQ836" s="99"/>
      <c r="AR836" s="99"/>
      <c r="AS836" s="99"/>
      <c r="AT836" s="99"/>
      <c r="AU836" s="99"/>
      <c r="AV836" s="99"/>
      <c r="AW836" s="99"/>
      <c r="AX836" s="99"/>
      <c r="AY836" s="99"/>
      <c r="AZ836" s="99"/>
      <c r="BA836" s="99"/>
      <c r="BB836" s="99"/>
      <c r="BC836" s="99"/>
      <c r="BD836" s="99"/>
      <c r="BE836" s="99"/>
      <c r="BF836" s="99"/>
      <c r="BG836" s="99"/>
      <c r="BH836" s="99"/>
      <c r="BI836" s="99"/>
      <c r="BJ836" s="99"/>
      <c r="BK836" s="99"/>
      <c r="BL836" s="99"/>
      <c r="BM836" s="99"/>
      <c r="BN836" s="99"/>
      <c r="BO836" s="99"/>
      <c r="BP836" s="99"/>
      <c r="BQ836" s="99"/>
      <c r="BR836" s="99"/>
      <c r="BS836" s="99"/>
      <c r="BT836" s="99"/>
      <c r="BU836" s="99"/>
      <c r="BV836" s="99"/>
      <c r="BW836" s="99"/>
      <c r="BX836" s="99"/>
      <c r="BY836" s="99"/>
      <c r="BZ836" s="99"/>
      <c r="CA836" s="99"/>
      <c r="CB836" s="99"/>
      <c r="CC836" s="99"/>
      <c r="CD836" s="99"/>
      <c r="CE836" s="99"/>
      <c r="CF836" s="99"/>
      <c r="CG836" s="99"/>
      <c r="CH836" s="99"/>
      <c r="CI836" s="206"/>
      <c r="CJ836" s="206"/>
      <c r="CK836" s="206"/>
      <c r="CL836" s="206"/>
      <c r="CM836" s="206"/>
      <c r="CN836" s="206"/>
    </row>
    <row r="837" spans="2:92" x14ac:dyDescent="0.25">
      <c r="B837" s="99" t="str">
        <f t="shared" si="92"/>
        <v/>
      </c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100"/>
      <c r="AH837" s="99"/>
      <c r="AI837" s="99"/>
      <c r="AJ837" s="99"/>
      <c r="AK837" s="99"/>
      <c r="AL837" s="99"/>
      <c r="AM837" s="99"/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99"/>
      <c r="BA837" s="99"/>
      <c r="BB837" s="99"/>
      <c r="BC837" s="99"/>
      <c r="BD837" s="99"/>
      <c r="BE837" s="99"/>
      <c r="BF837" s="99"/>
      <c r="BG837" s="99"/>
      <c r="BH837" s="99"/>
      <c r="BI837" s="99"/>
      <c r="BJ837" s="99"/>
      <c r="BK837" s="99"/>
      <c r="BL837" s="99"/>
      <c r="BM837" s="99"/>
      <c r="BN837" s="99"/>
      <c r="BO837" s="99"/>
      <c r="BP837" s="99"/>
      <c r="BQ837" s="99"/>
      <c r="BR837" s="99"/>
      <c r="BS837" s="99"/>
      <c r="BT837" s="99"/>
      <c r="BU837" s="99"/>
      <c r="BV837" s="99"/>
      <c r="BW837" s="99"/>
      <c r="BX837" s="99"/>
      <c r="BY837" s="99"/>
      <c r="BZ837" s="99"/>
      <c r="CA837" s="99"/>
      <c r="CB837" s="99"/>
      <c r="CC837" s="99"/>
      <c r="CD837" s="99"/>
      <c r="CE837" s="99"/>
      <c r="CF837" s="99"/>
      <c r="CG837" s="99"/>
      <c r="CH837" s="99"/>
      <c r="CI837" s="206"/>
      <c r="CJ837" s="206"/>
      <c r="CK837" s="206"/>
      <c r="CL837" s="206"/>
      <c r="CM837" s="206"/>
      <c r="CN837" s="206"/>
    </row>
    <row r="838" spans="2:92" x14ac:dyDescent="0.25">
      <c r="B838" s="99" t="str">
        <f t="shared" si="92"/>
        <v/>
      </c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100"/>
      <c r="AH838" s="99"/>
      <c r="AI838" s="99"/>
      <c r="AJ838" s="99"/>
      <c r="AK838" s="99"/>
      <c r="AL838" s="99"/>
      <c r="AM838" s="99"/>
      <c r="AN838" s="99"/>
      <c r="AO838" s="99"/>
      <c r="AP838" s="99"/>
      <c r="AQ838" s="99"/>
      <c r="AR838" s="99"/>
      <c r="AS838" s="99"/>
      <c r="AT838" s="99"/>
      <c r="AU838" s="99"/>
      <c r="AV838" s="99"/>
      <c r="AW838" s="99"/>
      <c r="AX838" s="99"/>
      <c r="AY838" s="99"/>
      <c r="AZ838" s="99"/>
      <c r="BA838" s="99"/>
      <c r="BB838" s="99"/>
      <c r="BC838" s="99"/>
      <c r="BD838" s="99"/>
      <c r="BE838" s="99"/>
      <c r="BF838" s="99"/>
      <c r="BG838" s="99"/>
      <c r="BH838" s="99"/>
      <c r="BI838" s="99"/>
      <c r="BJ838" s="99"/>
      <c r="BK838" s="99"/>
      <c r="BL838" s="99"/>
      <c r="BM838" s="99"/>
      <c r="BN838" s="99"/>
      <c r="BO838" s="99"/>
      <c r="BP838" s="99"/>
      <c r="BQ838" s="99"/>
      <c r="BR838" s="99"/>
      <c r="BS838" s="99"/>
      <c r="BT838" s="99"/>
      <c r="BU838" s="99"/>
      <c r="BV838" s="99"/>
      <c r="BW838" s="99"/>
      <c r="BX838" s="99"/>
      <c r="BY838" s="99"/>
      <c r="BZ838" s="99"/>
      <c r="CA838" s="99"/>
      <c r="CB838" s="99"/>
      <c r="CC838" s="99"/>
      <c r="CD838" s="99"/>
      <c r="CE838" s="99"/>
      <c r="CF838" s="99"/>
      <c r="CG838" s="99"/>
      <c r="CH838" s="99"/>
      <c r="CI838" s="206"/>
      <c r="CJ838" s="206"/>
      <c r="CK838" s="206"/>
      <c r="CL838" s="206"/>
      <c r="CM838" s="206"/>
      <c r="CN838" s="206"/>
    </row>
    <row r="839" spans="2:92" x14ac:dyDescent="0.25">
      <c r="B839" s="99" t="str">
        <f t="shared" si="92"/>
        <v/>
      </c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100"/>
      <c r="AH839" s="99"/>
      <c r="AI839" s="99"/>
      <c r="AJ839" s="99"/>
      <c r="AK839" s="99"/>
      <c r="AL839" s="99"/>
      <c r="AM839" s="99"/>
      <c r="AN839" s="99"/>
      <c r="AO839" s="99"/>
      <c r="AP839" s="99"/>
      <c r="AQ839" s="99"/>
      <c r="AR839" s="99"/>
      <c r="AS839" s="99"/>
      <c r="AT839" s="99"/>
      <c r="AU839" s="99"/>
      <c r="AV839" s="99"/>
      <c r="AW839" s="99"/>
      <c r="AX839" s="99"/>
      <c r="AY839" s="99"/>
      <c r="AZ839" s="99"/>
      <c r="BA839" s="99"/>
      <c r="BB839" s="99"/>
      <c r="BC839" s="99"/>
      <c r="BD839" s="99"/>
      <c r="BE839" s="99"/>
      <c r="BF839" s="99"/>
      <c r="BG839" s="99"/>
      <c r="BH839" s="99"/>
      <c r="BI839" s="99"/>
      <c r="BJ839" s="99"/>
      <c r="BK839" s="99"/>
      <c r="BL839" s="99"/>
      <c r="BM839" s="99"/>
      <c r="BN839" s="99"/>
      <c r="BO839" s="99"/>
      <c r="BP839" s="99"/>
      <c r="BQ839" s="99"/>
      <c r="BR839" s="99"/>
      <c r="BS839" s="99"/>
      <c r="BT839" s="99"/>
      <c r="BU839" s="99"/>
      <c r="BV839" s="99"/>
      <c r="BW839" s="99"/>
      <c r="BX839" s="99"/>
      <c r="BY839" s="99"/>
      <c r="BZ839" s="99"/>
      <c r="CA839" s="99"/>
      <c r="CB839" s="99"/>
      <c r="CC839" s="99"/>
      <c r="CD839" s="99"/>
      <c r="CE839" s="99"/>
      <c r="CF839" s="99"/>
      <c r="CG839" s="99"/>
      <c r="CH839" s="99"/>
      <c r="CI839" s="206"/>
      <c r="CJ839" s="206"/>
      <c r="CK839" s="206"/>
      <c r="CL839" s="206"/>
      <c r="CM839" s="206"/>
      <c r="CN839" s="206"/>
    </row>
    <row r="840" spans="2:92" x14ac:dyDescent="0.25">
      <c r="B840" s="99" t="str">
        <f t="shared" si="92"/>
        <v/>
      </c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100"/>
      <c r="AH840" s="99"/>
      <c r="AI840" s="99"/>
      <c r="AJ840" s="99"/>
      <c r="AK840" s="99"/>
      <c r="AL840" s="99"/>
      <c r="AM840" s="99"/>
      <c r="AN840" s="99"/>
      <c r="AO840" s="99"/>
      <c r="AP840" s="99"/>
      <c r="AQ840" s="99"/>
      <c r="AR840" s="99"/>
      <c r="AS840" s="99"/>
      <c r="AT840" s="99"/>
      <c r="AU840" s="99"/>
      <c r="AV840" s="99"/>
      <c r="AW840" s="99"/>
      <c r="AX840" s="99"/>
      <c r="AY840" s="99"/>
      <c r="AZ840" s="99"/>
      <c r="BA840" s="99"/>
      <c r="BB840" s="99"/>
      <c r="BC840" s="99"/>
      <c r="BD840" s="99"/>
      <c r="BE840" s="99"/>
      <c r="BF840" s="99"/>
      <c r="BG840" s="99"/>
      <c r="BH840" s="99"/>
      <c r="BI840" s="99"/>
      <c r="BJ840" s="99"/>
      <c r="BK840" s="99"/>
      <c r="BL840" s="99"/>
      <c r="BM840" s="99"/>
      <c r="BN840" s="99"/>
      <c r="BO840" s="99"/>
      <c r="BP840" s="99"/>
      <c r="BQ840" s="99"/>
      <c r="BR840" s="99"/>
      <c r="BS840" s="99"/>
      <c r="BT840" s="99"/>
      <c r="BU840" s="99"/>
      <c r="BV840" s="99"/>
      <c r="BW840" s="99"/>
      <c r="BX840" s="99"/>
      <c r="BY840" s="99"/>
      <c r="BZ840" s="99"/>
      <c r="CA840" s="99"/>
      <c r="CB840" s="99"/>
      <c r="CC840" s="99"/>
      <c r="CD840" s="99"/>
      <c r="CE840" s="99"/>
      <c r="CF840" s="99"/>
      <c r="CG840" s="99"/>
      <c r="CH840" s="99"/>
      <c r="CI840" s="206"/>
      <c r="CJ840" s="206"/>
      <c r="CK840" s="206"/>
      <c r="CL840" s="206"/>
      <c r="CM840" s="206"/>
      <c r="CN840" s="206"/>
    </row>
    <row r="841" spans="2:92" x14ac:dyDescent="0.25">
      <c r="B841" s="99" t="str">
        <f t="shared" si="92"/>
        <v/>
      </c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100"/>
      <c r="AH841" s="99"/>
      <c r="AI841" s="99"/>
      <c r="AJ841" s="99"/>
      <c r="AK841" s="99"/>
      <c r="AL841" s="99"/>
      <c r="AM841" s="99"/>
      <c r="AN841" s="99"/>
      <c r="AO841" s="99"/>
      <c r="AP841" s="99"/>
      <c r="AQ841" s="99"/>
      <c r="AR841" s="99"/>
      <c r="AS841" s="99"/>
      <c r="AT841" s="99"/>
      <c r="AU841" s="99"/>
      <c r="AV841" s="99"/>
      <c r="AW841" s="99"/>
      <c r="AX841" s="99"/>
      <c r="AY841" s="99"/>
      <c r="AZ841" s="99"/>
      <c r="BA841" s="99"/>
      <c r="BB841" s="99"/>
      <c r="BC841" s="99"/>
      <c r="BD841" s="99"/>
      <c r="BE841" s="99"/>
      <c r="BF841" s="99"/>
      <c r="BG841" s="99"/>
      <c r="BH841" s="99"/>
      <c r="BI841" s="99"/>
      <c r="BJ841" s="99"/>
      <c r="BK841" s="99"/>
      <c r="BL841" s="99"/>
      <c r="BM841" s="99"/>
      <c r="BN841" s="99"/>
      <c r="BO841" s="99"/>
      <c r="BP841" s="99"/>
      <c r="BQ841" s="99"/>
      <c r="BR841" s="99"/>
      <c r="BS841" s="99"/>
      <c r="BT841" s="99"/>
      <c r="BU841" s="99"/>
      <c r="BV841" s="99"/>
      <c r="BW841" s="99"/>
      <c r="BX841" s="99"/>
      <c r="BY841" s="99"/>
      <c r="BZ841" s="99"/>
      <c r="CA841" s="99"/>
      <c r="CB841" s="99"/>
      <c r="CC841" s="99"/>
      <c r="CD841" s="99"/>
      <c r="CE841" s="99"/>
      <c r="CF841" s="99"/>
      <c r="CG841" s="99"/>
      <c r="CH841" s="99"/>
      <c r="CI841" s="206"/>
      <c r="CJ841" s="206"/>
      <c r="CK841" s="206"/>
      <c r="CL841" s="206"/>
      <c r="CM841" s="206"/>
      <c r="CN841" s="206"/>
    </row>
    <row r="842" spans="2:92" x14ac:dyDescent="0.25">
      <c r="B842" s="99" t="str">
        <f t="shared" si="92"/>
        <v/>
      </c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100"/>
      <c r="AH842" s="99"/>
      <c r="AI842" s="99"/>
      <c r="AJ842" s="99"/>
      <c r="AK842" s="99"/>
      <c r="AL842" s="99"/>
      <c r="AM842" s="99"/>
      <c r="AN842" s="99"/>
      <c r="AO842" s="99"/>
      <c r="AP842" s="99"/>
      <c r="AQ842" s="99"/>
      <c r="AR842" s="99"/>
      <c r="AS842" s="99"/>
      <c r="AT842" s="99"/>
      <c r="AU842" s="99"/>
      <c r="AV842" s="99"/>
      <c r="AW842" s="99"/>
      <c r="AX842" s="99"/>
      <c r="AY842" s="99"/>
      <c r="AZ842" s="99"/>
      <c r="BA842" s="99"/>
      <c r="BB842" s="99"/>
      <c r="BC842" s="99"/>
      <c r="BD842" s="99"/>
      <c r="BE842" s="99"/>
      <c r="BF842" s="99"/>
      <c r="BG842" s="99"/>
      <c r="BH842" s="99"/>
      <c r="BI842" s="99"/>
      <c r="BJ842" s="99"/>
      <c r="BK842" s="99"/>
      <c r="BL842" s="99"/>
      <c r="BM842" s="99"/>
      <c r="BN842" s="99"/>
      <c r="BO842" s="99"/>
      <c r="BP842" s="99"/>
      <c r="BQ842" s="99"/>
      <c r="BR842" s="99"/>
      <c r="BS842" s="99"/>
      <c r="BT842" s="99"/>
      <c r="BU842" s="99"/>
      <c r="BV842" s="99"/>
      <c r="BW842" s="99"/>
      <c r="BX842" s="99"/>
      <c r="BY842" s="99"/>
      <c r="BZ842" s="99"/>
      <c r="CA842" s="99"/>
      <c r="CB842" s="99"/>
      <c r="CC842" s="99"/>
      <c r="CD842" s="99"/>
      <c r="CE842" s="99"/>
      <c r="CF842" s="99"/>
      <c r="CG842" s="99"/>
      <c r="CH842" s="99"/>
      <c r="CI842" s="206"/>
      <c r="CJ842" s="206"/>
      <c r="CK842" s="206"/>
      <c r="CL842" s="206"/>
      <c r="CM842" s="206"/>
      <c r="CN842" s="206"/>
    </row>
    <row r="843" spans="2:92" x14ac:dyDescent="0.25">
      <c r="B843" s="99" t="str">
        <f t="shared" si="92"/>
        <v/>
      </c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100"/>
      <c r="AH843" s="99"/>
      <c r="AI843" s="99"/>
      <c r="AJ843" s="99"/>
      <c r="AK843" s="99"/>
      <c r="AL843" s="99"/>
      <c r="AM843" s="99"/>
      <c r="AN843" s="99"/>
      <c r="AO843" s="99"/>
      <c r="AP843" s="99"/>
      <c r="AQ843" s="99"/>
      <c r="AR843" s="99"/>
      <c r="AS843" s="99"/>
      <c r="AT843" s="99"/>
      <c r="AU843" s="99"/>
      <c r="AV843" s="99"/>
      <c r="AW843" s="99"/>
      <c r="AX843" s="99"/>
      <c r="AY843" s="99"/>
      <c r="AZ843" s="99"/>
      <c r="BA843" s="99"/>
      <c r="BB843" s="99"/>
      <c r="BC843" s="99"/>
      <c r="BD843" s="99"/>
      <c r="BE843" s="99"/>
      <c r="BF843" s="99"/>
      <c r="BG843" s="99"/>
      <c r="BH843" s="99"/>
      <c r="BI843" s="99"/>
      <c r="BJ843" s="99"/>
      <c r="BK843" s="99"/>
      <c r="BL843" s="99"/>
      <c r="BM843" s="99"/>
      <c r="BN843" s="99"/>
      <c r="BO843" s="99"/>
      <c r="BP843" s="99"/>
      <c r="BQ843" s="99"/>
      <c r="BR843" s="99"/>
      <c r="BS843" s="99"/>
      <c r="BT843" s="99"/>
      <c r="BU843" s="99"/>
      <c r="BV843" s="99"/>
      <c r="BW843" s="99"/>
      <c r="BX843" s="99"/>
      <c r="BY843" s="99"/>
      <c r="BZ843" s="99"/>
      <c r="CA843" s="99"/>
      <c r="CB843" s="99"/>
      <c r="CC843" s="99"/>
      <c r="CD843" s="99"/>
      <c r="CE843" s="99"/>
      <c r="CF843" s="99"/>
      <c r="CG843" s="99"/>
      <c r="CH843" s="99"/>
      <c r="CI843" s="206"/>
      <c r="CJ843" s="206"/>
      <c r="CK843" s="206"/>
      <c r="CL843" s="206"/>
      <c r="CM843" s="206"/>
      <c r="CN843" s="206"/>
    </row>
    <row r="844" spans="2:92" x14ac:dyDescent="0.25">
      <c r="B844" s="99" t="str">
        <f t="shared" si="92"/>
        <v/>
      </c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100"/>
      <c r="AH844" s="99"/>
      <c r="AI844" s="99"/>
      <c r="AJ844" s="99"/>
      <c r="AK844" s="99"/>
      <c r="AL844" s="99"/>
      <c r="AM844" s="99"/>
      <c r="AN844" s="99"/>
      <c r="AO844" s="99"/>
      <c r="AP844" s="99"/>
      <c r="AQ844" s="99"/>
      <c r="AR844" s="99"/>
      <c r="AS844" s="99"/>
      <c r="AT844" s="99"/>
      <c r="AU844" s="99"/>
      <c r="AV844" s="99"/>
      <c r="AW844" s="99"/>
      <c r="AX844" s="99"/>
      <c r="AY844" s="99"/>
      <c r="AZ844" s="99"/>
      <c r="BA844" s="99"/>
      <c r="BB844" s="99"/>
      <c r="BC844" s="99"/>
      <c r="BD844" s="99"/>
      <c r="BE844" s="99"/>
      <c r="BF844" s="99"/>
      <c r="BG844" s="99"/>
      <c r="BH844" s="99"/>
      <c r="BI844" s="99"/>
      <c r="BJ844" s="99"/>
      <c r="BK844" s="99"/>
      <c r="BL844" s="99"/>
      <c r="BM844" s="99"/>
      <c r="BN844" s="99"/>
      <c r="BO844" s="99"/>
      <c r="BP844" s="99"/>
      <c r="BQ844" s="99"/>
      <c r="BR844" s="99"/>
      <c r="BS844" s="99"/>
      <c r="BT844" s="99"/>
      <c r="BU844" s="99"/>
      <c r="BV844" s="99"/>
      <c r="BW844" s="99"/>
      <c r="BX844" s="99"/>
      <c r="BY844" s="99"/>
      <c r="BZ844" s="99"/>
      <c r="CA844" s="99"/>
      <c r="CB844" s="99"/>
      <c r="CC844" s="99"/>
      <c r="CD844" s="99"/>
      <c r="CE844" s="99"/>
      <c r="CF844" s="99"/>
      <c r="CG844" s="99"/>
      <c r="CH844" s="99"/>
      <c r="CI844" s="206"/>
      <c r="CJ844" s="206"/>
      <c r="CK844" s="206"/>
      <c r="CL844" s="206"/>
      <c r="CM844" s="206"/>
      <c r="CN844" s="206"/>
    </row>
    <row r="845" spans="2:92" x14ac:dyDescent="0.25">
      <c r="B845" s="99" t="str">
        <f t="shared" si="92"/>
        <v/>
      </c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100"/>
      <c r="AH845" s="99"/>
      <c r="AI845" s="99"/>
      <c r="AJ845" s="99"/>
      <c r="AK845" s="99"/>
      <c r="AL845" s="99"/>
      <c r="AM845" s="99"/>
      <c r="AN845" s="99"/>
      <c r="AO845" s="99"/>
      <c r="AP845" s="99"/>
      <c r="AQ845" s="99"/>
      <c r="AR845" s="99"/>
      <c r="AS845" s="99"/>
      <c r="AT845" s="99"/>
      <c r="AU845" s="99"/>
      <c r="AV845" s="99"/>
      <c r="AW845" s="99"/>
      <c r="AX845" s="99"/>
      <c r="AY845" s="99"/>
      <c r="AZ845" s="99"/>
      <c r="BA845" s="99"/>
      <c r="BB845" s="99"/>
      <c r="BC845" s="99"/>
      <c r="BD845" s="99"/>
      <c r="BE845" s="99"/>
      <c r="BF845" s="99"/>
      <c r="BG845" s="99"/>
      <c r="BH845" s="99"/>
      <c r="BI845" s="99"/>
      <c r="BJ845" s="99"/>
      <c r="BK845" s="99"/>
      <c r="BL845" s="99"/>
      <c r="BM845" s="99"/>
      <c r="BN845" s="99"/>
      <c r="BO845" s="99"/>
      <c r="BP845" s="99"/>
      <c r="BQ845" s="99"/>
      <c r="BR845" s="99"/>
      <c r="BS845" s="99"/>
      <c r="BT845" s="99"/>
      <c r="BU845" s="99"/>
      <c r="BV845" s="99"/>
      <c r="BW845" s="99"/>
      <c r="BX845" s="99"/>
      <c r="BY845" s="99"/>
      <c r="BZ845" s="99"/>
      <c r="CA845" s="99"/>
      <c r="CB845" s="99"/>
      <c r="CC845" s="99"/>
      <c r="CD845" s="99"/>
      <c r="CE845" s="99"/>
      <c r="CF845" s="99"/>
      <c r="CG845" s="99"/>
      <c r="CH845" s="99"/>
      <c r="CI845" s="206"/>
      <c r="CJ845" s="206"/>
      <c r="CK845" s="206"/>
      <c r="CL845" s="206"/>
      <c r="CM845" s="206"/>
      <c r="CN845" s="206"/>
    </row>
    <row r="846" spans="2:92" x14ac:dyDescent="0.25">
      <c r="B846" s="99" t="str">
        <f t="shared" si="92"/>
        <v/>
      </c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100"/>
      <c r="AH846" s="99"/>
      <c r="AI846" s="99"/>
      <c r="AJ846" s="99"/>
      <c r="AK846" s="99"/>
      <c r="AL846" s="99"/>
      <c r="AM846" s="99"/>
      <c r="AN846" s="99"/>
      <c r="AO846" s="99"/>
      <c r="AP846" s="99"/>
      <c r="AQ846" s="99"/>
      <c r="AR846" s="99"/>
      <c r="AS846" s="99"/>
      <c r="AT846" s="99"/>
      <c r="AU846" s="99"/>
      <c r="AV846" s="99"/>
      <c r="AW846" s="99"/>
      <c r="AX846" s="99"/>
      <c r="AY846" s="99"/>
      <c r="AZ846" s="99"/>
      <c r="BA846" s="99"/>
      <c r="BB846" s="99"/>
      <c r="BC846" s="99"/>
      <c r="BD846" s="99"/>
      <c r="BE846" s="99"/>
      <c r="BF846" s="99"/>
      <c r="BG846" s="99"/>
      <c r="BH846" s="99"/>
      <c r="BI846" s="99"/>
      <c r="BJ846" s="99"/>
      <c r="BK846" s="99"/>
      <c r="BL846" s="99"/>
      <c r="BM846" s="99"/>
      <c r="BN846" s="99"/>
      <c r="BO846" s="99"/>
      <c r="BP846" s="99"/>
      <c r="BQ846" s="99"/>
      <c r="BR846" s="99"/>
      <c r="BS846" s="99"/>
      <c r="BT846" s="99"/>
      <c r="BU846" s="99"/>
      <c r="BV846" s="99"/>
      <c r="BW846" s="99"/>
      <c r="BX846" s="99"/>
      <c r="BY846" s="99"/>
      <c r="BZ846" s="99"/>
      <c r="CA846" s="99"/>
      <c r="CB846" s="99"/>
      <c r="CC846" s="99"/>
      <c r="CD846" s="99"/>
      <c r="CE846" s="99"/>
      <c r="CF846" s="99"/>
      <c r="CG846" s="99"/>
      <c r="CH846" s="99"/>
      <c r="CI846" s="206"/>
      <c r="CJ846" s="206"/>
      <c r="CK846" s="206"/>
      <c r="CL846" s="206"/>
      <c r="CM846" s="206"/>
      <c r="CN846" s="206"/>
    </row>
    <row r="847" spans="2:92" x14ac:dyDescent="0.25">
      <c r="B847" s="99" t="str">
        <f t="shared" si="92"/>
        <v/>
      </c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100"/>
      <c r="AH847" s="99"/>
      <c r="AI847" s="99"/>
      <c r="AJ847" s="99"/>
      <c r="AK847" s="99"/>
      <c r="AL847" s="99"/>
      <c r="AM847" s="99"/>
      <c r="AN847" s="99"/>
      <c r="AO847" s="99"/>
      <c r="AP847" s="99"/>
      <c r="AQ847" s="99"/>
      <c r="AR847" s="99"/>
      <c r="AS847" s="99"/>
      <c r="AT847" s="99"/>
      <c r="AU847" s="99"/>
      <c r="AV847" s="99"/>
      <c r="AW847" s="99"/>
      <c r="AX847" s="99"/>
      <c r="AY847" s="99"/>
      <c r="AZ847" s="99"/>
      <c r="BA847" s="99"/>
      <c r="BB847" s="99"/>
      <c r="BC847" s="99"/>
      <c r="BD847" s="99"/>
      <c r="BE847" s="99"/>
      <c r="BF847" s="99"/>
      <c r="BG847" s="99"/>
      <c r="BH847" s="99"/>
      <c r="BI847" s="99"/>
      <c r="BJ847" s="99"/>
      <c r="BK847" s="99"/>
      <c r="BL847" s="99"/>
      <c r="BM847" s="99"/>
      <c r="BN847" s="99"/>
      <c r="BO847" s="99"/>
      <c r="BP847" s="99"/>
      <c r="BQ847" s="99"/>
      <c r="BR847" s="99"/>
      <c r="BS847" s="99"/>
      <c r="BT847" s="99"/>
      <c r="BU847" s="99"/>
      <c r="BV847" s="99"/>
      <c r="BW847" s="99"/>
      <c r="BX847" s="99"/>
      <c r="BY847" s="99"/>
      <c r="BZ847" s="99"/>
      <c r="CA847" s="99"/>
      <c r="CB847" s="99"/>
      <c r="CC847" s="99"/>
      <c r="CD847" s="99"/>
      <c r="CE847" s="99"/>
      <c r="CF847" s="99"/>
      <c r="CG847" s="99"/>
      <c r="CH847" s="99"/>
      <c r="CI847" s="206"/>
      <c r="CJ847" s="206"/>
      <c r="CK847" s="206"/>
      <c r="CL847" s="206"/>
      <c r="CM847" s="206"/>
      <c r="CN847" s="206"/>
    </row>
    <row r="848" spans="2:92" x14ac:dyDescent="0.25">
      <c r="B848" s="99" t="str">
        <f t="shared" si="92"/>
        <v/>
      </c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100"/>
      <c r="AH848" s="99"/>
      <c r="AI848" s="99"/>
      <c r="AJ848" s="99"/>
      <c r="AK848" s="99"/>
      <c r="AL848" s="99"/>
      <c r="AM848" s="99"/>
      <c r="AN848" s="99"/>
      <c r="AO848" s="99"/>
      <c r="AP848" s="99"/>
      <c r="AQ848" s="99"/>
      <c r="AR848" s="99"/>
      <c r="AS848" s="99"/>
      <c r="AT848" s="99"/>
      <c r="AU848" s="99"/>
      <c r="AV848" s="99"/>
      <c r="AW848" s="99"/>
      <c r="AX848" s="99"/>
      <c r="AY848" s="99"/>
      <c r="AZ848" s="99"/>
      <c r="BA848" s="99"/>
      <c r="BB848" s="99"/>
      <c r="BC848" s="99"/>
      <c r="BD848" s="99"/>
      <c r="BE848" s="99"/>
      <c r="BF848" s="99"/>
      <c r="BG848" s="99"/>
      <c r="BH848" s="99"/>
      <c r="BI848" s="99"/>
      <c r="BJ848" s="99"/>
      <c r="BK848" s="99"/>
      <c r="BL848" s="99"/>
      <c r="BM848" s="99"/>
      <c r="BN848" s="99"/>
      <c r="BO848" s="99"/>
      <c r="BP848" s="99"/>
      <c r="BQ848" s="99"/>
      <c r="BR848" s="99"/>
      <c r="BS848" s="99"/>
      <c r="BT848" s="99"/>
      <c r="BU848" s="99"/>
      <c r="BV848" s="99"/>
      <c r="BW848" s="99"/>
      <c r="BX848" s="99"/>
      <c r="BY848" s="99"/>
      <c r="BZ848" s="99"/>
      <c r="CA848" s="99"/>
      <c r="CB848" s="99"/>
      <c r="CC848" s="99"/>
      <c r="CD848" s="99"/>
      <c r="CE848" s="99"/>
      <c r="CF848" s="99"/>
      <c r="CG848" s="99"/>
      <c r="CH848" s="99"/>
      <c r="CI848" s="206"/>
      <c r="CJ848" s="206"/>
      <c r="CK848" s="206"/>
      <c r="CL848" s="206"/>
      <c r="CM848" s="206"/>
      <c r="CN848" s="206"/>
    </row>
    <row r="849" spans="2:92" x14ac:dyDescent="0.25">
      <c r="B849" s="99" t="str">
        <f t="shared" si="92"/>
        <v/>
      </c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100"/>
      <c r="AH849" s="99"/>
      <c r="AI849" s="99"/>
      <c r="AJ849" s="99"/>
      <c r="AK849" s="99"/>
      <c r="AL849" s="99"/>
      <c r="AM849" s="99"/>
      <c r="AN849" s="99"/>
      <c r="AO849" s="99"/>
      <c r="AP849" s="99"/>
      <c r="AQ849" s="99"/>
      <c r="AR849" s="99"/>
      <c r="AS849" s="99"/>
      <c r="AT849" s="99"/>
      <c r="AU849" s="99"/>
      <c r="AV849" s="99"/>
      <c r="AW849" s="99"/>
      <c r="AX849" s="99"/>
      <c r="AY849" s="99"/>
      <c r="AZ849" s="99"/>
      <c r="BA849" s="99"/>
      <c r="BB849" s="99"/>
      <c r="BC849" s="99"/>
      <c r="BD849" s="99"/>
      <c r="BE849" s="99"/>
      <c r="BF849" s="99"/>
      <c r="BG849" s="99"/>
      <c r="BH849" s="99"/>
      <c r="BI849" s="99"/>
      <c r="BJ849" s="99"/>
      <c r="BK849" s="99"/>
      <c r="BL849" s="99"/>
      <c r="BM849" s="99"/>
      <c r="BN849" s="99"/>
      <c r="BO849" s="99"/>
      <c r="BP849" s="99"/>
      <c r="BQ849" s="99"/>
      <c r="BR849" s="99"/>
      <c r="BS849" s="99"/>
      <c r="BT849" s="99"/>
      <c r="BU849" s="99"/>
      <c r="BV849" s="99"/>
      <c r="BW849" s="99"/>
      <c r="BX849" s="99"/>
      <c r="BY849" s="99"/>
      <c r="BZ849" s="99"/>
      <c r="CA849" s="99"/>
      <c r="CB849" s="99"/>
      <c r="CC849" s="99"/>
      <c r="CD849" s="99"/>
      <c r="CE849" s="99"/>
      <c r="CF849" s="99"/>
      <c r="CG849" s="99"/>
      <c r="CH849" s="99"/>
      <c r="CI849" s="206"/>
      <c r="CJ849" s="206"/>
      <c r="CK849" s="206"/>
      <c r="CL849" s="206"/>
      <c r="CM849" s="206"/>
      <c r="CN849" s="206"/>
    </row>
    <row r="850" spans="2:92" x14ac:dyDescent="0.25">
      <c r="B850" s="99" t="str">
        <f t="shared" si="92"/>
        <v/>
      </c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100"/>
      <c r="AH850" s="99"/>
      <c r="AI850" s="99"/>
      <c r="AJ850" s="99"/>
      <c r="AK850" s="99"/>
      <c r="AL850" s="99"/>
      <c r="AM850" s="99"/>
      <c r="AN850" s="99"/>
      <c r="AO850" s="99"/>
      <c r="AP850" s="99"/>
      <c r="AQ850" s="99"/>
      <c r="AR850" s="99"/>
      <c r="AS850" s="99"/>
      <c r="AT850" s="99"/>
      <c r="AU850" s="99"/>
      <c r="AV850" s="99"/>
      <c r="AW850" s="99"/>
      <c r="AX850" s="99"/>
      <c r="AY850" s="99"/>
      <c r="AZ850" s="99"/>
      <c r="BA850" s="99"/>
      <c r="BB850" s="99"/>
      <c r="BC850" s="99"/>
      <c r="BD850" s="99"/>
      <c r="BE850" s="99"/>
      <c r="BF850" s="99"/>
      <c r="BG850" s="99"/>
      <c r="BH850" s="99"/>
      <c r="BI850" s="99"/>
      <c r="BJ850" s="99"/>
      <c r="BK850" s="99"/>
      <c r="BL850" s="99"/>
      <c r="BM850" s="99"/>
      <c r="BN850" s="99"/>
      <c r="BO850" s="99"/>
      <c r="BP850" s="99"/>
      <c r="BQ850" s="99"/>
      <c r="BR850" s="99"/>
      <c r="BS850" s="99"/>
      <c r="BT850" s="99"/>
      <c r="BU850" s="99"/>
      <c r="BV850" s="99"/>
      <c r="BW850" s="99"/>
      <c r="BX850" s="99"/>
      <c r="BY850" s="99"/>
      <c r="BZ850" s="99"/>
      <c r="CA850" s="99"/>
      <c r="CB850" s="99"/>
      <c r="CC850" s="99"/>
      <c r="CD850" s="99"/>
      <c r="CE850" s="99"/>
      <c r="CF850" s="99"/>
      <c r="CG850" s="99"/>
      <c r="CH850" s="99"/>
      <c r="CI850" s="206"/>
      <c r="CJ850" s="206"/>
      <c r="CK850" s="206"/>
      <c r="CL850" s="206"/>
      <c r="CM850" s="206"/>
      <c r="CN850" s="206"/>
    </row>
    <row r="851" spans="2:92" x14ac:dyDescent="0.25">
      <c r="B851" s="99" t="str">
        <f t="shared" si="92"/>
        <v/>
      </c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100"/>
      <c r="AH851" s="99"/>
      <c r="AI851" s="99"/>
      <c r="AJ851" s="99"/>
      <c r="AK851" s="99"/>
      <c r="AL851" s="99"/>
      <c r="AM851" s="99"/>
      <c r="AN851" s="99"/>
      <c r="AO851" s="99"/>
      <c r="AP851" s="99"/>
      <c r="AQ851" s="99"/>
      <c r="AR851" s="99"/>
      <c r="AS851" s="99"/>
      <c r="AT851" s="99"/>
      <c r="AU851" s="99"/>
      <c r="AV851" s="99"/>
      <c r="AW851" s="99"/>
      <c r="AX851" s="99"/>
      <c r="AY851" s="99"/>
      <c r="AZ851" s="99"/>
      <c r="BA851" s="99"/>
      <c r="BB851" s="99"/>
      <c r="BC851" s="99"/>
      <c r="BD851" s="99"/>
      <c r="BE851" s="99"/>
      <c r="BF851" s="99"/>
      <c r="BG851" s="99"/>
      <c r="BH851" s="99"/>
      <c r="BI851" s="99"/>
      <c r="BJ851" s="99"/>
      <c r="BK851" s="99"/>
      <c r="BL851" s="99"/>
      <c r="BM851" s="99"/>
      <c r="BN851" s="99"/>
      <c r="BO851" s="99"/>
      <c r="BP851" s="99"/>
      <c r="BQ851" s="99"/>
      <c r="BR851" s="99"/>
      <c r="BS851" s="99"/>
      <c r="BT851" s="99"/>
      <c r="BU851" s="99"/>
      <c r="BV851" s="99"/>
      <c r="BW851" s="99"/>
      <c r="BX851" s="99"/>
      <c r="BY851" s="99"/>
      <c r="BZ851" s="99"/>
      <c r="CA851" s="99"/>
      <c r="CB851" s="99"/>
      <c r="CC851" s="99"/>
      <c r="CD851" s="99"/>
      <c r="CE851" s="99"/>
      <c r="CF851" s="99"/>
      <c r="CG851" s="99"/>
      <c r="CH851" s="99"/>
      <c r="CI851" s="206"/>
      <c r="CJ851" s="206"/>
      <c r="CK851" s="206"/>
      <c r="CL851" s="206"/>
      <c r="CM851" s="206"/>
      <c r="CN851" s="206"/>
    </row>
    <row r="852" spans="2:92" x14ac:dyDescent="0.25">
      <c r="B852" s="99" t="str">
        <f t="shared" si="92"/>
        <v/>
      </c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100"/>
      <c r="AH852" s="99"/>
      <c r="AI852" s="99"/>
      <c r="AJ852" s="99"/>
      <c r="AK852" s="99"/>
      <c r="AL852" s="99"/>
      <c r="AM852" s="99"/>
      <c r="AN852" s="99"/>
      <c r="AO852" s="99"/>
      <c r="AP852" s="99"/>
      <c r="AQ852" s="99"/>
      <c r="AR852" s="99"/>
      <c r="AS852" s="99"/>
      <c r="AT852" s="99"/>
      <c r="AU852" s="99"/>
      <c r="AV852" s="99"/>
      <c r="AW852" s="99"/>
      <c r="AX852" s="99"/>
      <c r="AY852" s="99"/>
      <c r="AZ852" s="99"/>
      <c r="BA852" s="99"/>
      <c r="BB852" s="99"/>
      <c r="BC852" s="99"/>
      <c r="BD852" s="99"/>
      <c r="BE852" s="99"/>
      <c r="BF852" s="99"/>
      <c r="BG852" s="99"/>
      <c r="BH852" s="99"/>
      <c r="BI852" s="99"/>
      <c r="BJ852" s="99"/>
      <c r="BK852" s="99"/>
      <c r="BL852" s="99"/>
      <c r="BM852" s="99"/>
      <c r="BN852" s="99"/>
      <c r="BO852" s="99"/>
      <c r="BP852" s="99"/>
      <c r="BQ852" s="99"/>
      <c r="BR852" s="99"/>
      <c r="BS852" s="99"/>
      <c r="BT852" s="99"/>
      <c r="BU852" s="99"/>
      <c r="BV852" s="99"/>
      <c r="BW852" s="99"/>
      <c r="BX852" s="99"/>
      <c r="BY852" s="99"/>
      <c r="BZ852" s="99"/>
      <c r="CA852" s="99"/>
      <c r="CB852" s="99"/>
      <c r="CC852" s="99"/>
      <c r="CD852" s="99"/>
      <c r="CE852" s="99"/>
      <c r="CF852" s="99"/>
      <c r="CG852" s="99"/>
      <c r="CH852" s="99"/>
      <c r="CI852" s="206"/>
      <c r="CJ852" s="206"/>
      <c r="CK852" s="206"/>
      <c r="CL852" s="206"/>
      <c r="CM852" s="206"/>
      <c r="CN852" s="206"/>
    </row>
    <row r="853" spans="2:92" x14ac:dyDescent="0.25">
      <c r="B853" s="99" t="str">
        <f t="shared" si="92"/>
        <v/>
      </c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100"/>
      <c r="AH853" s="99"/>
      <c r="AI853" s="99"/>
      <c r="AJ853" s="99"/>
      <c r="AK853" s="99"/>
      <c r="AL853" s="99"/>
      <c r="AM853" s="99"/>
      <c r="AN853" s="99"/>
      <c r="AO853" s="99"/>
      <c r="AP853" s="99"/>
      <c r="AQ853" s="99"/>
      <c r="AR853" s="99"/>
      <c r="AS853" s="99"/>
      <c r="AT853" s="99"/>
      <c r="AU853" s="99"/>
      <c r="AV853" s="99"/>
      <c r="AW853" s="99"/>
      <c r="AX853" s="99"/>
      <c r="AY853" s="99"/>
      <c r="AZ853" s="99"/>
      <c r="BA853" s="99"/>
      <c r="BB853" s="99"/>
      <c r="BC853" s="99"/>
      <c r="BD853" s="99"/>
      <c r="BE853" s="99"/>
      <c r="BF853" s="99"/>
      <c r="BG853" s="99"/>
      <c r="BH853" s="99"/>
      <c r="BI853" s="99"/>
      <c r="BJ853" s="99"/>
      <c r="BK853" s="99"/>
      <c r="BL853" s="99"/>
      <c r="BM853" s="99"/>
      <c r="BN853" s="99"/>
      <c r="BO853" s="99"/>
      <c r="BP853" s="99"/>
      <c r="BQ853" s="99"/>
      <c r="BR853" s="99"/>
      <c r="BS853" s="99"/>
      <c r="BT853" s="99"/>
      <c r="BU853" s="99"/>
      <c r="BV853" s="99"/>
      <c r="BW853" s="99"/>
      <c r="BX853" s="99"/>
      <c r="BY853" s="99"/>
      <c r="BZ853" s="99"/>
      <c r="CA853" s="99"/>
      <c r="CB853" s="99"/>
      <c r="CC853" s="99"/>
      <c r="CD853" s="99"/>
      <c r="CE853" s="99"/>
      <c r="CF853" s="99"/>
      <c r="CG853" s="99"/>
      <c r="CH853" s="99"/>
      <c r="CI853" s="206"/>
      <c r="CJ853" s="206"/>
      <c r="CK853" s="206"/>
      <c r="CL853" s="206"/>
      <c r="CM853" s="206"/>
      <c r="CN853" s="206"/>
    </row>
    <row r="854" spans="2:92" x14ac:dyDescent="0.25">
      <c r="B854" s="99" t="str">
        <f t="shared" si="92"/>
        <v/>
      </c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100"/>
      <c r="AH854" s="99"/>
      <c r="AI854" s="99"/>
      <c r="AJ854" s="99"/>
      <c r="AK854" s="99"/>
      <c r="AL854" s="99"/>
      <c r="AM854" s="99"/>
      <c r="AN854" s="99"/>
      <c r="AO854" s="99"/>
      <c r="AP854" s="99"/>
      <c r="AQ854" s="99"/>
      <c r="AR854" s="99"/>
      <c r="AS854" s="99"/>
      <c r="AT854" s="99"/>
      <c r="AU854" s="99"/>
      <c r="AV854" s="99"/>
      <c r="AW854" s="99"/>
      <c r="AX854" s="99"/>
      <c r="AY854" s="99"/>
      <c r="AZ854" s="99"/>
      <c r="BA854" s="99"/>
      <c r="BB854" s="99"/>
      <c r="BC854" s="99"/>
      <c r="BD854" s="99"/>
      <c r="BE854" s="99"/>
      <c r="BF854" s="99"/>
      <c r="BG854" s="99"/>
      <c r="BH854" s="99"/>
      <c r="BI854" s="99"/>
      <c r="BJ854" s="99"/>
      <c r="BK854" s="99"/>
      <c r="BL854" s="99"/>
      <c r="BM854" s="99"/>
      <c r="BN854" s="99"/>
      <c r="BO854" s="99"/>
      <c r="BP854" s="99"/>
      <c r="BQ854" s="99"/>
      <c r="BR854" s="99"/>
      <c r="BS854" s="99"/>
      <c r="BT854" s="99"/>
      <c r="BU854" s="99"/>
      <c r="BV854" s="99"/>
      <c r="BW854" s="99"/>
      <c r="BX854" s="99"/>
      <c r="BY854" s="99"/>
      <c r="BZ854" s="99"/>
      <c r="CA854" s="99"/>
      <c r="CB854" s="99"/>
      <c r="CC854" s="99"/>
      <c r="CD854" s="99"/>
      <c r="CE854" s="99"/>
      <c r="CF854" s="99"/>
      <c r="CG854" s="99"/>
      <c r="CH854" s="99"/>
      <c r="CI854" s="206"/>
      <c r="CJ854" s="206"/>
      <c r="CK854" s="206"/>
      <c r="CL854" s="206"/>
      <c r="CM854" s="206"/>
      <c r="CN854" s="206"/>
    </row>
    <row r="855" spans="2:92" x14ac:dyDescent="0.25">
      <c r="B855" s="99" t="str">
        <f t="shared" si="92"/>
        <v/>
      </c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100"/>
      <c r="AH855" s="99"/>
      <c r="AI855" s="99"/>
      <c r="AJ855" s="99"/>
      <c r="AK855" s="99"/>
      <c r="AL855" s="99"/>
      <c r="AM855" s="99"/>
      <c r="AN855" s="99"/>
      <c r="AO855" s="99"/>
      <c r="AP855" s="99"/>
      <c r="AQ855" s="99"/>
      <c r="AR855" s="99"/>
      <c r="AS855" s="99"/>
      <c r="AT855" s="99"/>
      <c r="AU855" s="99"/>
      <c r="AV855" s="99"/>
      <c r="AW855" s="99"/>
      <c r="AX855" s="99"/>
      <c r="AY855" s="99"/>
      <c r="AZ855" s="99"/>
      <c r="BA855" s="99"/>
      <c r="BB855" s="99"/>
      <c r="BC855" s="99"/>
      <c r="BD855" s="99"/>
      <c r="BE855" s="99"/>
      <c r="BF855" s="99"/>
      <c r="BG855" s="99"/>
      <c r="BH855" s="99"/>
      <c r="BI855" s="99"/>
      <c r="BJ855" s="99"/>
      <c r="BK855" s="99"/>
      <c r="BL855" s="99"/>
      <c r="BM855" s="99"/>
      <c r="BN855" s="99"/>
      <c r="BO855" s="99"/>
      <c r="BP855" s="99"/>
      <c r="BQ855" s="99"/>
      <c r="BR855" s="99"/>
      <c r="BS855" s="99"/>
      <c r="BT855" s="99"/>
      <c r="BU855" s="99"/>
      <c r="BV855" s="99"/>
      <c r="BW855" s="99"/>
      <c r="BX855" s="99"/>
      <c r="BY855" s="99"/>
      <c r="BZ855" s="99"/>
      <c r="CA855" s="99"/>
      <c r="CB855" s="99"/>
      <c r="CC855" s="99"/>
      <c r="CD855" s="99"/>
      <c r="CE855" s="99"/>
      <c r="CF855" s="99"/>
      <c r="CG855" s="99"/>
      <c r="CH855" s="99"/>
      <c r="CI855" s="206"/>
      <c r="CJ855" s="206"/>
      <c r="CK855" s="206"/>
      <c r="CL855" s="206"/>
      <c r="CM855" s="206"/>
      <c r="CN855" s="206"/>
    </row>
    <row r="856" spans="2:92" x14ac:dyDescent="0.25">
      <c r="B856" s="99" t="str">
        <f t="shared" si="92"/>
        <v/>
      </c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100"/>
      <c r="AH856" s="99"/>
      <c r="AI856" s="99"/>
      <c r="AJ856" s="99"/>
      <c r="AK856" s="99"/>
      <c r="AL856" s="99"/>
      <c r="AM856" s="99"/>
      <c r="AN856" s="99"/>
      <c r="AO856" s="99"/>
      <c r="AP856" s="99"/>
      <c r="AQ856" s="99"/>
      <c r="AR856" s="99"/>
      <c r="AS856" s="99"/>
      <c r="AT856" s="99"/>
      <c r="AU856" s="99"/>
      <c r="AV856" s="99"/>
      <c r="AW856" s="99"/>
      <c r="AX856" s="99"/>
      <c r="AY856" s="99"/>
      <c r="AZ856" s="99"/>
      <c r="BA856" s="99"/>
      <c r="BB856" s="99"/>
      <c r="BC856" s="99"/>
      <c r="BD856" s="99"/>
      <c r="BE856" s="99"/>
      <c r="BF856" s="99"/>
      <c r="BG856" s="99"/>
      <c r="BH856" s="99"/>
      <c r="BI856" s="99"/>
      <c r="BJ856" s="99"/>
      <c r="BK856" s="99"/>
      <c r="BL856" s="99"/>
      <c r="BM856" s="99"/>
      <c r="BN856" s="99"/>
      <c r="BO856" s="99"/>
      <c r="BP856" s="99"/>
      <c r="BQ856" s="99"/>
      <c r="BR856" s="99"/>
      <c r="BS856" s="99"/>
      <c r="BT856" s="99"/>
      <c r="BU856" s="99"/>
      <c r="BV856" s="99"/>
      <c r="BW856" s="99"/>
      <c r="BX856" s="99"/>
      <c r="BY856" s="99"/>
      <c r="BZ856" s="99"/>
      <c r="CA856" s="99"/>
      <c r="CB856" s="99"/>
      <c r="CC856" s="99"/>
      <c r="CD856" s="99"/>
      <c r="CE856" s="99"/>
      <c r="CF856" s="99"/>
      <c r="CG856" s="99"/>
      <c r="CH856" s="99"/>
      <c r="CI856" s="206"/>
      <c r="CJ856" s="206"/>
      <c r="CK856" s="206"/>
      <c r="CL856" s="206"/>
      <c r="CM856" s="206"/>
      <c r="CN856" s="206"/>
    </row>
    <row r="857" spans="2:92" x14ac:dyDescent="0.25">
      <c r="B857" s="99" t="str">
        <f t="shared" si="92"/>
        <v/>
      </c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100"/>
      <c r="AH857" s="99"/>
      <c r="AI857" s="99"/>
      <c r="AJ857" s="99"/>
      <c r="AK857" s="99"/>
      <c r="AL857" s="99"/>
      <c r="AM857" s="99"/>
      <c r="AN857" s="99"/>
      <c r="AO857" s="99"/>
      <c r="AP857" s="99"/>
      <c r="AQ857" s="99"/>
      <c r="AR857" s="99"/>
      <c r="AS857" s="99"/>
      <c r="AT857" s="99"/>
      <c r="AU857" s="99"/>
      <c r="AV857" s="99"/>
      <c r="AW857" s="99"/>
      <c r="AX857" s="99"/>
      <c r="AY857" s="99"/>
      <c r="AZ857" s="99"/>
      <c r="BA857" s="99"/>
      <c r="BB857" s="99"/>
      <c r="BC857" s="99"/>
      <c r="BD857" s="99"/>
      <c r="BE857" s="99"/>
      <c r="BF857" s="99"/>
      <c r="BG857" s="99"/>
      <c r="BH857" s="99"/>
      <c r="BI857" s="99"/>
      <c r="BJ857" s="99"/>
      <c r="BK857" s="99"/>
      <c r="BL857" s="99"/>
      <c r="BM857" s="99"/>
      <c r="BN857" s="99"/>
      <c r="BO857" s="99"/>
      <c r="BP857" s="99"/>
      <c r="BQ857" s="99"/>
      <c r="BR857" s="99"/>
      <c r="BS857" s="99"/>
      <c r="BT857" s="99"/>
      <c r="BU857" s="99"/>
      <c r="BV857" s="99"/>
      <c r="BW857" s="99"/>
      <c r="BX857" s="99"/>
      <c r="BY857" s="99"/>
      <c r="BZ857" s="99"/>
      <c r="CA857" s="99"/>
      <c r="CB857" s="99"/>
      <c r="CC857" s="99"/>
      <c r="CD857" s="99"/>
      <c r="CE857" s="99"/>
      <c r="CF857" s="99"/>
      <c r="CG857" s="99"/>
      <c r="CH857" s="99"/>
      <c r="CI857" s="206"/>
      <c r="CJ857" s="206"/>
      <c r="CK857" s="206"/>
      <c r="CL857" s="206"/>
      <c r="CM857" s="206"/>
      <c r="CN857" s="206"/>
    </row>
    <row r="858" spans="2:92" x14ac:dyDescent="0.25">
      <c r="B858" s="99" t="str">
        <f t="shared" si="92"/>
        <v/>
      </c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100"/>
      <c r="AH858" s="99"/>
      <c r="AI858" s="99"/>
      <c r="AJ858" s="99"/>
      <c r="AK858" s="99"/>
      <c r="AL858" s="99"/>
      <c r="AM858" s="99"/>
      <c r="AN858" s="99"/>
      <c r="AO858" s="99"/>
      <c r="AP858" s="99"/>
      <c r="AQ858" s="99"/>
      <c r="AR858" s="99"/>
      <c r="AS858" s="99"/>
      <c r="AT858" s="99"/>
      <c r="AU858" s="99"/>
      <c r="AV858" s="99"/>
      <c r="AW858" s="99"/>
      <c r="AX858" s="99"/>
      <c r="AY858" s="99"/>
      <c r="AZ858" s="99"/>
      <c r="BA858" s="99"/>
      <c r="BB858" s="99"/>
      <c r="BC858" s="99"/>
      <c r="BD858" s="99"/>
      <c r="BE858" s="99"/>
      <c r="BF858" s="99"/>
      <c r="BG858" s="99"/>
      <c r="BH858" s="99"/>
      <c r="BI858" s="99"/>
      <c r="BJ858" s="99"/>
      <c r="BK858" s="99"/>
      <c r="BL858" s="99"/>
      <c r="BM858" s="99"/>
      <c r="BN858" s="99"/>
      <c r="BO858" s="99"/>
      <c r="BP858" s="99"/>
      <c r="BQ858" s="99"/>
      <c r="BR858" s="99"/>
      <c r="BS858" s="99"/>
      <c r="BT858" s="99"/>
      <c r="BU858" s="99"/>
      <c r="BV858" s="99"/>
      <c r="BW858" s="99"/>
      <c r="BX858" s="99"/>
      <c r="BY858" s="99"/>
      <c r="BZ858" s="99"/>
      <c r="CA858" s="99"/>
      <c r="CB858" s="99"/>
      <c r="CC858" s="99"/>
      <c r="CD858" s="99"/>
      <c r="CE858" s="99"/>
      <c r="CF858" s="99"/>
      <c r="CG858" s="99"/>
      <c r="CH858" s="99"/>
      <c r="CI858" s="206"/>
      <c r="CJ858" s="206"/>
      <c r="CK858" s="206"/>
      <c r="CL858" s="206"/>
      <c r="CM858" s="206"/>
      <c r="CN858" s="206"/>
    </row>
    <row r="859" spans="2:92" x14ac:dyDescent="0.25">
      <c r="B859" s="99" t="str">
        <f t="shared" si="92"/>
        <v/>
      </c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100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99"/>
      <c r="BH859" s="99"/>
      <c r="BI859" s="99"/>
      <c r="BJ859" s="99"/>
      <c r="BK859" s="99"/>
      <c r="BL859" s="99"/>
      <c r="BM859" s="99"/>
      <c r="BN859" s="99"/>
      <c r="BO859" s="99"/>
      <c r="BP859" s="99"/>
      <c r="BQ859" s="99"/>
      <c r="BR859" s="99"/>
      <c r="BS859" s="99"/>
      <c r="BT859" s="99"/>
      <c r="BU859" s="99"/>
      <c r="BV859" s="99"/>
      <c r="BW859" s="99"/>
      <c r="BX859" s="99"/>
      <c r="BY859" s="99"/>
      <c r="BZ859" s="99"/>
      <c r="CA859" s="99"/>
      <c r="CB859" s="99"/>
      <c r="CC859" s="99"/>
      <c r="CD859" s="99"/>
      <c r="CE859" s="99"/>
      <c r="CF859" s="99"/>
      <c r="CG859" s="99"/>
      <c r="CH859" s="99"/>
      <c r="CI859" s="206"/>
      <c r="CJ859" s="206"/>
      <c r="CK859" s="206"/>
      <c r="CL859" s="206"/>
      <c r="CM859" s="206"/>
      <c r="CN859" s="206"/>
    </row>
    <row r="860" spans="2:92" x14ac:dyDescent="0.25">
      <c r="B860" s="99" t="str">
        <f t="shared" si="92"/>
        <v/>
      </c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100"/>
      <c r="AH860" s="99"/>
      <c r="AI860" s="99"/>
      <c r="AJ860" s="99"/>
      <c r="AK860" s="99"/>
      <c r="AL860" s="99"/>
      <c r="AM860" s="99"/>
      <c r="AN860" s="99"/>
      <c r="AO860" s="99"/>
      <c r="AP860" s="99"/>
      <c r="AQ860" s="99"/>
      <c r="AR860" s="99"/>
      <c r="AS860" s="99"/>
      <c r="AT860" s="99"/>
      <c r="AU860" s="99"/>
      <c r="AV860" s="99"/>
      <c r="AW860" s="99"/>
      <c r="AX860" s="99"/>
      <c r="AY860" s="99"/>
      <c r="AZ860" s="99"/>
      <c r="BA860" s="99"/>
      <c r="BB860" s="99"/>
      <c r="BC860" s="99"/>
      <c r="BD860" s="99"/>
      <c r="BE860" s="99"/>
      <c r="BF860" s="99"/>
      <c r="BG860" s="99"/>
      <c r="BH860" s="99"/>
      <c r="BI860" s="99"/>
      <c r="BJ860" s="99"/>
      <c r="BK860" s="99"/>
      <c r="BL860" s="99"/>
      <c r="BM860" s="99"/>
      <c r="BN860" s="99"/>
      <c r="BO860" s="99"/>
      <c r="BP860" s="99"/>
      <c r="BQ860" s="99"/>
      <c r="BR860" s="99"/>
      <c r="BS860" s="99"/>
      <c r="BT860" s="99"/>
      <c r="BU860" s="99"/>
      <c r="BV860" s="99"/>
      <c r="BW860" s="99"/>
      <c r="BX860" s="99"/>
      <c r="BY860" s="99"/>
      <c r="BZ860" s="99"/>
      <c r="CA860" s="99"/>
      <c r="CB860" s="99"/>
      <c r="CC860" s="99"/>
      <c r="CD860" s="99"/>
      <c r="CE860" s="99"/>
      <c r="CF860" s="99"/>
      <c r="CG860" s="99"/>
      <c r="CH860" s="99"/>
      <c r="CI860" s="206"/>
      <c r="CJ860" s="206"/>
      <c r="CK860" s="206"/>
      <c r="CL860" s="206"/>
      <c r="CM860" s="206"/>
      <c r="CN860" s="206"/>
    </row>
    <row r="861" spans="2:92" x14ac:dyDescent="0.25">
      <c r="B861" s="99" t="str">
        <f t="shared" si="92"/>
        <v/>
      </c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100"/>
      <c r="AH861" s="99"/>
      <c r="AI861" s="99"/>
      <c r="AJ861" s="99"/>
      <c r="AK861" s="99"/>
      <c r="AL861" s="99"/>
      <c r="AM861" s="99"/>
      <c r="AN861" s="99"/>
      <c r="AO861" s="99"/>
      <c r="AP861" s="99"/>
      <c r="AQ861" s="99"/>
      <c r="AR861" s="99"/>
      <c r="AS861" s="99"/>
      <c r="AT861" s="99"/>
      <c r="AU861" s="99"/>
      <c r="AV861" s="99"/>
      <c r="AW861" s="99"/>
      <c r="AX861" s="99"/>
      <c r="AY861" s="99"/>
      <c r="AZ861" s="99"/>
      <c r="BA861" s="99"/>
      <c r="BB861" s="99"/>
      <c r="BC861" s="99"/>
      <c r="BD861" s="99"/>
      <c r="BE861" s="99"/>
      <c r="BF861" s="99"/>
      <c r="BG861" s="99"/>
      <c r="BH861" s="99"/>
      <c r="BI861" s="99"/>
      <c r="BJ861" s="99"/>
      <c r="BK861" s="99"/>
      <c r="BL861" s="99"/>
      <c r="BM861" s="99"/>
      <c r="BN861" s="99"/>
      <c r="BO861" s="99"/>
      <c r="BP861" s="99"/>
      <c r="BQ861" s="99"/>
      <c r="BR861" s="99"/>
      <c r="BS861" s="99"/>
      <c r="BT861" s="99"/>
      <c r="BU861" s="99"/>
      <c r="BV861" s="99"/>
      <c r="BW861" s="99"/>
      <c r="BX861" s="99"/>
      <c r="BY861" s="99"/>
      <c r="BZ861" s="99"/>
      <c r="CA861" s="99"/>
      <c r="CB861" s="99"/>
      <c r="CC861" s="99"/>
      <c r="CD861" s="99"/>
      <c r="CE861" s="99"/>
      <c r="CF861" s="99"/>
      <c r="CG861" s="99"/>
      <c r="CH861" s="99"/>
      <c r="CI861" s="206"/>
      <c r="CJ861" s="206"/>
      <c r="CK861" s="206"/>
      <c r="CL861" s="206"/>
      <c r="CM861" s="206"/>
      <c r="CN861" s="206"/>
    </row>
    <row r="862" spans="2:92" x14ac:dyDescent="0.25">
      <c r="B862" s="99" t="str">
        <f t="shared" si="92"/>
        <v/>
      </c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100"/>
      <c r="AH862" s="99"/>
      <c r="AI862" s="99"/>
      <c r="AJ862" s="99"/>
      <c r="AK862" s="99"/>
      <c r="AL862" s="99"/>
      <c r="AM862" s="99"/>
      <c r="AN862" s="99"/>
      <c r="AO862" s="99"/>
      <c r="AP862" s="99"/>
      <c r="AQ862" s="99"/>
      <c r="AR862" s="99"/>
      <c r="AS862" s="99"/>
      <c r="AT862" s="99"/>
      <c r="AU862" s="99"/>
      <c r="AV862" s="99"/>
      <c r="AW862" s="99"/>
      <c r="AX862" s="99"/>
      <c r="AY862" s="99"/>
      <c r="AZ862" s="99"/>
      <c r="BA862" s="99"/>
      <c r="BB862" s="99"/>
      <c r="BC862" s="99"/>
      <c r="BD862" s="99"/>
      <c r="BE862" s="99"/>
      <c r="BF862" s="99"/>
      <c r="BG862" s="99"/>
      <c r="BH862" s="99"/>
      <c r="BI862" s="99"/>
      <c r="BJ862" s="99"/>
      <c r="BK862" s="99"/>
      <c r="BL862" s="99"/>
      <c r="BM862" s="99"/>
      <c r="BN862" s="99"/>
      <c r="BO862" s="99"/>
      <c r="BP862" s="99"/>
      <c r="BQ862" s="99"/>
      <c r="BR862" s="99"/>
      <c r="BS862" s="99"/>
      <c r="BT862" s="99"/>
      <c r="BU862" s="99"/>
      <c r="BV862" s="99"/>
      <c r="BW862" s="99"/>
      <c r="BX862" s="99"/>
      <c r="BY862" s="99"/>
      <c r="BZ862" s="99"/>
      <c r="CA862" s="99"/>
      <c r="CB862" s="99"/>
      <c r="CC862" s="99"/>
      <c r="CD862" s="99"/>
      <c r="CE862" s="99"/>
      <c r="CF862" s="99"/>
      <c r="CG862" s="99"/>
      <c r="CH862" s="99"/>
      <c r="CI862" s="206"/>
      <c r="CJ862" s="206"/>
      <c r="CK862" s="206"/>
      <c r="CL862" s="206"/>
      <c r="CM862" s="206"/>
      <c r="CN862" s="206"/>
    </row>
    <row r="863" spans="2:92" x14ac:dyDescent="0.25">
      <c r="B863" s="99" t="str">
        <f t="shared" si="92"/>
        <v/>
      </c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100"/>
      <c r="AH863" s="99"/>
      <c r="AI863" s="99"/>
      <c r="AJ863" s="99"/>
      <c r="AK863" s="99"/>
      <c r="AL863" s="99"/>
      <c r="AM863" s="99"/>
      <c r="AN863" s="99"/>
      <c r="AO863" s="99"/>
      <c r="AP863" s="99"/>
      <c r="AQ863" s="99"/>
      <c r="AR863" s="99"/>
      <c r="AS863" s="99"/>
      <c r="AT863" s="99"/>
      <c r="AU863" s="99"/>
      <c r="AV863" s="99"/>
      <c r="AW863" s="99"/>
      <c r="AX863" s="99"/>
      <c r="AY863" s="99"/>
      <c r="AZ863" s="99"/>
      <c r="BA863" s="99"/>
      <c r="BB863" s="99"/>
      <c r="BC863" s="99"/>
      <c r="BD863" s="99"/>
      <c r="BE863" s="99"/>
      <c r="BF863" s="99"/>
      <c r="BG863" s="99"/>
      <c r="BH863" s="99"/>
      <c r="BI863" s="99"/>
      <c r="BJ863" s="99"/>
      <c r="BK863" s="99"/>
      <c r="BL863" s="99"/>
      <c r="BM863" s="99"/>
      <c r="BN863" s="99"/>
      <c r="BO863" s="99"/>
      <c r="BP863" s="99"/>
      <c r="BQ863" s="99"/>
      <c r="BR863" s="99"/>
      <c r="BS863" s="99"/>
      <c r="BT863" s="99"/>
      <c r="BU863" s="99"/>
      <c r="BV863" s="99"/>
      <c r="BW863" s="99"/>
      <c r="BX863" s="99"/>
      <c r="BY863" s="99"/>
      <c r="BZ863" s="99"/>
      <c r="CA863" s="99"/>
      <c r="CB863" s="99"/>
      <c r="CC863" s="99"/>
      <c r="CD863" s="99"/>
      <c r="CE863" s="99"/>
      <c r="CF863" s="99"/>
      <c r="CG863" s="99"/>
      <c r="CH863" s="99"/>
      <c r="CI863" s="206"/>
      <c r="CJ863" s="206"/>
      <c r="CK863" s="206"/>
      <c r="CL863" s="206"/>
      <c r="CM863" s="206"/>
      <c r="CN863" s="206"/>
    </row>
    <row r="864" spans="2:92" x14ac:dyDescent="0.25">
      <c r="B864" s="99" t="str">
        <f t="shared" si="92"/>
        <v/>
      </c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100"/>
      <c r="AH864" s="99"/>
      <c r="AI864" s="99"/>
      <c r="AJ864" s="99"/>
      <c r="AK864" s="99"/>
      <c r="AL864" s="99"/>
      <c r="AM864" s="99"/>
      <c r="AN864" s="99"/>
      <c r="AO864" s="99"/>
      <c r="AP864" s="99"/>
      <c r="AQ864" s="99"/>
      <c r="AR864" s="99"/>
      <c r="AS864" s="99"/>
      <c r="AT864" s="99"/>
      <c r="AU864" s="99"/>
      <c r="AV864" s="99"/>
      <c r="AW864" s="99"/>
      <c r="AX864" s="99"/>
      <c r="AY864" s="99"/>
      <c r="AZ864" s="99"/>
      <c r="BA864" s="99"/>
      <c r="BB864" s="99"/>
      <c r="BC864" s="99"/>
      <c r="BD864" s="99"/>
      <c r="BE864" s="99"/>
      <c r="BF864" s="99"/>
      <c r="BG864" s="99"/>
      <c r="BH864" s="99"/>
      <c r="BI864" s="99"/>
      <c r="BJ864" s="99"/>
      <c r="BK864" s="99"/>
      <c r="BL864" s="99"/>
      <c r="BM864" s="99"/>
      <c r="BN864" s="99"/>
      <c r="BO864" s="99"/>
      <c r="BP864" s="99"/>
      <c r="BQ864" s="99"/>
      <c r="BR864" s="99"/>
      <c r="BS864" s="99"/>
      <c r="BT864" s="99"/>
      <c r="BU864" s="99"/>
      <c r="BV864" s="99"/>
      <c r="BW864" s="99"/>
      <c r="BX864" s="99"/>
      <c r="BY864" s="99"/>
      <c r="BZ864" s="99"/>
      <c r="CA864" s="99"/>
      <c r="CB864" s="99"/>
      <c r="CC864" s="99"/>
      <c r="CD864" s="99"/>
      <c r="CE864" s="99"/>
      <c r="CF864" s="99"/>
      <c r="CG864" s="99"/>
      <c r="CH864" s="99"/>
      <c r="CI864" s="206"/>
      <c r="CJ864" s="206"/>
      <c r="CK864" s="206"/>
      <c r="CL864" s="206"/>
      <c r="CM864" s="206"/>
      <c r="CN864" s="206"/>
    </row>
    <row r="865" spans="2:92" x14ac:dyDescent="0.25">
      <c r="B865" s="99" t="str">
        <f t="shared" si="92"/>
        <v/>
      </c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100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99"/>
      <c r="BH865" s="99"/>
      <c r="BI865" s="99"/>
      <c r="BJ865" s="99"/>
      <c r="BK865" s="99"/>
      <c r="BL865" s="99"/>
      <c r="BM865" s="99"/>
      <c r="BN865" s="99"/>
      <c r="BO865" s="99"/>
      <c r="BP865" s="99"/>
      <c r="BQ865" s="99"/>
      <c r="BR865" s="99"/>
      <c r="BS865" s="99"/>
      <c r="BT865" s="99"/>
      <c r="BU865" s="99"/>
      <c r="BV865" s="99"/>
      <c r="BW865" s="99"/>
      <c r="BX865" s="99"/>
      <c r="BY865" s="99"/>
      <c r="BZ865" s="99"/>
      <c r="CA865" s="99"/>
      <c r="CB865" s="99"/>
      <c r="CC865" s="99"/>
      <c r="CD865" s="99"/>
      <c r="CE865" s="99"/>
      <c r="CF865" s="99"/>
      <c r="CG865" s="99"/>
      <c r="CH865" s="99"/>
      <c r="CI865" s="206"/>
      <c r="CJ865" s="206"/>
      <c r="CK865" s="206"/>
      <c r="CL865" s="206"/>
      <c r="CM865" s="206"/>
      <c r="CN865" s="206"/>
    </row>
    <row r="866" spans="2:92" x14ac:dyDescent="0.25">
      <c r="B866" s="99" t="str">
        <f t="shared" si="92"/>
        <v/>
      </c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100"/>
      <c r="AH866" s="99"/>
      <c r="AI866" s="99"/>
      <c r="AJ866" s="99"/>
      <c r="AK866" s="99"/>
      <c r="AL866" s="99"/>
      <c r="AM866" s="99"/>
      <c r="AN866" s="99"/>
      <c r="AO866" s="99"/>
      <c r="AP866" s="99"/>
      <c r="AQ866" s="99"/>
      <c r="AR866" s="99"/>
      <c r="AS866" s="99"/>
      <c r="AT866" s="99"/>
      <c r="AU866" s="99"/>
      <c r="AV866" s="99"/>
      <c r="AW866" s="99"/>
      <c r="AX866" s="99"/>
      <c r="AY866" s="99"/>
      <c r="AZ866" s="99"/>
      <c r="BA866" s="99"/>
      <c r="BB866" s="99"/>
      <c r="BC866" s="99"/>
      <c r="BD866" s="99"/>
      <c r="BE866" s="99"/>
      <c r="BF866" s="99"/>
      <c r="BG866" s="99"/>
      <c r="BH866" s="99"/>
      <c r="BI866" s="99"/>
      <c r="BJ866" s="99"/>
      <c r="BK866" s="99"/>
      <c r="BL866" s="99"/>
      <c r="BM866" s="99"/>
      <c r="BN866" s="99"/>
      <c r="BO866" s="99"/>
      <c r="BP866" s="99"/>
      <c r="BQ866" s="99"/>
      <c r="BR866" s="99"/>
      <c r="BS866" s="99"/>
      <c r="BT866" s="99"/>
      <c r="BU866" s="99"/>
      <c r="BV866" s="99"/>
      <c r="BW866" s="99"/>
      <c r="BX866" s="99"/>
      <c r="BY866" s="99"/>
      <c r="BZ866" s="99"/>
      <c r="CA866" s="99"/>
      <c r="CB866" s="99"/>
      <c r="CC866" s="99"/>
      <c r="CD866" s="99"/>
      <c r="CE866" s="99"/>
      <c r="CF866" s="99"/>
      <c r="CG866" s="99"/>
      <c r="CH866" s="99"/>
      <c r="CI866" s="206"/>
      <c r="CJ866" s="206"/>
      <c r="CK866" s="206"/>
      <c r="CL866" s="206"/>
      <c r="CM866" s="206"/>
      <c r="CN866" s="206"/>
    </row>
    <row r="867" spans="2:92" x14ac:dyDescent="0.25">
      <c r="B867" s="99" t="str">
        <f t="shared" si="92"/>
        <v/>
      </c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100"/>
      <c r="AH867" s="99"/>
      <c r="AI867" s="99"/>
      <c r="AJ867" s="99"/>
      <c r="AK867" s="99"/>
      <c r="AL867" s="99"/>
      <c r="AM867" s="99"/>
      <c r="AN867" s="99"/>
      <c r="AO867" s="99"/>
      <c r="AP867" s="99"/>
      <c r="AQ867" s="99"/>
      <c r="AR867" s="99"/>
      <c r="AS867" s="99"/>
      <c r="AT867" s="99"/>
      <c r="AU867" s="99"/>
      <c r="AV867" s="99"/>
      <c r="AW867" s="99"/>
      <c r="AX867" s="99"/>
      <c r="AY867" s="99"/>
      <c r="AZ867" s="99"/>
      <c r="BA867" s="99"/>
      <c r="BB867" s="99"/>
      <c r="BC867" s="99"/>
      <c r="BD867" s="99"/>
      <c r="BE867" s="99"/>
      <c r="BF867" s="99"/>
      <c r="BG867" s="99"/>
      <c r="BH867" s="99"/>
      <c r="BI867" s="99"/>
      <c r="BJ867" s="99"/>
      <c r="BK867" s="99"/>
      <c r="BL867" s="99"/>
      <c r="BM867" s="99"/>
      <c r="BN867" s="99"/>
      <c r="BO867" s="99"/>
      <c r="BP867" s="99"/>
      <c r="BQ867" s="99"/>
      <c r="BR867" s="99"/>
      <c r="BS867" s="99"/>
      <c r="BT867" s="99"/>
      <c r="BU867" s="99"/>
      <c r="BV867" s="99"/>
      <c r="BW867" s="99"/>
      <c r="BX867" s="99"/>
      <c r="BY867" s="99"/>
      <c r="BZ867" s="99"/>
      <c r="CA867" s="99"/>
      <c r="CB867" s="99"/>
      <c r="CC867" s="99"/>
      <c r="CD867" s="99"/>
      <c r="CE867" s="99"/>
      <c r="CF867" s="99"/>
      <c r="CG867" s="99"/>
      <c r="CH867" s="99"/>
      <c r="CI867" s="206"/>
      <c r="CJ867" s="206"/>
      <c r="CK867" s="206"/>
      <c r="CL867" s="206"/>
      <c r="CM867" s="206"/>
      <c r="CN867" s="206"/>
    </row>
    <row r="868" spans="2:92" x14ac:dyDescent="0.25">
      <c r="B868" s="99" t="str">
        <f t="shared" si="92"/>
        <v/>
      </c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100"/>
      <c r="AH868" s="99"/>
      <c r="AI868" s="99"/>
      <c r="AJ868" s="99"/>
      <c r="AK868" s="99"/>
      <c r="AL868" s="99"/>
      <c r="AM868" s="99"/>
      <c r="AN868" s="99"/>
      <c r="AO868" s="99"/>
      <c r="AP868" s="99"/>
      <c r="AQ868" s="99"/>
      <c r="AR868" s="99"/>
      <c r="AS868" s="99"/>
      <c r="AT868" s="99"/>
      <c r="AU868" s="99"/>
      <c r="AV868" s="99"/>
      <c r="AW868" s="99"/>
      <c r="AX868" s="99"/>
      <c r="AY868" s="99"/>
      <c r="AZ868" s="99"/>
      <c r="BA868" s="99"/>
      <c r="BB868" s="99"/>
      <c r="BC868" s="99"/>
      <c r="BD868" s="99"/>
      <c r="BE868" s="99"/>
      <c r="BF868" s="99"/>
      <c r="BG868" s="99"/>
      <c r="BH868" s="99"/>
      <c r="BI868" s="99"/>
      <c r="BJ868" s="99"/>
      <c r="BK868" s="99"/>
      <c r="BL868" s="99"/>
      <c r="BM868" s="99"/>
      <c r="BN868" s="99"/>
      <c r="BO868" s="99"/>
      <c r="BP868" s="99"/>
      <c r="BQ868" s="99"/>
      <c r="BR868" s="99"/>
      <c r="BS868" s="99"/>
      <c r="BT868" s="99"/>
      <c r="BU868" s="99"/>
      <c r="BV868" s="99"/>
      <c r="BW868" s="99"/>
      <c r="BX868" s="99"/>
      <c r="BY868" s="99"/>
      <c r="BZ868" s="99"/>
      <c r="CA868" s="99"/>
      <c r="CB868" s="99"/>
      <c r="CC868" s="99"/>
      <c r="CD868" s="99"/>
      <c r="CE868" s="99"/>
      <c r="CF868" s="99"/>
      <c r="CG868" s="99"/>
      <c r="CH868" s="99"/>
      <c r="CI868" s="206"/>
      <c r="CJ868" s="206"/>
      <c r="CK868" s="206"/>
      <c r="CL868" s="206"/>
      <c r="CM868" s="206"/>
      <c r="CN868" s="206"/>
    </row>
    <row r="869" spans="2:92" x14ac:dyDescent="0.25">
      <c r="B869" s="99" t="str">
        <f t="shared" si="92"/>
        <v/>
      </c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100"/>
      <c r="AH869" s="99"/>
      <c r="AI869" s="99"/>
      <c r="AJ869" s="99"/>
      <c r="AK869" s="99"/>
      <c r="AL869" s="99"/>
      <c r="AM869" s="99"/>
      <c r="AN869" s="99"/>
      <c r="AO869" s="99"/>
      <c r="AP869" s="99"/>
      <c r="AQ869" s="99"/>
      <c r="AR869" s="99"/>
      <c r="AS869" s="99"/>
      <c r="AT869" s="99"/>
      <c r="AU869" s="99"/>
      <c r="AV869" s="99"/>
      <c r="AW869" s="99"/>
      <c r="AX869" s="99"/>
      <c r="AY869" s="99"/>
      <c r="AZ869" s="99"/>
      <c r="BA869" s="99"/>
      <c r="BB869" s="99"/>
      <c r="BC869" s="99"/>
      <c r="BD869" s="99"/>
      <c r="BE869" s="99"/>
      <c r="BF869" s="99"/>
      <c r="BG869" s="99"/>
      <c r="BH869" s="99"/>
      <c r="BI869" s="99"/>
      <c r="BJ869" s="99"/>
      <c r="BK869" s="99"/>
      <c r="BL869" s="99"/>
      <c r="BM869" s="99"/>
      <c r="BN869" s="99"/>
      <c r="BO869" s="99"/>
      <c r="BP869" s="99"/>
      <c r="BQ869" s="99"/>
      <c r="BR869" s="99"/>
      <c r="BS869" s="99"/>
      <c r="BT869" s="99"/>
      <c r="BU869" s="99"/>
      <c r="BV869" s="99"/>
      <c r="BW869" s="99"/>
      <c r="BX869" s="99"/>
      <c r="BY869" s="99"/>
      <c r="BZ869" s="99"/>
      <c r="CA869" s="99"/>
      <c r="CB869" s="99"/>
      <c r="CC869" s="99"/>
      <c r="CD869" s="99"/>
      <c r="CE869" s="99"/>
      <c r="CF869" s="99"/>
      <c r="CG869" s="99"/>
      <c r="CH869" s="99"/>
      <c r="CI869" s="206"/>
      <c r="CJ869" s="206"/>
      <c r="CK869" s="206"/>
      <c r="CL869" s="206"/>
      <c r="CM869" s="206"/>
      <c r="CN869" s="206"/>
    </row>
    <row r="870" spans="2:92" x14ac:dyDescent="0.25">
      <c r="B870" s="99" t="str">
        <f t="shared" si="92"/>
        <v/>
      </c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100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  <c r="BG870" s="99"/>
      <c r="BH870" s="99"/>
      <c r="BI870" s="99"/>
      <c r="BJ870" s="99"/>
      <c r="BK870" s="99"/>
      <c r="BL870" s="99"/>
      <c r="BM870" s="99"/>
      <c r="BN870" s="99"/>
      <c r="BO870" s="99"/>
      <c r="BP870" s="99"/>
      <c r="BQ870" s="99"/>
      <c r="BR870" s="99"/>
      <c r="BS870" s="99"/>
      <c r="BT870" s="99"/>
      <c r="BU870" s="99"/>
      <c r="BV870" s="99"/>
      <c r="BW870" s="99"/>
      <c r="BX870" s="99"/>
      <c r="BY870" s="99"/>
      <c r="BZ870" s="99"/>
      <c r="CA870" s="99"/>
      <c r="CB870" s="99"/>
      <c r="CC870" s="99"/>
      <c r="CD870" s="99"/>
      <c r="CE870" s="99"/>
      <c r="CF870" s="99"/>
      <c r="CG870" s="99"/>
      <c r="CH870" s="99"/>
      <c r="CI870" s="206"/>
      <c r="CJ870" s="206"/>
      <c r="CK870" s="206"/>
      <c r="CL870" s="206"/>
      <c r="CM870" s="206"/>
      <c r="CN870" s="206"/>
    </row>
    <row r="871" spans="2:92" x14ac:dyDescent="0.25">
      <c r="B871" s="99" t="str">
        <f t="shared" si="92"/>
        <v/>
      </c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100"/>
      <c r="AH871" s="99"/>
      <c r="AI871" s="99"/>
      <c r="AJ871" s="99"/>
      <c r="AK871" s="99"/>
      <c r="AL871" s="99"/>
      <c r="AM871" s="99"/>
      <c r="AN871" s="99"/>
      <c r="AO871" s="99"/>
      <c r="AP871" s="99"/>
      <c r="AQ871" s="99"/>
      <c r="AR871" s="99"/>
      <c r="AS871" s="99"/>
      <c r="AT871" s="99"/>
      <c r="AU871" s="99"/>
      <c r="AV871" s="99"/>
      <c r="AW871" s="99"/>
      <c r="AX871" s="99"/>
      <c r="AY871" s="99"/>
      <c r="AZ871" s="99"/>
      <c r="BA871" s="99"/>
      <c r="BB871" s="99"/>
      <c r="BC871" s="99"/>
      <c r="BD871" s="99"/>
      <c r="BE871" s="99"/>
      <c r="BF871" s="99"/>
      <c r="BG871" s="99"/>
      <c r="BH871" s="99"/>
      <c r="BI871" s="99"/>
      <c r="BJ871" s="99"/>
      <c r="BK871" s="99"/>
      <c r="BL871" s="99"/>
      <c r="BM871" s="99"/>
      <c r="BN871" s="99"/>
      <c r="BO871" s="99"/>
      <c r="BP871" s="99"/>
      <c r="BQ871" s="99"/>
      <c r="BR871" s="99"/>
      <c r="BS871" s="99"/>
      <c r="BT871" s="99"/>
      <c r="BU871" s="99"/>
      <c r="BV871" s="99"/>
      <c r="BW871" s="99"/>
      <c r="BX871" s="99"/>
      <c r="BY871" s="99"/>
      <c r="BZ871" s="99"/>
      <c r="CA871" s="99"/>
      <c r="CB871" s="99"/>
      <c r="CC871" s="99"/>
      <c r="CD871" s="99"/>
      <c r="CE871" s="99"/>
      <c r="CF871" s="99"/>
      <c r="CG871" s="99"/>
      <c r="CH871" s="99"/>
      <c r="CI871" s="206"/>
      <c r="CJ871" s="206"/>
      <c r="CK871" s="206"/>
      <c r="CL871" s="206"/>
      <c r="CM871" s="206"/>
      <c r="CN871" s="206"/>
    </row>
    <row r="872" spans="2:92" x14ac:dyDescent="0.25">
      <c r="B872" s="99" t="str">
        <f t="shared" si="92"/>
        <v/>
      </c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100"/>
      <c r="AH872" s="99"/>
      <c r="AI872" s="99"/>
      <c r="AJ872" s="99"/>
      <c r="AK872" s="99"/>
      <c r="AL872" s="99"/>
      <c r="AM872" s="99"/>
      <c r="AN872" s="99"/>
      <c r="AO872" s="99"/>
      <c r="AP872" s="99"/>
      <c r="AQ872" s="99"/>
      <c r="AR872" s="99"/>
      <c r="AS872" s="99"/>
      <c r="AT872" s="99"/>
      <c r="AU872" s="99"/>
      <c r="AV872" s="99"/>
      <c r="AW872" s="99"/>
      <c r="AX872" s="99"/>
      <c r="AY872" s="99"/>
      <c r="AZ872" s="99"/>
      <c r="BA872" s="99"/>
      <c r="BB872" s="99"/>
      <c r="BC872" s="99"/>
      <c r="BD872" s="99"/>
      <c r="BE872" s="99"/>
      <c r="BF872" s="99"/>
      <c r="BG872" s="99"/>
      <c r="BH872" s="99"/>
      <c r="BI872" s="99"/>
      <c r="BJ872" s="99"/>
      <c r="BK872" s="99"/>
      <c r="BL872" s="99"/>
      <c r="BM872" s="99"/>
      <c r="BN872" s="99"/>
      <c r="BO872" s="99"/>
      <c r="BP872" s="99"/>
      <c r="BQ872" s="99"/>
      <c r="BR872" s="99"/>
      <c r="BS872" s="99"/>
      <c r="BT872" s="99"/>
      <c r="BU872" s="99"/>
      <c r="BV872" s="99"/>
      <c r="BW872" s="99"/>
      <c r="BX872" s="99"/>
      <c r="BY872" s="99"/>
      <c r="BZ872" s="99"/>
      <c r="CA872" s="99"/>
      <c r="CB872" s="99"/>
      <c r="CC872" s="99"/>
      <c r="CD872" s="99"/>
      <c r="CE872" s="99"/>
      <c r="CF872" s="99"/>
      <c r="CG872" s="99"/>
      <c r="CH872" s="99"/>
      <c r="CI872" s="206"/>
      <c r="CJ872" s="206"/>
      <c r="CK872" s="206"/>
      <c r="CL872" s="206"/>
      <c r="CM872" s="206"/>
      <c r="CN872" s="206"/>
    </row>
    <row r="873" spans="2:92" x14ac:dyDescent="0.25">
      <c r="B873" s="99" t="str">
        <f t="shared" si="92"/>
        <v/>
      </c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100"/>
      <c r="AH873" s="99"/>
      <c r="AI873" s="99"/>
      <c r="AJ873" s="99"/>
      <c r="AK873" s="99"/>
      <c r="AL873" s="99"/>
      <c r="AM873" s="99"/>
      <c r="AN873" s="99"/>
      <c r="AO873" s="99"/>
      <c r="AP873" s="99"/>
      <c r="AQ873" s="99"/>
      <c r="AR873" s="99"/>
      <c r="AS873" s="99"/>
      <c r="AT873" s="99"/>
      <c r="AU873" s="99"/>
      <c r="AV873" s="99"/>
      <c r="AW873" s="99"/>
      <c r="AX873" s="99"/>
      <c r="AY873" s="99"/>
      <c r="AZ873" s="99"/>
      <c r="BA873" s="99"/>
      <c r="BB873" s="99"/>
      <c r="BC873" s="99"/>
      <c r="BD873" s="99"/>
      <c r="BE873" s="99"/>
      <c r="BF873" s="99"/>
      <c r="BG873" s="99"/>
      <c r="BH873" s="99"/>
      <c r="BI873" s="99"/>
      <c r="BJ873" s="99"/>
      <c r="BK873" s="99"/>
      <c r="BL873" s="99"/>
      <c r="BM873" s="99"/>
      <c r="BN873" s="99"/>
      <c r="BO873" s="99"/>
      <c r="BP873" s="99"/>
      <c r="BQ873" s="99"/>
      <c r="BR873" s="99"/>
      <c r="BS873" s="99"/>
      <c r="BT873" s="99"/>
      <c r="BU873" s="99"/>
      <c r="BV873" s="99"/>
      <c r="BW873" s="99"/>
      <c r="BX873" s="99"/>
      <c r="BY873" s="99"/>
      <c r="BZ873" s="99"/>
      <c r="CA873" s="99"/>
      <c r="CB873" s="99"/>
      <c r="CC873" s="99"/>
      <c r="CD873" s="99"/>
      <c r="CE873" s="99"/>
      <c r="CF873" s="99"/>
      <c r="CG873" s="99"/>
      <c r="CH873" s="99"/>
      <c r="CI873" s="206"/>
      <c r="CJ873" s="206"/>
      <c r="CK873" s="206"/>
      <c r="CL873" s="206"/>
      <c r="CM873" s="206"/>
      <c r="CN873" s="206"/>
    </row>
    <row r="874" spans="2:92" x14ac:dyDescent="0.25">
      <c r="B874" s="99" t="str">
        <f t="shared" si="92"/>
        <v/>
      </c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100"/>
      <c r="AH874" s="99"/>
      <c r="AI874" s="99"/>
      <c r="AJ874" s="99"/>
      <c r="AK874" s="99"/>
      <c r="AL874" s="99"/>
      <c r="AM874" s="99"/>
      <c r="AN874" s="99"/>
      <c r="AO874" s="99"/>
      <c r="AP874" s="99"/>
      <c r="AQ874" s="99"/>
      <c r="AR874" s="99"/>
      <c r="AS874" s="99"/>
      <c r="AT874" s="99"/>
      <c r="AU874" s="99"/>
      <c r="AV874" s="99"/>
      <c r="AW874" s="99"/>
      <c r="AX874" s="99"/>
      <c r="AY874" s="99"/>
      <c r="AZ874" s="99"/>
      <c r="BA874" s="99"/>
      <c r="BB874" s="99"/>
      <c r="BC874" s="99"/>
      <c r="BD874" s="99"/>
      <c r="BE874" s="99"/>
      <c r="BF874" s="99"/>
      <c r="BG874" s="99"/>
      <c r="BH874" s="99"/>
      <c r="BI874" s="99"/>
      <c r="BJ874" s="99"/>
      <c r="BK874" s="99"/>
      <c r="BL874" s="99"/>
      <c r="BM874" s="99"/>
      <c r="BN874" s="99"/>
      <c r="BO874" s="99"/>
      <c r="BP874" s="99"/>
      <c r="BQ874" s="99"/>
      <c r="BR874" s="99"/>
      <c r="BS874" s="99"/>
      <c r="BT874" s="99"/>
      <c r="BU874" s="99"/>
      <c r="BV874" s="99"/>
      <c r="BW874" s="99"/>
      <c r="BX874" s="99"/>
      <c r="BY874" s="99"/>
      <c r="BZ874" s="99"/>
      <c r="CA874" s="99"/>
      <c r="CB874" s="99"/>
      <c r="CC874" s="99"/>
      <c r="CD874" s="99"/>
      <c r="CE874" s="99"/>
      <c r="CF874" s="99"/>
      <c r="CG874" s="99"/>
      <c r="CH874" s="99"/>
      <c r="CI874" s="206"/>
      <c r="CJ874" s="206"/>
      <c r="CK874" s="206"/>
      <c r="CL874" s="206"/>
      <c r="CM874" s="206"/>
      <c r="CN874" s="206"/>
    </row>
    <row r="875" spans="2:92" x14ac:dyDescent="0.25">
      <c r="B875" s="99" t="str">
        <f t="shared" si="92"/>
        <v/>
      </c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100"/>
      <c r="AH875" s="99"/>
      <c r="AI875" s="99"/>
      <c r="AJ875" s="99"/>
      <c r="AK875" s="99"/>
      <c r="AL875" s="99"/>
      <c r="AM875" s="99"/>
      <c r="AN875" s="99"/>
      <c r="AO875" s="99"/>
      <c r="AP875" s="99"/>
      <c r="AQ875" s="99"/>
      <c r="AR875" s="99"/>
      <c r="AS875" s="99"/>
      <c r="AT875" s="99"/>
      <c r="AU875" s="99"/>
      <c r="AV875" s="99"/>
      <c r="AW875" s="99"/>
      <c r="AX875" s="99"/>
      <c r="AY875" s="99"/>
      <c r="AZ875" s="99"/>
      <c r="BA875" s="99"/>
      <c r="BB875" s="99"/>
      <c r="BC875" s="99"/>
      <c r="BD875" s="99"/>
      <c r="BE875" s="99"/>
      <c r="BF875" s="99"/>
      <c r="BG875" s="99"/>
      <c r="BH875" s="99"/>
      <c r="BI875" s="99"/>
      <c r="BJ875" s="99"/>
      <c r="BK875" s="99"/>
      <c r="BL875" s="99"/>
      <c r="BM875" s="99"/>
      <c r="BN875" s="99"/>
      <c r="BO875" s="99"/>
      <c r="BP875" s="99"/>
      <c r="BQ875" s="99"/>
      <c r="BR875" s="99"/>
      <c r="BS875" s="99"/>
      <c r="BT875" s="99"/>
      <c r="BU875" s="99"/>
      <c r="BV875" s="99"/>
      <c r="BW875" s="99"/>
      <c r="BX875" s="99"/>
      <c r="BY875" s="99"/>
      <c r="BZ875" s="99"/>
      <c r="CA875" s="99"/>
      <c r="CB875" s="99"/>
      <c r="CC875" s="99"/>
      <c r="CD875" s="99"/>
      <c r="CE875" s="99"/>
      <c r="CF875" s="99"/>
      <c r="CG875" s="99"/>
      <c r="CH875" s="99"/>
      <c r="CI875" s="206"/>
      <c r="CJ875" s="206"/>
      <c r="CK875" s="206"/>
      <c r="CL875" s="206"/>
      <c r="CM875" s="206"/>
      <c r="CN875" s="206"/>
    </row>
    <row r="876" spans="2:92" x14ac:dyDescent="0.25">
      <c r="B876" s="99" t="str">
        <f t="shared" si="92"/>
        <v/>
      </c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100"/>
      <c r="AH876" s="99"/>
      <c r="AI876" s="99"/>
      <c r="AJ876" s="99"/>
      <c r="AK876" s="99"/>
      <c r="AL876" s="99"/>
      <c r="AM876" s="99"/>
      <c r="AN876" s="99"/>
      <c r="AO876" s="99"/>
      <c r="AP876" s="99"/>
      <c r="AQ876" s="99"/>
      <c r="AR876" s="99"/>
      <c r="AS876" s="99"/>
      <c r="AT876" s="99"/>
      <c r="AU876" s="99"/>
      <c r="AV876" s="99"/>
      <c r="AW876" s="99"/>
      <c r="AX876" s="99"/>
      <c r="AY876" s="99"/>
      <c r="AZ876" s="99"/>
      <c r="BA876" s="99"/>
      <c r="BB876" s="99"/>
      <c r="BC876" s="99"/>
      <c r="BD876" s="99"/>
      <c r="BE876" s="99"/>
      <c r="BF876" s="99"/>
      <c r="BG876" s="99"/>
      <c r="BH876" s="99"/>
      <c r="BI876" s="99"/>
      <c r="BJ876" s="99"/>
      <c r="BK876" s="99"/>
      <c r="BL876" s="99"/>
      <c r="BM876" s="99"/>
      <c r="BN876" s="99"/>
      <c r="BO876" s="99"/>
      <c r="BP876" s="99"/>
      <c r="BQ876" s="99"/>
      <c r="BR876" s="99"/>
      <c r="BS876" s="99"/>
      <c r="BT876" s="99"/>
      <c r="BU876" s="99"/>
      <c r="BV876" s="99"/>
      <c r="BW876" s="99"/>
      <c r="BX876" s="99"/>
      <c r="BY876" s="99"/>
      <c r="BZ876" s="99"/>
      <c r="CA876" s="99"/>
      <c r="CB876" s="99"/>
      <c r="CC876" s="99"/>
      <c r="CD876" s="99"/>
      <c r="CE876" s="99"/>
      <c r="CF876" s="99"/>
      <c r="CG876" s="99"/>
      <c r="CH876" s="99"/>
      <c r="CI876" s="206"/>
      <c r="CJ876" s="206"/>
      <c r="CK876" s="206"/>
      <c r="CL876" s="206"/>
      <c r="CM876" s="206"/>
      <c r="CN876" s="206"/>
    </row>
    <row r="877" spans="2:92" x14ac:dyDescent="0.25">
      <c r="B877" s="99" t="str">
        <f t="shared" si="92"/>
        <v/>
      </c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100"/>
      <c r="AH877" s="99"/>
      <c r="AI877" s="99"/>
      <c r="AJ877" s="99"/>
      <c r="AK877" s="99"/>
      <c r="AL877" s="99"/>
      <c r="AM877" s="99"/>
      <c r="AN877" s="99"/>
      <c r="AO877" s="99"/>
      <c r="AP877" s="99"/>
      <c r="AQ877" s="99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9"/>
      <c r="BD877" s="99"/>
      <c r="BE877" s="99"/>
      <c r="BF877" s="99"/>
      <c r="BG877" s="99"/>
      <c r="BH877" s="99"/>
      <c r="BI877" s="99"/>
      <c r="BJ877" s="99"/>
      <c r="BK877" s="99"/>
      <c r="BL877" s="99"/>
      <c r="BM877" s="99"/>
      <c r="BN877" s="99"/>
      <c r="BO877" s="99"/>
      <c r="BP877" s="99"/>
      <c r="BQ877" s="99"/>
      <c r="BR877" s="99"/>
      <c r="BS877" s="99"/>
      <c r="BT877" s="99"/>
      <c r="BU877" s="99"/>
      <c r="BV877" s="99"/>
      <c r="BW877" s="99"/>
      <c r="BX877" s="99"/>
      <c r="BY877" s="99"/>
      <c r="BZ877" s="99"/>
      <c r="CA877" s="99"/>
      <c r="CB877" s="99"/>
      <c r="CC877" s="99"/>
      <c r="CD877" s="99"/>
      <c r="CE877" s="99"/>
      <c r="CF877" s="99"/>
      <c r="CG877" s="99"/>
      <c r="CH877" s="99"/>
      <c r="CI877" s="206"/>
      <c r="CJ877" s="206"/>
      <c r="CK877" s="206"/>
      <c r="CL877" s="206"/>
      <c r="CM877" s="206"/>
      <c r="CN877" s="206"/>
    </row>
    <row r="878" spans="2:92" x14ac:dyDescent="0.25">
      <c r="B878" s="99" t="str">
        <f t="shared" si="92"/>
        <v/>
      </c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100"/>
      <c r="AH878" s="99"/>
      <c r="AI878" s="99"/>
      <c r="AJ878" s="99"/>
      <c r="AK878" s="99"/>
      <c r="AL878" s="99"/>
      <c r="AM878" s="99"/>
      <c r="AN878" s="99"/>
      <c r="AO878" s="99"/>
      <c r="AP878" s="99"/>
      <c r="AQ878" s="99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9"/>
      <c r="BD878" s="99"/>
      <c r="BE878" s="99"/>
      <c r="BF878" s="99"/>
      <c r="BG878" s="99"/>
      <c r="BH878" s="99"/>
      <c r="BI878" s="99"/>
      <c r="BJ878" s="99"/>
      <c r="BK878" s="99"/>
      <c r="BL878" s="99"/>
      <c r="BM878" s="99"/>
      <c r="BN878" s="99"/>
      <c r="BO878" s="99"/>
      <c r="BP878" s="99"/>
      <c r="BQ878" s="99"/>
      <c r="BR878" s="99"/>
      <c r="BS878" s="99"/>
      <c r="BT878" s="99"/>
      <c r="BU878" s="99"/>
      <c r="BV878" s="99"/>
      <c r="BW878" s="99"/>
      <c r="BX878" s="99"/>
      <c r="BY878" s="99"/>
      <c r="BZ878" s="99"/>
      <c r="CA878" s="99"/>
      <c r="CB878" s="99"/>
      <c r="CC878" s="99"/>
      <c r="CD878" s="99"/>
      <c r="CE878" s="99"/>
      <c r="CF878" s="99"/>
      <c r="CG878" s="99"/>
      <c r="CH878" s="99"/>
      <c r="CI878" s="206"/>
      <c r="CJ878" s="206"/>
      <c r="CK878" s="206"/>
      <c r="CL878" s="206"/>
      <c r="CM878" s="206"/>
      <c r="CN878" s="206"/>
    </row>
    <row r="879" spans="2:92" x14ac:dyDescent="0.25">
      <c r="B879" s="99" t="str">
        <f t="shared" si="92"/>
        <v/>
      </c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100"/>
      <c r="AH879" s="99"/>
      <c r="AI879" s="99"/>
      <c r="AJ879" s="99"/>
      <c r="AK879" s="99"/>
      <c r="AL879" s="99"/>
      <c r="AM879" s="99"/>
      <c r="AN879" s="99"/>
      <c r="AO879" s="99"/>
      <c r="AP879" s="99"/>
      <c r="AQ879" s="99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9"/>
      <c r="BD879" s="99"/>
      <c r="BE879" s="99"/>
      <c r="BF879" s="99"/>
      <c r="BG879" s="99"/>
      <c r="BH879" s="99"/>
      <c r="BI879" s="99"/>
      <c r="BJ879" s="99"/>
      <c r="BK879" s="99"/>
      <c r="BL879" s="99"/>
      <c r="BM879" s="99"/>
      <c r="BN879" s="99"/>
      <c r="BO879" s="99"/>
      <c r="BP879" s="99"/>
      <c r="BQ879" s="99"/>
      <c r="BR879" s="99"/>
      <c r="BS879" s="99"/>
      <c r="BT879" s="99"/>
      <c r="BU879" s="99"/>
      <c r="BV879" s="99"/>
      <c r="BW879" s="99"/>
      <c r="BX879" s="99"/>
      <c r="BY879" s="99"/>
      <c r="BZ879" s="99"/>
      <c r="CA879" s="99"/>
      <c r="CB879" s="99"/>
      <c r="CC879" s="99"/>
      <c r="CD879" s="99"/>
      <c r="CE879" s="99"/>
      <c r="CF879" s="99"/>
      <c r="CG879" s="99"/>
      <c r="CH879" s="99"/>
      <c r="CI879" s="206"/>
      <c r="CJ879" s="206"/>
      <c r="CK879" s="206"/>
      <c r="CL879" s="206"/>
      <c r="CM879" s="206"/>
      <c r="CN879" s="206"/>
    </row>
    <row r="880" spans="2:92" x14ac:dyDescent="0.25">
      <c r="B880" s="99" t="str">
        <f t="shared" si="92"/>
        <v/>
      </c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100"/>
      <c r="AH880" s="99"/>
      <c r="AI880" s="99"/>
      <c r="AJ880" s="99"/>
      <c r="AK880" s="99"/>
      <c r="AL880" s="99"/>
      <c r="AM880" s="99"/>
      <c r="AN880" s="99"/>
      <c r="AO880" s="99"/>
      <c r="AP880" s="99"/>
      <c r="AQ880" s="99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9"/>
      <c r="BD880" s="99"/>
      <c r="BE880" s="99"/>
      <c r="BF880" s="99"/>
      <c r="BG880" s="99"/>
      <c r="BH880" s="99"/>
      <c r="BI880" s="99"/>
      <c r="BJ880" s="99"/>
      <c r="BK880" s="99"/>
      <c r="BL880" s="99"/>
      <c r="BM880" s="99"/>
      <c r="BN880" s="99"/>
      <c r="BO880" s="99"/>
      <c r="BP880" s="99"/>
      <c r="BQ880" s="99"/>
      <c r="BR880" s="99"/>
      <c r="BS880" s="99"/>
      <c r="BT880" s="99"/>
      <c r="BU880" s="99"/>
      <c r="BV880" s="99"/>
      <c r="BW880" s="99"/>
      <c r="BX880" s="99"/>
      <c r="BY880" s="99"/>
      <c r="BZ880" s="99"/>
      <c r="CA880" s="99"/>
      <c r="CB880" s="99"/>
      <c r="CC880" s="99"/>
      <c r="CD880" s="99"/>
      <c r="CE880" s="99"/>
      <c r="CF880" s="99"/>
      <c r="CG880" s="99"/>
      <c r="CH880" s="99"/>
      <c r="CI880" s="206"/>
      <c r="CJ880" s="206"/>
      <c r="CK880" s="206"/>
      <c r="CL880" s="206"/>
      <c r="CM880" s="206"/>
      <c r="CN880" s="206"/>
    </row>
    <row r="881" spans="2:92" x14ac:dyDescent="0.25">
      <c r="B881" s="99" t="str">
        <f t="shared" si="92"/>
        <v/>
      </c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100"/>
      <c r="AH881" s="99"/>
      <c r="AI881" s="99"/>
      <c r="AJ881" s="99"/>
      <c r="AK881" s="99"/>
      <c r="AL881" s="99"/>
      <c r="AM881" s="99"/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9"/>
      <c r="BD881" s="99"/>
      <c r="BE881" s="99"/>
      <c r="BF881" s="99"/>
      <c r="BG881" s="99"/>
      <c r="BH881" s="99"/>
      <c r="BI881" s="99"/>
      <c r="BJ881" s="99"/>
      <c r="BK881" s="99"/>
      <c r="BL881" s="99"/>
      <c r="BM881" s="99"/>
      <c r="BN881" s="99"/>
      <c r="BO881" s="99"/>
      <c r="BP881" s="99"/>
      <c r="BQ881" s="99"/>
      <c r="BR881" s="99"/>
      <c r="BS881" s="99"/>
      <c r="BT881" s="99"/>
      <c r="BU881" s="99"/>
      <c r="BV881" s="99"/>
      <c r="BW881" s="99"/>
      <c r="BX881" s="99"/>
      <c r="BY881" s="99"/>
      <c r="BZ881" s="99"/>
      <c r="CA881" s="99"/>
      <c r="CB881" s="99"/>
      <c r="CC881" s="99"/>
      <c r="CD881" s="99"/>
      <c r="CE881" s="99"/>
      <c r="CF881" s="99"/>
      <c r="CG881" s="99"/>
      <c r="CH881" s="99"/>
      <c r="CI881" s="206"/>
      <c r="CJ881" s="206"/>
      <c r="CK881" s="206"/>
      <c r="CL881" s="206"/>
      <c r="CM881" s="206"/>
      <c r="CN881" s="206"/>
    </row>
    <row r="882" spans="2:92" x14ac:dyDescent="0.25">
      <c r="B882" s="99" t="str">
        <f t="shared" si="92"/>
        <v/>
      </c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100"/>
      <c r="AH882" s="99"/>
      <c r="AI882" s="99"/>
      <c r="AJ882" s="99"/>
      <c r="AK882" s="99"/>
      <c r="AL882" s="99"/>
      <c r="AM882" s="99"/>
      <c r="AN882" s="99"/>
      <c r="AO882" s="99"/>
      <c r="AP882" s="99"/>
      <c r="AQ882" s="99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9"/>
      <c r="BD882" s="99"/>
      <c r="BE882" s="99"/>
      <c r="BF882" s="99"/>
      <c r="BG882" s="99"/>
      <c r="BH882" s="99"/>
      <c r="BI882" s="99"/>
      <c r="BJ882" s="99"/>
      <c r="BK882" s="99"/>
      <c r="BL882" s="99"/>
      <c r="BM882" s="99"/>
      <c r="BN882" s="99"/>
      <c r="BO882" s="99"/>
      <c r="BP882" s="99"/>
      <c r="BQ882" s="99"/>
      <c r="BR882" s="99"/>
      <c r="BS882" s="99"/>
      <c r="BT882" s="99"/>
      <c r="BU882" s="99"/>
      <c r="BV882" s="99"/>
      <c r="BW882" s="99"/>
      <c r="BX882" s="99"/>
      <c r="BY882" s="99"/>
      <c r="BZ882" s="99"/>
      <c r="CA882" s="99"/>
      <c r="CB882" s="99"/>
      <c r="CC882" s="99"/>
      <c r="CD882" s="99"/>
      <c r="CE882" s="99"/>
      <c r="CF882" s="99"/>
      <c r="CG882" s="99"/>
      <c r="CH882" s="99"/>
      <c r="CI882" s="206"/>
      <c r="CJ882" s="206"/>
      <c r="CK882" s="206"/>
      <c r="CL882" s="206"/>
      <c r="CM882" s="206"/>
      <c r="CN882" s="206"/>
    </row>
    <row r="883" spans="2:92" x14ac:dyDescent="0.25">
      <c r="B883" s="99" t="str">
        <f t="shared" si="92"/>
        <v/>
      </c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100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  <c r="BG883" s="99"/>
      <c r="BH883" s="99"/>
      <c r="BI883" s="99"/>
      <c r="BJ883" s="99"/>
      <c r="BK883" s="99"/>
      <c r="BL883" s="99"/>
      <c r="BM883" s="99"/>
      <c r="BN883" s="99"/>
      <c r="BO883" s="99"/>
      <c r="BP883" s="99"/>
      <c r="BQ883" s="99"/>
      <c r="BR883" s="99"/>
      <c r="BS883" s="99"/>
      <c r="BT883" s="99"/>
      <c r="BU883" s="99"/>
      <c r="BV883" s="99"/>
      <c r="BW883" s="99"/>
      <c r="BX883" s="99"/>
      <c r="BY883" s="99"/>
      <c r="BZ883" s="99"/>
      <c r="CA883" s="99"/>
      <c r="CB883" s="99"/>
      <c r="CC883" s="99"/>
      <c r="CD883" s="99"/>
      <c r="CE883" s="99"/>
      <c r="CF883" s="99"/>
      <c r="CG883" s="99"/>
      <c r="CH883" s="99"/>
      <c r="CI883" s="206"/>
      <c r="CJ883" s="206"/>
      <c r="CK883" s="206"/>
      <c r="CL883" s="206"/>
      <c r="CM883" s="206"/>
      <c r="CN883" s="206"/>
    </row>
    <row r="884" spans="2:92" x14ac:dyDescent="0.25">
      <c r="B884" s="99" t="str">
        <f t="shared" si="92"/>
        <v/>
      </c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100"/>
      <c r="AH884" s="99"/>
      <c r="AI884" s="99"/>
      <c r="AJ884" s="99"/>
      <c r="AK884" s="99"/>
      <c r="AL884" s="99"/>
      <c r="AM884" s="99"/>
      <c r="AN884" s="99"/>
      <c r="AO884" s="99"/>
      <c r="AP884" s="99"/>
      <c r="AQ884" s="99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9"/>
      <c r="BD884" s="99"/>
      <c r="BE884" s="99"/>
      <c r="BF884" s="99"/>
      <c r="BG884" s="99"/>
      <c r="BH884" s="99"/>
      <c r="BI884" s="99"/>
      <c r="BJ884" s="99"/>
      <c r="BK884" s="99"/>
      <c r="BL884" s="99"/>
      <c r="BM884" s="99"/>
      <c r="BN884" s="99"/>
      <c r="BO884" s="99"/>
      <c r="BP884" s="99"/>
      <c r="BQ884" s="99"/>
      <c r="BR884" s="99"/>
      <c r="BS884" s="99"/>
      <c r="BT884" s="99"/>
      <c r="BU884" s="99"/>
      <c r="BV884" s="99"/>
      <c r="BW884" s="99"/>
      <c r="BX884" s="99"/>
      <c r="BY884" s="99"/>
      <c r="BZ884" s="99"/>
      <c r="CA884" s="99"/>
      <c r="CB884" s="99"/>
      <c r="CC884" s="99"/>
      <c r="CD884" s="99"/>
      <c r="CE884" s="99"/>
      <c r="CF884" s="99"/>
      <c r="CG884" s="99"/>
      <c r="CH884" s="99"/>
      <c r="CI884" s="206"/>
      <c r="CJ884" s="206"/>
      <c r="CK884" s="206"/>
      <c r="CL884" s="206"/>
      <c r="CM884" s="206"/>
      <c r="CN884" s="206"/>
    </row>
    <row r="885" spans="2:92" x14ac:dyDescent="0.25">
      <c r="B885" s="99" t="str">
        <f t="shared" si="92"/>
        <v/>
      </c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100"/>
      <c r="AH885" s="99"/>
      <c r="AI885" s="99"/>
      <c r="AJ885" s="99"/>
      <c r="AK885" s="99"/>
      <c r="AL885" s="99"/>
      <c r="AM885" s="99"/>
      <c r="AN885" s="99"/>
      <c r="AO885" s="99"/>
      <c r="AP885" s="99"/>
      <c r="AQ885" s="99"/>
      <c r="AR885" s="99"/>
      <c r="AS885" s="99"/>
      <c r="AT885" s="99"/>
      <c r="AU885" s="99"/>
      <c r="AV885" s="99"/>
      <c r="AW885" s="99"/>
      <c r="AX885" s="99"/>
      <c r="AY885" s="99"/>
      <c r="AZ885" s="99"/>
      <c r="BA885" s="99"/>
      <c r="BB885" s="99"/>
      <c r="BC885" s="99"/>
      <c r="BD885" s="99"/>
      <c r="BE885" s="99"/>
      <c r="BF885" s="99"/>
      <c r="BG885" s="99"/>
      <c r="BH885" s="99"/>
      <c r="BI885" s="99"/>
      <c r="BJ885" s="99"/>
      <c r="BK885" s="99"/>
      <c r="BL885" s="99"/>
      <c r="BM885" s="99"/>
      <c r="BN885" s="99"/>
      <c r="BO885" s="99"/>
      <c r="BP885" s="99"/>
      <c r="BQ885" s="99"/>
      <c r="BR885" s="99"/>
      <c r="BS885" s="99"/>
      <c r="BT885" s="99"/>
      <c r="BU885" s="99"/>
      <c r="BV885" s="99"/>
      <c r="BW885" s="99"/>
      <c r="BX885" s="99"/>
      <c r="BY885" s="99"/>
      <c r="BZ885" s="99"/>
      <c r="CA885" s="99"/>
      <c r="CB885" s="99"/>
      <c r="CC885" s="99"/>
      <c r="CD885" s="99"/>
      <c r="CE885" s="99"/>
      <c r="CF885" s="99"/>
      <c r="CG885" s="99"/>
      <c r="CH885" s="99"/>
      <c r="CI885" s="206"/>
      <c r="CJ885" s="206"/>
      <c r="CK885" s="206"/>
      <c r="CL885" s="206"/>
      <c r="CM885" s="206"/>
      <c r="CN885" s="206"/>
    </row>
    <row r="886" spans="2:92" x14ac:dyDescent="0.25">
      <c r="B886" s="99" t="str">
        <f t="shared" si="92"/>
        <v/>
      </c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100"/>
      <c r="AH886" s="99"/>
      <c r="AI886" s="99"/>
      <c r="AJ886" s="99"/>
      <c r="AK886" s="99"/>
      <c r="AL886" s="99"/>
      <c r="AM886" s="99"/>
      <c r="AN886" s="99"/>
      <c r="AO886" s="99"/>
      <c r="AP886" s="99"/>
      <c r="AQ886" s="99"/>
      <c r="AR886" s="99"/>
      <c r="AS886" s="99"/>
      <c r="AT886" s="99"/>
      <c r="AU886" s="99"/>
      <c r="AV886" s="99"/>
      <c r="AW886" s="99"/>
      <c r="AX886" s="99"/>
      <c r="AY886" s="99"/>
      <c r="AZ886" s="99"/>
      <c r="BA886" s="99"/>
      <c r="BB886" s="99"/>
      <c r="BC886" s="99"/>
      <c r="BD886" s="99"/>
      <c r="BE886" s="99"/>
      <c r="BF886" s="99"/>
      <c r="BG886" s="99"/>
      <c r="BH886" s="99"/>
      <c r="BI886" s="99"/>
      <c r="BJ886" s="99"/>
      <c r="BK886" s="99"/>
      <c r="BL886" s="99"/>
      <c r="BM886" s="99"/>
      <c r="BN886" s="99"/>
      <c r="BO886" s="99"/>
      <c r="BP886" s="99"/>
      <c r="BQ886" s="99"/>
      <c r="BR886" s="99"/>
      <c r="BS886" s="99"/>
      <c r="BT886" s="99"/>
      <c r="BU886" s="99"/>
      <c r="BV886" s="99"/>
      <c r="BW886" s="99"/>
      <c r="BX886" s="99"/>
      <c r="BY886" s="99"/>
      <c r="BZ886" s="99"/>
      <c r="CA886" s="99"/>
      <c r="CB886" s="99"/>
      <c r="CC886" s="99"/>
      <c r="CD886" s="99"/>
      <c r="CE886" s="99"/>
      <c r="CF886" s="99"/>
      <c r="CG886" s="99"/>
      <c r="CH886" s="99"/>
      <c r="CI886" s="206"/>
      <c r="CJ886" s="206"/>
      <c r="CK886" s="206"/>
      <c r="CL886" s="206"/>
      <c r="CM886" s="206"/>
      <c r="CN886" s="206"/>
    </row>
    <row r="887" spans="2:92" x14ac:dyDescent="0.25">
      <c r="B887" s="99" t="str">
        <f t="shared" si="92"/>
        <v/>
      </c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100"/>
      <c r="AH887" s="99"/>
      <c r="AI887" s="99"/>
      <c r="AJ887" s="99"/>
      <c r="AK887" s="99"/>
      <c r="AL887" s="99"/>
      <c r="AM887" s="99"/>
      <c r="AN887" s="99"/>
      <c r="AO887" s="99"/>
      <c r="AP887" s="99"/>
      <c r="AQ887" s="99"/>
      <c r="AR887" s="99"/>
      <c r="AS887" s="99"/>
      <c r="AT887" s="99"/>
      <c r="AU887" s="99"/>
      <c r="AV887" s="99"/>
      <c r="AW887" s="99"/>
      <c r="AX887" s="99"/>
      <c r="AY887" s="99"/>
      <c r="AZ887" s="99"/>
      <c r="BA887" s="99"/>
      <c r="BB887" s="99"/>
      <c r="BC887" s="99"/>
      <c r="BD887" s="99"/>
      <c r="BE887" s="99"/>
      <c r="BF887" s="99"/>
      <c r="BG887" s="99"/>
      <c r="BH887" s="99"/>
      <c r="BI887" s="99"/>
      <c r="BJ887" s="99"/>
      <c r="BK887" s="99"/>
      <c r="BL887" s="99"/>
      <c r="BM887" s="99"/>
      <c r="BN887" s="99"/>
      <c r="BO887" s="99"/>
      <c r="BP887" s="99"/>
      <c r="BQ887" s="99"/>
      <c r="BR887" s="99"/>
      <c r="BS887" s="99"/>
      <c r="BT887" s="99"/>
      <c r="BU887" s="99"/>
      <c r="BV887" s="99"/>
      <c r="BW887" s="99"/>
      <c r="BX887" s="99"/>
      <c r="BY887" s="99"/>
      <c r="BZ887" s="99"/>
      <c r="CA887" s="99"/>
      <c r="CB887" s="99"/>
      <c r="CC887" s="99"/>
      <c r="CD887" s="99"/>
      <c r="CE887" s="99"/>
      <c r="CF887" s="99"/>
      <c r="CG887" s="99"/>
      <c r="CH887" s="99"/>
      <c r="CI887" s="206"/>
      <c r="CJ887" s="206"/>
      <c r="CK887" s="206"/>
      <c r="CL887" s="206"/>
      <c r="CM887" s="206"/>
      <c r="CN887" s="206"/>
    </row>
    <row r="888" spans="2:92" x14ac:dyDescent="0.25">
      <c r="B888" s="99" t="str">
        <f t="shared" si="92"/>
        <v/>
      </c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100"/>
      <c r="AH888" s="99"/>
      <c r="AI888" s="99"/>
      <c r="AJ888" s="99"/>
      <c r="AK888" s="99"/>
      <c r="AL888" s="99"/>
      <c r="AM888" s="99"/>
      <c r="AN888" s="99"/>
      <c r="AO888" s="99"/>
      <c r="AP888" s="99"/>
      <c r="AQ888" s="99"/>
      <c r="AR888" s="99"/>
      <c r="AS888" s="99"/>
      <c r="AT888" s="99"/>
      <c r="AU888" s="99"/>
      <c r="AV888" s="99"/>
      <c r="AW888" s="99"/>
      <c r="AX888" s="99"/>
      <c r="AY888" s="99"/>
      <c r="AZ888" s="99"/>
      <c r="BA888" s="99"/>
      <c r="BB888" s="99"/>
      <c r="BC888" s="99"/>
      <c r="BD888" s="99"/>
      <c r="BE888" s="99"/>
      <c r="BF888" s="99"/>
      <c r="BG888" s="99"/>
      <c r="BH888" s="99"/>
      <c r="BI888" s="99"/>
      <c r="BJ888" s="99"/>
      <c r="BK888" s="99"/>
      <c r="BL888" s="99"/>
      <c r="BM888" s="99"/>
      <c r="BN888" s="99"/>
      <c r="BO888" s="99"/>
      <c r="BP888" s="99"/>
      <c r="BQ888" s="99"/>
      <c r="BR888" s="99"/>
      <c r="BS888" s="99"/>
      <c r="BT888" s="99"/>
      <c r="BU888" s="99"/>
      <c r="BV888" s="99"/>
      <c r="BW888" s="99"/>
      <c r="BX888" s="99"/>
      <c r="BY888" s="99"/>
      <c r="BZ888" s="99"/>
      <c r="CA888" s="99"/>
      <c r="CB888" s="99"/>
      <c r="CC888" s="99"/>
      <c r="CD888" s="99"/>
      <c r="CE888" s="99"/>
      <c r="CF888" s="99"/>
      <c r="CG888" s="99"/>
      <c r="CH888" s="99"/>
      <c r="CI888" s="206"/>
      <c r="CJ888" s="206"/>
      <c r="CK888" s="206"/>
      <c r="CL888" s="206"/>
      <c r="CM888" s="206"/>
      <c r="CN888" s="206"/>
    </row>
    <row r="889" spans="2:92" x14ac:dyDescent="0.25">
      <c r="B889" s="99" t="str">
        <f t="shared" si="92"/>
        <v/>
      </c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100"/>
      <c r="AH889" s="99"/>
      <c r="AI889" s="99"/>
      <c r="AJ889" s="99"/>
      <c r="AK889" s="99"/>
      <c r="AL889" s="99"/>
      <c r="AM889" s="99"/>
      <c r="AN889" s="99"/>
      <c r="AO889" s="99"/>
      <c r="AP889" s="99"/>
      <c r="AQ889" s="99"/>
      <c r="AR889" s="99"/>
      <c r="AS889" s="99"/>
      <c r="AT889" s="99"/>
      <c r="AU889" s="99"/>
      <c r="AV889" s="99"/>
      <c r="AW889" s="99"/>
      <c r="AX889" s="99"/>
      <c r="AY889" s="99"/>
      <c r="AZ889" s="99"/>
      <c r="BA889" s="99"/>
      <c r="BB889" s="99"/>
      <c r="BC889" s="99"/>
      <c r="BD889" s="99"/>
      <c r="BE889" s="99"/>
      <c r="BF889" s="99"/>
      <c r="BG889" s="99"/>
      <c r="BH889" s="99"/>
      <c r="BI889" s="99"/>
      <c r="BJ889" s="99"/>
      <c r="BK889" s="99"/>
      <c r="BL889" s="99"/>
      <c r="BM889" s="99"/>
      <c r="BN889" s="99"/>
      <c r="BO889" s="99"/>
      <c r="BP889" s="99"/>
      <c r="BQ889" s="99"/>
      <c r="BR889" s="99"/>
      <c r="BS889" s="99"/>
      <c r="BT889" s="99"/>
      <c r="BU889" s="99"/>
      <c r="BV889" s="99"/>
      <c r="BW889" s="99"/>
      <c r="BX889" s="99"/>
      <c r="BY889" s="99"/>
      <c r="BZ889" s="99"/>
      <c r="CA889" s="99"/>
      <c r="CB889" s="99"/>
      <c r="CC889" s="99"/>
      <c r="CD889" s="99"/>
      <c r="CE889" s="99"/>
      <c r="CF889" s="99"/>
      <c r="CG889" s="99"/>
      <c r="CH889" s="99"/>
      <c r="CI889" s="206"/>
      <c r="CJ889" s="206"/>
      <c r="CK889" s="206"/>
      <c r="CL889" s="206"/>
      <c r="CM889" s="206"/>
      <c r="CN889" s="206"/>
    </row>
    <row r="890" spans="2:92" x14ac:dyDescent="0.25">
      <c r="B890" s="99" t="str">
        <f t="shared" si="92"/>
        <v/>
      </c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100"/>
      <c r="AH890" s="99"/>
      <c r="AI890" s="99"/>
      <c r="AJ890" s="99"/>
      <c r="AK890" s="99"/>
      <c r="AL890" s="99"/>
      <c r="AM890" s="99"/>
      <c r="AN890" s="99"/>
      <c r="AO890" s="99"/>
      <c r="AP890" s="99"/>
      <c r="AQ890" s="99"/>
      <c r="AR890" s="99"/>
      <c r="AS890" s="99"/>
      <c r="AT890" s="99"/>
      <c r="AU890" s="99"/>
      <c r="AV890" s="99"/>
      <c r="AW890" s="99"/>
      <c r="AX890" s="99"/>
      <c r="AY890" s="99"/>
      <c r="AZ890" s="99"/>
      <c r="BA890" s="99"/>
      <c r="BB890" s="99"/>
      <c r="BC890" s="99"/>
      <c r="BD890" s="99"/>
      <c r="BE890" s="99"/>
      <c r="BF890" s="99"/>
      <c r="BG890" s="99"/>
      <c r="BH890" s="99"/>
      <c r="BI890" s="99"/>
      <c r="BJ890" s="99"/>
      <c r="BK890" s="99"/>
      <c r="BL890" s="99"/>
      <c r="BM890" s="99"/>
      <c r="BN890" s="99"/>
      <c r="BO890" s="99"/>
      <c r="BP890" s="99"/>
      <c r="BQ890" s="99"/>
      <c r="BR890" s="99"/>
      <c r="BS890" s="99"/>
      <c r="BT890" s="99"/>
      <c r="BU890" s="99"/>
      <c r="BV890" s="99"/>
      <c r="BW890" s="99"/>
      <c r="BX890" s="99"/>
      <c r="BY890" s="99"/>
      <c r="BZ890" s="99"/>
      <c r="CA890" s="99"/>
      <c r="CB890" s="99"/>
      <c r="CC890" s="99"/>
      <c r="CD890" s="99"/>
      <c r="CE890" s="99"/>
      <c r="CF890" s="99"/>
      <c r="CG890" s="99"/>
      <c r="CH890" s="99"/>
      <c r="CI890" s="206"/>
      <c r="CJ890" s="206"/>
      <c r="CK890" s="206"/>
      <c r="CL890" s="206"/>
      <c r="CM890" s="206"/>
      <c r="CN890" s="206"/>
    </row>
    <row r="891" spans="2:92" x14ac:dyDescent="0.25">
      <c r="B891" s="99" t="str">
        <f t="shared" si="92"/>
        <v/>
      </c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100"/>
      <c r="AH891" s="99"/>
      <c r="AI891" s="99"/>
      <c r="AJ891" s="99"/>
      <c r="AK891" s="99"/>
      <c r="AL891" s="99"/>
      <c r="AM891" s="99"/>
      <c r="AN891" s="99"/>
      <c r="AO891" s="99"/>
      <c r="AP891" s="99"/>
      <c r="AQ891" s="99"/>
      <c r="AR891" s="99"/>
      <c r="AS891" s="99"/>
      <c r="AT891" s="99"/>
      <c r="AU891" s="99"/>
      <c r="AV891" s="99"/>
      <c r="AW891" s="99"/>
      <c r="AX891" s="99"/>
      <c r="AY891" s="99"/>
      <c r="AZ891" s="99"/>
      <c r="BA891" s="99"/>
      <c r="BB891" s="99"/>
      <c r="BC891" s="99"/>
      <c r="BD891" s="99"/>
      <c r="BE891" s="99"/>
      <c r="BF891" s="99"/>
      <c r="BG891" s="99"/>
      <c r="BH891" s="99"/>
      <c r="BI891" s="99"/>
      <c r="BJ891" s="99"/>
      <c r="BK891" s="99"/>
      <c r="BL891" s="99"/>
      <c r="BM891" s="99"/>
      <c r="BN891" s="99"/>
      <c r="BO891" s="99"/>
      <c r="BP891" s="99"/>
      <c r="BQ891" s="99"/>
      <c r="BR891" s="99"/>
      <c r="BS891" s="99"/>
      <c r="BT891" s="99"/>
      <c r="BU891" s="99"/>
      <c r="BV891" s="99"/>
      <c r="BW891" s="99"/>
      <c r="BX891" s="99"/>
      <c r="BY891" s="99"/>
      <c r="BZ891" s="99"/>
      <c r="CA891" s="99"/>
      <c r="CB891" s="99"/>
      <c r="CC891" s="99"/>
      <c r="CD891" s="99"/>
      <c r="CE891" s="99"/>
      <c r="CF891" s="99"/>
      <c r="CG891" s="99"/>
      <c r="CH891" s="99"/>
      <c r="CI891" s="206"/>
      <c r="CJ891" s="206"/>
      <c r="CK891" s="206"/>
      <c r="CL891" s="206"/>
      <c r="CM891" s="206"/>
      <c r="CN891" s="206"/>
    </row>
    <row r="892" spans="2:92" x14ac:dyDescent="0.25">
      <c r="B892" s="99" t="str">
        <f t="shared" si="92"/>
        <v/>
      </c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100"/>
      <c r="AH892" s="99"/>
      <c r="AI892" s="99"/>
      <c r="AJ892" s="99"/>
      <c r="AK892" s="99"/>
      <c r="AL892" s="99"/>
      <c r="AM892" s="99"/>
      <c r="AN892" s="99"/>
      <c r="AO892" s="99"/>
      <c r="AP892" s="99"/>
      <c r="AQ892" s="99"/>
      <c r="AR892" s="99"/>
      <c r="AS892" s="99"/>
      <c r="AT892" s="99"/>
      <c r="AU892" s="99"/>
      <c r="AV892" s="99"/>
      <c r="AW892" s="99"/>
      <c r="AX892" s="99"/>
      <c r="AY892" s="99"/>
      <c r="AZ892" s="99"/>
      <c r="BA892" s="99"/>
      <c r="BB892" s="99"/>
      <c r="BC892" s="99"/>
      <c r="BD892" s="99"/>
      <c r="BE892" s="99"/>
      <c r="BF892" s="99"/>
      <c r="BG892" s="99"/>
      <c r="BH892" s="99"/>
      <c r="BI892" s="99"/>
      <c r="BJ892" s="99"/>
      <c r="BK892" s="99"/>
      <c r="BL892" s="99"/>
      <c r="BM892" s="99"/>
      <c r="BN892" s="99"/>
      <c r="BO892" s="99"/>
      <c r="BP892" s="99"/>
      <c r="BQ892" s="99"/>
      <c r="BR892" s="99"/>
      <c r="BS892" s="99"/>
      <c r="BT892" s="99"/>
      <c r="BU892" s="99"/>
      <c r="BV892" s="99"/>
      <c r="BW892" s="99"/>
      <c r="BX892" s="99"/>
      <c r="BY892" s="99"/>
      <c r="BZ892" s="99"/>
      <c r="CA892" s="99"/>
      <c r="CB892" s="99"/>
      <c r="CC892" s="99"/>
      <c r="CD892" s="99"/>
      <c r="CE892" s="99"/>
      <c r="CF892" s="99"/>
      <c r="CG892" s="99"/>
      <c r="CH892" s="99"/>
      <c r="CI892" s="206"/>
      <c r="CJ892" s="206"/>
      <c r="CK892" s="206"/>
      <c r="CL892" s="206"/>
      <c r="CM892" s="206"/>
      <c r="CN892" s="206"/>
    </row>
    <row r="893" spans="2:92" x14ac:dyDescent="0.25">
      <c r="B893" s="99" t="str">
        <f t="shared" si="92"/>
        <v/>
      </c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100"/>
      <c r="AH893" s="99"/>
      <c r="AI893" s="99"/>
      <c r="AJ893" s="99"/>
      <c r="AK893" s="99"/>
      <c r="AL893" s="99"/>
      <c r="AM893" s="99"/>
      <c r="AN893" s="99"/>
      <c r="AO893" s="99"/>
      <c r="AP893" s="99"/>
      <c r="AQ893" s="99"/>
      <c r="AR893" s="99"/>
      <c r="AS893" s="99"/>
      <c r="AT893" s="99"/>
      <c r="AU893" s="99"/>
      <c r="AV893" s="99"/>
      <c r="AW893" s="99"/>
      <c r="AX893" s="99"/>
      <c r="AY893" s="99"/>
      <c r="AZ893" s="99"/>
      <c r="BA893" s="99"/>
      <c r="BB893" s="99"/>
      <c r="BC893" s="99"/>
      <c r="BD893" s="99"/>
      <c r="BE893" s="99"/>
      <c r="BF893" s="99"/>
      <c r="BG893" s="99"/>
      <c r="BH893" s="99"/>
      <c r="BI893" s="99"/>
      <c r="BJ893" s="99"/>
      <c r="BK893" s="99"/>
      <c r="BL893" s="99"/>
      <c r="BM893" s="99"/>
      <c r="BN893" s="99"/>
      <c r="BO893" s="99"/>
      <c r="BP893" s="99"/>
      <c r="BQ893" s="99"/>
      <c r="BR893" s="99"/>
      <c r="BS893" s="99"/>
      <c r="BT893" s="99"/>
      <c r="BU893" s="99"/>
      <c r="BV893" s="99"/>
      <c r="BW893" s="99"/>
      <c r="BX893" s="99"/>
      <c r="BY893" s="99"/>
      <c r="BZ893" s="99"/>
      <c r="CA893" s="99"/>
      <c r="CB893" s="99"/>
      <c r="CC893" s="99"/>
      <c r="CD893" s="99"/>
      <c r="CE893" s="99"/>
      <c r="CF893" s="99"/>
      <c r="CG893" s="99"/>
      <c r="CH893" s="99"/>
      <c r="CI893" s="206"/>
      <c r="CJ893" s="206"/>
      <c r="CK893" s="206"/>
      <c r="CL893" s="206"/>
      <c r="CM893" s="206"/>
      <c r="CN893" s="206"/>
    </row>
    <row r="894" spans="2:92" x14ac:dyDescent="0.25">
      <c r="B894" s="99" t="str">
        <f t="shared" si="92"/>
        <v/>
      </c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100"/>
      <c r="AH894" s="99"/>
      <c r="AI894" s="99"/>
      <c r="AJ894" s="99"/>
      <c r="AK894" s="99"/>
      <c r="AL894" s="99"/>
      <c r="AM894" s="99"/>
      <c r="AN894" s="99"/>
      <c r="AO894" s="99"/>
      <c r="AP894" s="99"/>
      <c r="AQ894" s="99"/>
      <c r="AR894" s="99"/>
      <c r="AS894" s="99"/>
      <c r="AT894" s="99"/>
      <c r="AU894" s="99"/>
      <c r="AV894" s="99"/>
      <c r="AW894" s="99"/>
      <c r="AX894" s="99"/>
      <c r="AY894" s="99"/>
      <c r="AZ894" s="99"/>
      <c r="BA894" s="99"/>
      <c r="BB894" s="99"/>
      <c r="BC894" s="99"/>
      <c r="BD894" s="99"/>
      <c r="BE894" s="99"/>
      <c r="BF894" s="99"/>
      <c r="BG894" s="99"/>
      <c r="BH894" s="99"/>
      <c r="BI894" s="99"/>
      <c r="BJ894" s="99"/>
      <c r="BK894" s="99"/>
      <c r="BL894" s="99"/>
      <c r="BM894" s="99"/>
      <c r="BN894" s="99"/>
      <c r="BO894" s="99"/>
      <c r="BP894" s="99"/>
      <c r="BQ894" s="99"/>
      <c r="BR894" s="99"/>
      <c r="BS894" s="99"/>
      <c r="BT894" s="99"/>
      <c r="BU894" s="99"/>
      <c r="BV894" s="99"/>
      <c r="BW894" s="99"/>
      <c r="BX894" s="99"/>
      <c r="BY894" s="99"/>
      <c r="BZ894" s="99"/>
      <c r="CA894" s="99"/>
      <c r="CB894" s="99"/>
      <c r="CC894" s="99"/>
      <c r="CD894" s="99"/>
      <c r="CE894" s="99"/>
      <c r="CF894" s="99"/>
      <c r="CG894" s="99"/>
      <c r="CH894" s="99"/>
      <c r="CI894" s="206"/>
      <c r="CJ894" s="206"/>
      <c r="CK894" s="206"/>
      <c r="CL894" s="206"/>
      <c r="CM894" s="206"/>
      <c r="CN894" s="206"/>
    </row>
    <row r="895" spans="2:92" x14ac:dyDescent="0.25">
      <c r="B895" s="99" t="str">
        <f t="shared" si="92"/>
        <v/>
      </c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100"/>
      <c r="AH895" s="99"/>
      <c r="AI895" s="99"/>
      <c r="AJ895" s="99"/>
      <c r="AK895" s="99"/>
      <c r="AL895" s="99"/>
      <c r="AM895" s="99"/>
      <c r="AN895" s="99"/>
      <c r="AO895" s="99"/>
      <c r="AP895" s="99"/>
      <c r="AQ895" s="99"/>
      <c r="AR895" s="99"/>
      <c r="AS895" s="99"/>
      <c r="AT895" s="99"/>
      <c r="AU895" s="99"/>
      <c r="AV895" s="99"/>
      <c r="AW895" s="99"/>
      <c r="AX895" s="99"/>
      <c r="AY895" s="99"/>
      <c r="AZ895" s="99"/>
      <c r="BA895" s="99"/>
      <c r="BB895" s="99"/>
      <c r="BC895" s="99"/>
      <c r="BD895" s="99"/>
      <c r="BE895" s="99"/>
      <c r="BF895" s="99"/>
      <c r="BG895" s="99"/>
      <c r="BH895" s="99"/>
      <c r="BI895" s="99"/>
      <c r="BJ895" s="99"/>
      <c r="BK895" s="99"/>
      <c r="BL895" s="99"/>
      <c r="BM895" s="99"/>
      <c r="BN895" s="99"/>
      <c r="BO895" s="99"/>
      <c r="BP895" s="99"/>
      <c r="BQ895" s="99"/>
      <c r="BR895" s="99"/>
      <c r="BS895" s="99"/>
      <c r="BT895" s="99"/>
      <c r="BU895" s="99"/>
      <c r="BV895" s="99"/>
      <c r="BW895" s="99"/>
      <c r="BX895" s="99"/>
      <c r="BY895" s="99"/>
      <c r="BZ895" s="99"/>
      <c r="CA895" s="99"/>
      <c r="CB895" s="99"/>
      <c r="CC895" s="99"/>
      <c r="CD895" s="99"/>
      <c r="CE895" s="99"/>
      <c r="CF895" s="99"/>
      <c r="CG895" s="99"/>
      <c r="CH895" s="99"/>
      <c r="CI895" s="206"/>
      <c r="CJ895" s="206"/>
      <c r="CK895" s="206"/>
      <c r="CL895" s="206"/>
      <c r="CM895" s="206"/>
      <c r="CN895" s="206"/>
    </row>
    <row r="896" spans="2:92" x14ac:dyDescent="0.25">
      <c r="B896" s="99" t="str">
        <f t="shared" ref="B896:B959" si="93">IF(C896&lt;&gt;"",CONCATENATE(C896,F896,D896,I896),"")</f>
        <v/>
      </c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100"/>
      <c r="AH896" s="99"/>
      <c r="AI896" s="99"/>
      <c r="AJ896" s="99"/>
      <c r="AK896" s="99"/>
      <c r="AL896" s="99"/>
      <c r="AM896" s="99"/>
      <c r="AN896" s="99"/>
      <c r="AO896" s="99"/>
      <c r="AP896" s="99"/>
      <c r="AQ896" s="99"/>
      <c r="AR896" s="99"/>
      <c r="AS896" s="99"/>
      <c r="AT896" s="99"/>
      <c r="AU896" s="99"/>
      <c r="AV896" s="99"/>
      <c r="AW896" s="99"/>
      <c r="AX896" s="99"/>
      <c r="AY896" s="99"/>
      <c r="AZ896" s="99"/>
      <c r="BA896" s="99"/>
      <c r="BB896" s="99"/>
      <c r="BC896" s="99"/>
      <c r="BD896" s="99"/>
      <c r="BE896" s="99"/>
      <c r="BF896" s="99"/>
      <c r="BG896" s="99"/>
      <c r="BH896" s="99"/>
      <c r="BI896" s="99"/>
      <c r="BJ896" s="99"/>
      <c r="BK896" s="99"/>
      <c r="BL896" s="99"/>
      <c r="BM896" s="99"/>
      <c r="BN896" s="99"/>
      <c r="BO896" s="99"/>
      <c r="BP896" s="99"/>
      <c r="BQ896" s="99"/>
      <c r="BR896" s="99"/>
      <c r="BS896" s="99"/>
      <c r="BT896" s="99"/>
      <c r="BU896" s="99"/>
      <c r="BV896" s="99"/>
      <c r="BW896" s="99"/>
      <c r="BX896" s="99"/>
      <c r="BY896" s="99"/>
      <c r="BZ896" s="99"/>
      <c r="CA896" s="99"/>
      <c r="CB896" s="99"/>
      <c r="CC896" s="99"/>
      <c r="CD896" s="99"/>
      <c r="CE896" s="99"/>
      <c r="CF896" s="99"/>
      <c r="CG896" s="99"/>
      <c r="CH896" s="99"/>
      <c r="CI896" s="206"/>
      <c r="CJ896" s="206"/>
      <c r="CK896" s="206"/>
      <c r="CL896" s="206"/>
      <c r="CM896" s="206"/>
      <c r="CN896" s="206"/>
    </row>
    <row r="897" spans="2:92" x14ac:dyDescent="0.25">
      <c r="B897" s="99" t="str">
        <f t="shared" si="93"/>
        <v/>
      </c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100"/>
      <c r="AH897" s="99"/>
      <c r="AI897" s="99"/>
      <c r="AJ897" s="99"/>
      <c r="AK897" s="99"/>
      <c r="AL897" s="99"/>
      <c r="AM897" s="99"/>
      <c r="AN897" s="99"/>
      <c r="AO897" s="99"/>
      <c r="AP897" s="99"/>
      <c r="AQ897" s="99"/>
      <c r="AR897" s="99"/>
      <c r="AS897" s="99"/>
      <c r="AT897" s="99"/>
      <c r="AU897" s="99"/>
      <c r="AV897" s="99"/>
      <c r="AW897" s="99"/>
      <c r="AX897" s="99"/>
      <c r="AY897" s="99"/>
      <c r="AZ897" s="99"/>
      <c r="BA897" s="99"/>
      <c r="BB897" s="99"/>
      <c r="BC897" s="99"/>
      <c r="BD897" s="99"/>
      <c r="BE897" s="99"/>
      <c r="BF897" s="99"/>
      <c r="BG897" s="99"/>
      <c r="BH897" s="99"/>
      <c r="BI897" s="99"/>
      <c r="BJ897" s="99"/>
      <c r="BK897" s="99"/>
      <c r="BL897" s="99"/>
      <c r="BM897" s="99"/>
      <c r="BN897" s="99"/>
      <c r="BO897" s="99"/>
      <c r="BP897" s="99"/>
      <c r="BQ897" s="99"/>
      <c r="BR897" s="99"/>
      <c r="BS897" s="99"/>
      <c r="BT897" s="99"/>
      <c r="BU897" s="99"/>
      <c r="BV897" s="99"/>
      <c r="BW897" s="99"/>
      <c r="BX897" s="99"/>
      <c r="BY897" s="99"/>
      <c r="BZ897" s="99"/>
      <c r="CA897" s="99"/>
      <c r="CB897" s="99"/>
      <c r="CC897" s="99"/>
      <c r="CD897" s="99"/>
      <c r="CE897" s="99"/>
      <c r="CF897" s="99"/>
      <c r="CG897" s="99"/>
      <c r="CH897" s="99"/>
      <c r="CI897" s="206"/>
      <c r="CJ897" s="206"/>
      <c r="CK897" s="206"/>
      <c r="CL897" s="206"/>
      <c r="CM897" s="206"/>
      <c r="CN897" s="206"/>
    </row>
    <row r="898" spans="2:92" x14ac:dyDescent="0.25">
      <c r="B898" s="99" t="str">
        <f t="shared" si="93"/>
        <v/>
      </c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100"/>
      <c r="AH898" s="99"/>
      <c r="AI898" s="99"/>
      <c r="AJ898" s="99"/>
      <c r="AK898" s="99"/>
      <c r="AL898" s="99"/>
      <c r="AM898" s="99"/>
      <c r="AN898" s="99"/>
      <c r="AO898" s="99"/>
      <c r="AP898" s="99"/>
      <c r="AQ898" s="99"/>
      <c r="AR898" s="99"/>
      <c r="AS898" s="99"/>
      <c r="AT898" s="99"/>
      <c r="AU898" s="99"/>
      <c r="AV898" s="99"/>
      <c r="AW898" s="99"/>
      <c r="AX898" s="99"/>
      <c r="AY898" s="99"/>
      <c r="AZ898" s="99"/>
      <c r="BA898" s="99"/>
      <c r="BB898" s="99"/>
      <c r="BC898" s="99"/>
      <c r="BD898" s="99"/>
      <c r="BE898" s="99"/>
      <c r="BF898" s="99"/>
      <c r="BG898" s="99"/>
      <c r="BH898" s="99"/>
      <c r="BI898" s="99"/>
      <c r="BJ898" s="99"/>
      <c r="BK898" s="99"/>
      <c r="BL898" s="99"/>
      <c r="BM898" s="99"/>
      <c r="BN898" s="99"/>
      <c r="BO898" s="99"/>
      <c r="BP898" s="99"/>
      <c r="BQ898" s="99"/>
      <c r="BR898" s="99"/>
      <c r="BS898" s="99"/>
      <c r="BT898" s="99"/>
      <c r="BU898" s="99"/>
      <c r="BV898" s="99"/>
      <c r="BW898" s="99"/>
      <c r="BX898" s="99"/>
      <c r="BY898" s="99"/>
      <c r="BZ898" s="99"/>
      <c r="CA898" s="99"/>
      <c r="CB898" s="99"/>
      <c r="CC898" s="99"/>
      <c r="CD898" s="99"/>
      <c r="CE898" s="99"/>
      <c r="CF898" s="99"/>
      <c r="CG898" s="99"/>
      <c r="CH898" s="99"/>
      <c r="CI898" s="206"/>
      <c r="CJ898" s="206"/>
      <c r="CK898" s="206"/>
      <c r="CL898" s="206"/>
      <c r="CM898" s="206"/>
      <c r="CN898" s="206"/>
    </row>
    <row r="899" spans="2:92" x14ac:dyDescent="0.25">
      <c r="B899" s="99" t="str">
        <f t="shared" si="93"/>
        <v/>
      </c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100"/>
      <c r="AH899" s="99"/>
      <c r="AI899" s="99"/>
      <c r="AJ899" s="99"/>
      <c r="AK899" s="99"/>
      <c r="AL899" s="99"/>
      <c r="AM899" s="99"/>
      <c r="AN899" s="99"/>
      <c r="AO899" s="99"/>
      <c r="AP899" s="99"/>
      <c r="AQ899" s="99"/>
      <c r="AR899" s="99"/>
      <c r="AS899" s="99"/>
      <c r="AT899" s="99"/>
      <c r="AU899" s="99"/>
      <c r="AV899" s="99"/>
      <c r="AW899" s="99"/>
      <c r="AX899" s="99"/>
      <c r="AY899" s="99"/>
      <c r="AZ899" s="99"/>
      <c r="BA899" s="99"/>
      <c r="BB899" s="99"/>
      <c r="BC899" s="99"/>
      <c r="BD899" s="99"/>
      <c r="BE899" s="99"/>
      <c r="BF899" s="99"/>
      <c r="BG899" s="99"/>
      <c r="BH899" s="99"/>
      <c r="BI899" s="99"/>
      <c r="BJ899" s="99"/>
      <c r="BK899" s="99"/>
      <c r="BL899" s="99"/>
      <c r="BM899" s="99"/>
      <c r="BN899" s="99"/>
      <c r="BO899" s="99"/>
      <c r="BP899" s="99"/>
      <c r="BQ899" s="99"/>
      <c r="BR899" s="99"/>
      <c r="BS899" s="99"/>
      <c r="BT899" s="99"/>
      <c r="BU899" s="99"/>
      <c r="BV899" s="99"/>
      <c r="BW899" s="99"/>
      <c r="BX899" s="99"/>
      <c r="BY899" s="99"/>
      <c r="BZ899" s="99"/>
      <c r="CA899" s="99"/>
      <c r="CB899" s="99"/>
      <c r="CC899" s="99"/>
      <c r="CD899" s="99"/>
      <c r="CE899" s="99"/>
      <c r="CF899" s="99"/>
      <c r="CG899" s="99"/>
      <c r="CH899" s="99"/>
      <c r="CI899" s="206"/>
      <c r="CJ899" s="206"/>
      <c r="CK899" s="206"/>
      <c r="CL899" s="206"/>
      <c r="CM899" s="206"/>
      <c r="CN899" s="206"/>
    </row>
    <row r="900" spans="2:92" x14ac:dyDescent="0.25">
      <c r="B900" s="99" t="str">
        <f t="shared" si="93"/>
        <v/>
      </c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100"/>
      <c r="AH900" s="99"/>
      <c r="AI900" s="99"/>
      <c r="AJ900" s="99"/>
      <c r="AK900" s="99"/>
      <c r="AL900" s="99"/>
      <c r="AM900" s="99"/>
      <c r="AN900" s="99"/>
      <c r="AO900" s="99"/>
      <c r="AP900" s="99"/>
      <c r="AQ900" s="99"/>
      <c r="AR900" s="99"/>
      <c r="AS900" s="99"/>
      <c r="AT900" s="99"/>
      <c r="AU900" s="99"/>
      <c r="AV900" s="99"/>
      <c r="AW900" s="99"/>
      <c r="AX900" s="99"/>
      <c r="AY900" s="99"/>
      <c r="AZ900" s="99"/>
      <c r="BA900" s="99"/>
      <c r="BB900" s="99"/>
      <c r="BC900" s="99"/>
      <c r="BD900" s="99"/>
      <c r="BE900" s="99"/>
      <c r="BF900" s="99"/>
      <c r="BG900" s="99"/>
      <c r="BH900" s="99"/>
      <c r="BI900" s="99"/>
      <c r="BJ900" s="99"/>
      <c r="BK900" s="99"/>
      <c r="BL900" s="99"/>
      <c r="BM900" s="99"/>
      <c r="BN900" s="99"/>
      <c r="BO900" s="99"/>
      <c r="BP900" s="99"/>
      <c r="BQ900" s="99"/>
      <c r="BR900" s="99"/>
      <c r="BS900" s="99"/>
      <c r="BT900" s="99"/>
      <c r="BU900" s="99"/>
      <c r="BV900" s="99"/>
      <c r="BW900" s="99"/>
      <c r="BX900" s="99"/>
      <c r="BY900" s="99"/>
      <c r="BZ900" s="99"/>
      <c r="CA900" s="99"/>
      <c r="CB900" s="99"/>
      <c r="CC900" s="99"/>
      <c r="CD900" s="99"/>
      <c r="CE900" s="99"/>
      <c r="CF900" s="99"/>
      <c r="CG900" s="99"/>
      <c r="CH900" s="99"/>
      <c r="CI900" s="206"/>
      <c r="CJ900" s="206"/>
      <c r="CK900" s="206"/>
      <c r="CL900" s="206"/>
      <c r="CM900" s="206"/>
      <c r="CN900" s="206"/>
    </row>
    <row r="901" spans="2:92" x14ac:dyDescent="0.25">
      <c r="B901" s="99" t="str">
        <f t="shared" si="93"/>
        <v/>
      </c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100"/>
      <c r="AH901" s="99"/>
      <c r="AI901" s="99"/>
      <c r="AJ901" s="99"/>
      <c r="AK901" s="99"/>
      <c r="AL901" s="99"/>
      <c r="AM901" s="99"/>
      <c r="AN901" s="99"/>
      <c r="AO901" s="99"/>
      <c r="AP901" s="99"/>
      <c r="AQ901" s="99"/>
      <c r="AR901" s="99"/>
      <c r="AS901" s="99"/>
      <c r="AT901" s="99"/>
      <c r="AU901" s="99"/>
      <c r="AV901" s="99"/>
      <c r="AW901" s="99"/>
      <c r="AX901" s="99"/>
      <c r="AY901" s="99"/>
      <c r="AZ901" s="99"/>
      <c r="BA901" s="99"/>
      <c r="BB901" s="99"/>
      <c r="BC901" s="99"/>
      <c r="BD901" s="99"/>
      <c r="BE901" s="99"/>
      <c r="BF901" s="99"/>
      <c r="BG901" s="99"/>
      <c r="BH901" s="99"/>
      <c r="BI901" s="99"/>
      <c r="BJ901" s="99"/>
      <c r="BK901" s="99"/>
      <c r="BL901" s="99"/>
      <c r="BM901" s="99"/>
      <c r="BN901" s="99"/>
      <c r="BO901" s="99"/>
      <c r="BP901" s="99"/>
      <c r="BQ901" s="99"/>
      <c r="BR901" s="99"/>
      <c r="BS901" s="99"/>
      <c r="BT901" s="99"/>
      <c r="BU901" s="99"/>
      <c r="BV901" s="99"/>
      <c r="BW901" s="99"/>
      <c r="BX901" s="99"/>
      <c r="BY901" s="99"/>
      <c r="BZ901" s="99"/>
      <c r="CA901" s="99"/>
      <c r="CB901" s="99"/>
      <c r="CC901" s="99"/>
      <c r="CD901" s="99"/>
      <c r="CE901" s="99"/>
      <c r="CF901" s="99"/>
      <c r="CG901" s="99"/>
      <c r="CH901" s="99"/>
      <c r="CI901" s="206"/>
      <c r="CJ901" s="206"/>
      <c r="CK901" s="206"/>
      <c r="CL901" s="206"/>
      <c r="CM901" s="206"/>
      <c r="CN901" s="206"/>
    </row>
    <row r="902" spans="2:92" x14ac:dyDescent="0.25">
      <c r="B902" s="99" t="str">
        <f t="shared" si="93"/>
        <v/>
      </c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100"/>
      <c r="AH902" s="99"/>
      <c r="AI902" s="99"/>
      <c r="AJ902" s="99"/>
      <c r="AK902" s="99"/>
      <c r="AL902" s="99"/>
      <c r="AM902" s="99"/>
      <c r="AN902" s="99"/>
      <c r="AO902" s="99"/>
      <c r="AP902" s="99"/>
      <c r="AQ902" s="99"/>
      <c r="AR902" s="99"/>
      <c r="AS902" s="99"/>
      <c r="AT902" s="99"/>
      <c r="AU902" s="99"/>
      <c r="AV902" s="99"/>
      <c r="AW902" s="99"/>
      <c r="AX902" s="99"/>
      <c r="AY902" s="99"/>
      <c r="AZ902" s="99"/>
      <c r="BA902" s="99"/>
      <c r="BB902" s="99"/>
      <c r="BC902" s="99"/>
      <c r="BD902" s="99"/>
      <c r="BE902" s="99"/>
      <c r="BF902" s="99"/>
      <c r="BG902" s="99"/>
      <c r="BH902" s="99"/>
      <c r="BI902" s="99"/>
      <c r="BJ902" s="99"/>
      <c r="BK902" s="99"/>
      <c r="BL902" s="99"/>
      <c r="BM902" s="99"/>
      <c r="BN902" s="99"/>
      <c r="BO902" s="99"/>
      <c r="BP902" s="99"/>
      <c r="BQ902" s="99"/>
      <c r="BR902" s="99"/>
      <c r="BS902" s="99"/>
      <c r="BT902" s="99"/>
      <c r="BU902" s="99"/>
      <c r="BV902" s="99"/>
      <c r="BW902" s="99"/>
      <c r="BX902" s="99"/>
      <c r="BY902" s="99"/>
      <c r="BZ902" s="99"/>
      <c r="CA902" s="99"/>
      <c r="CB902" s="99"/>
      <c r="CC902" s="99"/>
      <c r="CD902" s="99"/>
      <c r="CE902" s="99"/>
      <c r="CF902" s="99"/>
      <c r="CG902" s="99"/>
      <c r="CH902" s="99"/>
      <c r="CI902" s="206"/>
      <c r="CJ902" s="206"/>
      <c r="CK902" s="206"/>
      <c r="CL902" s="206"/>
      <c r="CM902" s="206"/>
      <c r="CN902" s="206"/>
    </row>
    <row r="903" spans="2:92" x14ac:dyDescent="0.25">
      <c r="B903" s="99" t="str">
        <f t="shared" si="93"/>
        <v/>
      </c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100"/>
      <c r="AH903" s="99"/>
      <c r="AI903" s="99"/>
      <c r="AJ903" s="99"/>
      <c r="AK903" s="99"/>
      <c r="AL903" s="99"/>
      <c r="AM903" s="99"/>
      <c r="AN903" s="99"/>
      <c r="AO903" s="99"/>
      <c r="AP903" s="99"/>
      <c r="AQ903" s="99"/>
      <c r="AR903" s="99"/>
      <c r="AS903" s="99"/>
      <c r="AT903" s="99"/>
      <c r="AU903" s="99"/>
      <c r="AV903" s="99"/>
      <c r="AW903" s="99"/>
      <c r="AX903" s="99"/>
      <c r="AY903" s="99"/>
      <c r="AZ903" s="99"/>
      <c r="BA903" s="99"/>
      <c r="BB903" s="99"/>
      <c r="BC903" s="99"/>
      <c r="BD903" s="99"/>
      <c r="BE903" s="99"/>
      <c r="BF903" s="99"/>
      <c r="BG903" s="99"/>
      <c r="BH903" s="99"/>
      <c r="BI903" s="99"/>
      <c r="BJ903" s="99"/>
      <c r="BK903" s="99"/>
      <c r="BL903" s="99"/>
      <c r="BM903" s="99"/>
      <c r="BN903" s="99"/>
      <c r="BO903" s="99"/>
      <c r="BP903" s="99"/>
      <c r="BQ903" s="99"/>
      <c r="BR903" s="99"/>
      <c r="BS903" s="99"/>
      <c r="BT903" s="99"/>
      <c r="BU903" s="99"/>
      <c r="BV903" s="99"/>
      <c r="BW903" s="99"/>
      <c r="BX903" s="99"/>
      <c r="BY903" s="99"/>
      <c r="BZ903" s="99"/>
      <c r="CA903" s="99"/>
      <c r="CB903" s="99"/>
      <c r="CC903" s="99"/>
      <c r="CD903" s="99"/>
      <c r="CE903" s="99"/>
      <c r="CF903" s="99"/>
      <c r="CG903" s="99"/>
      <c r="CH903" s="99"/>
      <c r="CI903" s="206"/>
      <c r="CJ903" s="206"/>
      <c r="CK903" s="206"/>
      <c r="CL903" s="206"/>
      <c r="CM903" s="206"/>
      <c r="CN903" s="206"/>
    </row>
    <row r="904" spans="2:92" x14ac:dyDescent="0.25">
      <c r="B904" s="99" t="str">
        <f t="shared" si="93"/>
        <v/>
      </c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100"/>
      <c r="AH904" s="99"/>
      <c r="AI904" s="99"/>
      <c r="AJ904" s="99"/>
      <c r="AK904" s="99"/>
      <c r="AL904" s="99"/>
      <c r="AM904" s="99"/>
      <c r="AN904" s="99"/>
      <c r="AO904" s="99"/>
      <c r="AP904" s="99"/>
      <c r="AQ904" s="99"/>
      <c r="AR904" s="99"/>
      <c r="AS904" s="99"/>
      <c r="AT904" s="99"/>
      <c r="AU904" s="99"/>
      <c r="AV904" s="99"/>
      <c r="AW904" s="99"/>
      <c r="AX904" s="99"/>
      <c r="AY904" s="99"/>
      <c r="AZ904" s="99"/>
      <c r="BA904" s="99"/>
      <c r="BB904" s="99"/>
      <c r="BC904" s="99"/>
      <c r="BD904" s="99"/>
      <c r="BE904" s="99"/>
      <c r="BF904" s="99"/>
      <c r="BG904" s="99"/>
      <c r="BH904" s="99"/>
      <c r="BI904" s="99"/>
      <c r="BJ904" s="99"/>
      <c r="BK904" s="99"/>
      <c r="BL904" s="99"/>
      <c r="BM904" s="99"/>
      <c r="BN904" s="99"/>
      <c r="BO904" s="99"/>
      <c r="BP904" s="99"/>
      <c r="BQ904" s="99"/>
      <c r="BR904" s="99"/>
      <c r="BS904" s="99"/>
      <c r="BT904" s="99"/>
      <c r="BU904" s="99"/>
      <c r="BV904" s="99"/>
      <c r="BW904" s="99"/>
      <c r="BX904" s="99"/>
      <c r="BY904" s="99"/>
      <c r="BZ904" s="99"/>
      <c r="CA904" s="99"/>
      <c r="CB904" s="99"/>
      <c r="CC904" s="99"/>
      <c r="CD904" s="99"/>
      <c r="CE904" s="99"/>
      <c r="CF904" s="99"/>
      <c r="CG904" s="99"/>
      <c r="CH904" s="99"/>
      <c r="CI904" s="206"/>
      <c r="CJ904" s="206"/>
      <c r="CK904" s="206"/>
      <c r="CL904" s="206"/>
      <c r="CM904" s="206"/>
      <c r="CN904" s="206"/>
    </row>
    <row r="905" spans="2:92" x14ac:dyDescent="0.25">
      <c r="B905" s="99" t="str">
        <f t="shared" si="93"/>
        <v/>
      </c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100"/>
      <c r="AH905" s="99"/>
      <c r="AI905" s="99"/>
      <c r="AJ905" s="99"/>
      <c r="AK905" s="99"/>
      <c r="AL905" s="99"/>
      <c r="AM905" s="99"/>
      <c r="AN905" s="99"/>
      <c r="AO905" s="99"/>
      <c r="AP905" s="99"/>
      <c r="AQ905" s="99"/>
      <c r="AR905" s="99"/>
      <c r="AS905" s="99"/>
      <c r="AT905" s="99"/>
      <c r="AU905" s="99"/>
      <c r="AV905" s="99"/>
      <c r="AW905" s="99"/>
      <c r="AX905" s="99"/>
      <c r="AY905" s="99"/>
      <c r="AZ905" s="99"/>
      <c r="BA905" s="99"/>
      <c r="BB905" s="99"/>
      <c r="BC905" s="99"/>
      <c r="BD905" s="99"/>
      <c r="BE905" s="99"/>
      <c r="BF905" s="99"/>
      <c r="BG905" s="99"/>
      <c r="BH905" s="99"/>
      <c r="BI905" s="99"/>
      <c r="BJ905" s="99"/>
      <c r="BK905" s="99"/>
      <c r="BL905" s="99"/>
      <c r="BM905" s="99"/>
      <c r="BN905" s="99"/>
      <c r="BO905" s="99"/>
      <c r="BP905" s="99"/>
      <c r="BQ905" s="99"/>
      <c r="BR905" s="99"/>
      <c r="BS905" s="99"/>
      <c r="BT905" s="99"/>
      <c r="BU905" s="99"/>
      <c r="BV905" s="99"/>
      <c r="BW905" s="99"/>
      <c r="BX905" s="99"/>
      <c r="BY905" s="99"/>
      <c r="BZ905" s="99"/>
      <c r="CA905" s="99"/>
      <c r="CB905" s="99"/>
      <c r="CC905" s="99"/>
      <c r="CD905" s="99"/>
      <c r="CE905" s="99"/>
      <c r="CF905" s="99"/>
      <c r="CG905" s="99"/>
      <c r="CH905" s="99"/>
      <c r="CI905" s="206"/>
      <c r="CJ905" s="206"/>
      <c r="CK905" s="206"/>
      <c r="CL905" s="206"/>
      <c r="CM905" s="206"/>
      <c r="CN905" s="206"/>
    </row>
    <row r="906" spans="2:92" x14ac:dyDescent="0.25">
      <c r="B906" s="99" t="str">
        <f t="shared" si="93"/>
        <v/>
      </c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  <c r="AF906" s="99"/>
      <c r="AG906" s="100"/>
      <c r="AH906" s="99"/>
      <c r="AI906" s="99"/>
      <c r="AJ906" s="99"/>
      <c r="AK906" s="99"/>
      <c r="AL906" s="99"/>
      <c r="AM906" s="99"/>
      <c r="AN906" s="99"/>
      <c r="AO906" s="99"/>
      <c r="AP906" s="99"/>
      <c r="AQ906" s="99"/>
      <c r="AR906" s="99"/>
      <c r="AS906" s="99"/>
      <c r="AT906" s="99"/>
      <c r="AU906" s="99"/>
      <c r="AV906" s="99"/>
      <c r="AW906" s="99"/>
      <c r="AX906" s="99"/>
      <c r="AY906" s="99"/>
      <c r="AZ906" s="99"/>
      <c r="BA906" s="99"/>
      <c r="BB906" s="99"/>
      <c r="BC906" s="99"/>
      <c r="BD906" s="99"/>
      <c r="BE906" s="99"/>
      <c r="BF906" s="99"/>
      <c r="BG906" s="99"/>
      <c r="BH906" s="99"/>
      <c r="BI906" s="99"/>
      <c r="BJ906" s="99"/>
      <c r="BK906" s="99"/>
      <c r="BL906" s="99"/>
      <c r="BM906" s="99"/>
      <c r="BN906" s="99"/>
      <c r="BO906" s="99"/>
      <c r="BP906" s="99"/>
      <c r="BQ906" s="99"/>
      <c r="BR906" s="99"/>
      <c r="BS906" s="99"/>
      <c r="BT906" s="99"/>
      <c r="BU906" s="99"/>
      <c r="BV906" s="99"/>
      <c r="BW906" s="99"/>
      <c r="BX906" s="99"/>
      <c r="BY906" s="99"/>
      <c r="BZ906" s="99"/>
      <c r="CA906" s="99"/>
      <c r="CB906" s="99"/>
      <c r="CC906" s="99"/>
      <c r="CD906" s="99"/>
      <c r="CE906" s="99"/>
      <c r="CF906" s="99"/>
      <c r="CG906" s="99"/>
      <c r="CH906" s="99"/>
      <c r="CI906" s="206"/>
      <c r="CJ906" s="206"/>
      <c r="CK906" s="206"/>
      <c r="CL906" s="206"/>
      <c r="CM906" s="206"/>
      <c r="CN906" s="206"/>
    </row>
    <row r="907" spans="2:92" x14ac:dyDescent="0.25">
      <c r="B907" s="99" t="str">
        <f t="shared" si="93"/>
        <v/>
      </c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  <c r="AF907" s="99"/>
      <c r="AG907" s="100"/>
      <c r="AH907" s="99"/>
      <c r="AI907" s="99"/>
      <c r="AJ907" s="99"/>
      <c r="AK907" s="99"/>
      <c r="AL907" s="99"/>
      <c r="AM907" s="99"/>
      <c r="AN907" s="99"/>
      <c r="AO907" s="99"/>
      <c r="AP907" s="99"/>
      <c r="AQ907" s="99"/>
      <c r="AR907" s="99"/>
      <c r="AS907" s="99"/>
      <c r="AT907" s="99"/>
      <c r="AU907" s="99"/>
      <c r="AV907" s="99"/>
      <c r="AW907" s="99"/>
      <c r="AX907" s="99"/>
      <c r="AY907" s="99"/>
      <c r="AZ907" s="99"/>
      <c r="BA907" s="99"/>
      <c r="BB907" s="99"/>
      <c r="BC907" s="99"/>
      <c r="BD907" s="99"/>
      <c r="BE907" s="99"/>
      <c r="BF907" s="99"/>
      <c r="BG907" s="99"/>
      <c r="BH907" s="99"/>
      <c r="BI907" s="99"/>
      <c r="BJ907" s="99"/>
      <c r="BK907" s="99"/>
      <c r="BL907" s="99"/>
      <c r="BM907" s="99"/>
      <c r="BN907" s="99"/>
      <c r="BO907" s="99"/>
      <c r="BP907" s="99"/>
      <c r="BQ907" s="99"/>
      <c r="BR907" s="99"/>
      <c r="BS907" s="99"/>
      <c r="BT907" s="99"/>
      <c r="BU907" s="99"/>
      <c r="BV907" s="99"/>
      <c r="BW907" s="99"/>
      <c r="BX907" s="99"/>
      <c r="BY907" s="99"/>
      <c r="BZ907" s="99"/>
      <c r="CA907" s="99"/>
      <c r="CB907" s="99"/>
      <c r="CC907" s="99"/>
      <c r="CD907" s="99"/>
      <c r="CE907" s="99"/>
      <c r="CF907" s="99"/>
      <c r="CG907" s="99"/>
      <c r="CH907" s="99"/>
      <c r="CI907" s="206"/>
      <c r="CJ907" s="206"/>
      <c r="CK907" s="206"/>
      <c r="CL907" s="206"/>
      <c r="CM907" s="206"/>
      <c r="CN907" s="206"/>
    </row>
    <row r="908" spans="2:92" x14ac:dyDescent="0.25">
      <c r="B908" s="99" t="str">
        <f t="shared" si="93"/>
        <v/>
      </c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  <c r="AF908" s="99"/>
      <c r="AG908" s="100"/>
      <c r="AH908" s="99"/>
      <c r="AI908" s="99"/>
      <c r="AJ908" s="99"/>
      <c r="AK908" s="99"/>
      <c r="AL908" s="99"/>
      <c r="AM908" s="99"/>
      <c r="AN908" s="99"/>
      <c r="AO908" s="99"/>
      <c r="AP908" s="99"/>
      <c r="AQ908" s="99"/>
      <c r="AR908" s="99"/>
      <c r="AS908" s="99"/>
      <c r="AT908" s="99"/>
      <c r="AU908" s="99"/>
      <c r="AV908" s="99"/>
      <c r="AW908" s="99"/>
      <c r="AX908" s="99"/>
      <c r="AY908" s="99"/>
      <c r="AZ908" s="99"/>
      <c r="BA908" s="99"/>
      <c r="BB908" s="99"/>
      <c r="BC908" s="99"/>
      <c r="BD908" s="99"/>
      <c r="BE908" s="99"/>
      <c r="BF908" s="99"/>
      <c r="BG908" s="99"/>
      <c r="BH908" s="99"/>
      <c r="BI908" s="99"/>
      <c r="BJ908" s="99"/>
      <c r="BK908" s="99"/>
      <c r="BL908" s="99"/>
      <c r="BM908" s="99"/>
      <c r="BN908" s="99"/>
      <c r="BO908" s="99"/>
      <c r="BP908" s="99"/>
      <c r="BQ908" s="99"/>
      <c r="BR908" s="99"/>
      <c r="BS908" s="99"/>
      <c r="BT908" s="99"/>
      <c r="BU908" s="99"/>
      <c r="BV908" s="99"/>
      <c r="BW908" s="99"/>
      <c r="BX908" s="99"/>
      <c r="BY908" s="99"/>
      <c r="BZ908" s="99"/>
      <c r="CA908" s="99"/>
      <c r="CB908" s="99"/>
      <c r="CC908" s="99"/>
      <c r="CD908" s="99"/>
      <c r="CE908" s="99"/>
      <c r="CF908" s="99"/>
      <c r="CG908" s="99"/>
      <c r="CH908" s="99"/>
      <c r="CI908" s="206"/>
      <c r="CJ908" s="206"/>
      <c r="CK908" s="206"/>
      <c r="CL908" s="206"/>
      <c r="CM908" s="206"/>
      <c r="CN908" s="206"/>
    </row>
    <row r="909" spans="2:92" x14ac:dyDescent="0.25">
      <c r="B909" s="99" t="str">
        <f t="shared" si="93"/>
        <v/>
      </c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100"/>
      <c r="AH909" s="99"/>
      <c r="AI909" s="99"/>
      <c r="AJ909" s="99"/>
      <c r="AK909" s="99"/>
      <c r="AL909" s="99"/>
      <c r="AM909" s="99"/>
      <c r="AN909" s="99"/>
      <c r="AO909" s="99"/>
      <c r="AP909" s="99"/>
      <c r="AQ909" s="99"/>
      <c r="AR909" s="99"/>
      <c r="AS909" s="99"/>
      <c r="AT909" s="99"/>
      <c r="AU909" s="99"/>
      <c r="AV909" s="99"/>
      <c r="AW909" s="99"/>
      <c r="AX909" s="99"/>
      <c r="AY909" s="99"/>
      <c r="AZ909" s="99"/>
      <c r="BA909" s="99"/>
      <c r="BB909" s="99"/>
      <c r="BC909" s="99"/>
      <c r="BD909" s="99"/>
      <c r="BE909" s="99"/>
      <c r="BF909" s="99"/>
      <c r="BG909" s="99"/>
      <c r="BH909" s="99"/>
      <c r="BI909" s="99"/>
      <c r="BJ909" s="99"/>
      <c r="BK909" s="99"/>
      <c r="BL909" s="99"/>
      <c r="BM909" s="99"/>
      <c r="BN909" s="99"/>
      <c r="BO909" s="99"/>
      <c r="BP909" s="99"/>
      <c r="BQ909" s="99"/>
      <c r="BR909" s="99"/>
      <c r="BS909" s="99"/>
      <c r="BT909" s="99"/>
      <c r="BU909" s="99"/>
      <c r="BV909" s="99"/>
      <c r="BW909" s="99"/>
      <c r="BX909" s="99"/>
      <c r="BY909" s="99"/>
      <c r="BZ909" s="99"/>
      <c r="CA909" s="99"/>
      <c r="CB909" s="99"/>
      <c r="CC909" s="99"/>
      <c r="CD909" s="99"/>
      <c r="CE909" s="99"/>
      <c r="CF909" s="99"/>
      <c r="CG909" s="99"/>
      <c r="CH909" s="99"/>
      <c r="CI909" s="206"/>
      <c r="CJ909" s="206"/>
      <c r="CK909" s="206"/>
      <c r="CL909" s="206"/>
      <c r="CM909" s="206"/>
      <c r="CN909" s="206"/>
    </row>
    <row r="910" spans="2:92" x14ac:dyDescent="0.25">
      <c r="B910" s="99" t="str">
        <f t="shared" si="93"/>
        <v/>
      </c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  <c r="AF910" s="99"/>
      <c r="AG910" s="100"/>
      <c r="AH910" s="99"/>
      <c r="AI910" s="99"/>
      <c r="AJ910" s="99"/>
      <c r="AK910" s="99"/>
      <c r="AL910" s="99"/>
      <c r="AM910" s="99"/>
      <c r="AN910" s="99"/>
      <c r="AO910" s="99"/>
      <c r="AP910" s="99"/>
      <c r="AQ910" s="99"/>
      <c r="AR910" s="99"/>
      <c r="AS910" s="99"/>
      <c r="AT910" s="99"/>
      <c r="AU910" s="99"/>
      <c r="AV910" s="99"/>
      <c r="AW910" s="99"/>
      <c r="AX910" s="99"/>
      <c r="AY910" s="99"/>
      <c r="AZ910" s="99"/>
      <c r="BA910" s="99"/>
      <c r="BB910" s="99"/>
      <c r="BC910" s="99"/>
      <c r="BD910" s="99"/>
      <c r="BE910" s="99"/>
      <c r="BF910" s="99"/>
      <c r="BG910" s="99"/>
      <c r="BH910" s="99"/>
      <c r="BI910" s="99"/>
      <c r="BJ910" s="99"/>
      <c r="BK910" s="99"/>
      <c r="BL910" s="99"/>
      <c r="BM910" s="99"/>
      <c r="BN910" s="99"/>
      <c r="BO910" s="99"/>
      <c r="BP910" s="99"/>
      <c r="BQ910" s="99"/>
      <c r="BR910" s="99"/>
      <c r="BS910" s="99"/>
      <c r="BT910" s="99"/>
      <c r="BU910" s="99"/>
      <c r="BV910" s="99"/>
      <c r="BW910" s="99"/>
      <c r="BX910" s="99"/>
      <c r="BY910" s="99"/>
      <c r="BZ910" s="99"/>
      <c r="CA910" s="99"/>
      <c r="CB910" s="99"/>
      <c r="CC910" s="99"/>
      <c r="CD910" s="99"/>
      <c r="CE910" s="99"/>
      <c r="CF910" s="99"/>
      <c r="CG910" s="99"/>
      <c r="CH910" s="99"/>
      <c r="CI910" s="206"/>
      <c r="CJ910" s="206"/>
      <c r="CK910" s="206"/>
      <c r="CL910" s="206"/>
      <c r="CM910" s="206"/>
      <c r="CN910" s="206"/>
    </row>
    <row r="911" spans="2:92" x14ac:dyDescent="0.25">
      <c r="B911" s="99" t="str">
        <f t="shared" si="93"/>
        <v/>
      </c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  <c r="AF911" s="99"/>
      <c r="AG911" s="100"/>
      <c r="AH911" s="99"/>
      <c r="AI911" s="99"/>
      <c r="AJ911" s="99"/>
      <c r="AK911" s="99"/>
      <c r="AL911" s="99"/>
      <c r="AM911" s="99"/>
      <c r="AN911" s="99"/>
      <c r="AO911" s="99"/>
      <c r="AP911" s="99"/>
      <c r="AQ911" s="99"/>
      <c r="AR911" s="99"/>
      <c r="AS911" s="99"/>
      <c r="AT911" s="99"/>
      <c r="AU911" s="99"/>
      <c r="AV911" s="99"/>
      <c r="AW911" s="99"/>
      <c r="AX911" s="99"/>
      <c r="AY911" s="99"/>
      <c r="AZ911" s="99"/>
      <c r="BA911" s="99"/>
      <c r="BB911" s="99"/>
      <c r="BC911" s="99"/>
      <c r="BD911" s="99"/>
      <c r="BE911" s="99"/>
      <c r="BF911" s="99"/>
      <c r="BG911" s="99"/>
      <c r="BH911" s="99"/>
      <c r="BI911" s="99"/>
      <c r="BJ911" s="99"/>
      <c r="BK911" s="99"/>
      <c r="BL911" s="99"/>
      <c r="BM911" s="99"/>
      <c r="BN911" s="99"/>
      <c r="BO911" s="99"/>
      <c r="BP911" s="99"/>
      <c r="BQ911" s="99"/>
      <c r="BR911" s="99"/>
      <c r="BS911" s="99"/>
      <c r="BT911" s="99"/>
      <c r="BU911" s="99"/>
      <c r="BV911" s="99"/>
      <c r="BW911" s="99"/>
      <c r="BX911" s="99"/>
      <c r="BY911" s="99"/>
      <c r="BZ911" s="99"/>
      <c r="CA911" s="99"/>
      <c r="CB911" s="99"/>
      <c r="CC911" s="99"/>
      <c r="CD911" s="99"/>
      <c r="CE911" s="99"/>
      <c r="CF911" s="99"/>
      <c r="CG911" s="99"/>
      <c r="CH911" s="99"/>
      <c r="CI911" s="206"/>
      <c r="CJ911" s="206"/>
      <c r="CK911" s="206"/>
      <c r="CL911" s="206"/>
      <c r="CM911" s="206"/>
      <c r="CN911" s="206"/>
    </row>
    <row r="912" spans="2:92" x14ac:dyDescent="0.25">
      <c r="B912" s="99" t="str">
        <f t="shared" si="93"/>
        <v/>
      </c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  <c r="AF912" s="99"/>
      <c r="AG912" s="100"/>
      <c r="AH912" s="99"/>
      <c r="AI912" s="99"/>
      <c r="AJ912" s="99"/>
      <c r="AK912" s="99"/>
      <c r="AL912" s="99"/>
      <c r="AM912" s="99"/>
      <c r="AN912" s="99"/>
      <c r="AO912" s="99"/>
      <c r="AP912" s="99"/>
      <c r="AQ912" s="99"/>
      <c r="AR912" s="99"/>
      <c r="AS912" s="99"/>
      <c r="AT912" s="99"/>
      <c r="AU912" s="99"/>
      <c r="AV912" s="99"/>
      <c r="AW912" s="99"/>
      <c r="AX912" s="99"/>
      <c r="AY912" s="99"/>
      <c r="AZ912" s="99"/>
      <c r="BA912" s="99"/>
      <c r="BB912" s="99"/>
      <c r="BC912" s="99"/>
      <c r="BD912" s="99"/>
      <c r="BE912" s="99"/>
      <c r="BF912" s="99"/>
      <c r="BG912" s="99"/>
      <c r="BH912" s="99"/>
      <c r="BI912" s="99"/>
      <c r="BJ912" s="99"/>
      <c r="BK912" s="99"/>
      <c r="BL912" s="99"/>
      <c r="BM912" s="99"/>
      <c r="BN912" s="99"/>
      <c r="BO912" s="99"/>
      <c r="BP912" s="99"/>
      <c r="BQ912" s="99"/>
      <c r="BR912" s="99"/>
      <c r="BS912" s="99"/>
      <c r="BT912" s="99"/>
      <c r="BU912" s="99"/>
      <c r="BV912" s="99"/>
      <c r="BW912" s="99"/>
      <c r="BX912" s="99"/>
      <c r="BY912" s="99"/>
      <c r="BZ912" s="99"/>
      <c r="CA912" s="99"/>
      <c r="CB912" s="99"/>
      <c r="CC912" s="99"/>
      <c r="CD912" s="99"/>
      <c r="CE912" s="99"/>
      <c r="CF912" s="99"/>
      <c r="CG912" s="99"/>
      <c r="CH912" s="99"/>
      <c r="CI912" s="206"/>
      <c r="CJ912" s="206"/>
      <c r="CK912" s="206"/>
      <c r="CL912" s="206"/>
      <c r="CM912" s="206"/>
      <c r="CN912" s="206"/>
    </row>
    <row r="913" spans="2:92" x14ac:dyDescent="0.25">
      <c r="B913" s="99" t="str">
        <f t="shared" si="93"/>
        <v/>
      </c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100"/>
      <c r="AH913" s="99"/>
      <c r="AI913" s="99"/>
      <c r="AJ913" s="99"/>
      <c r="AK913" s="99"/>
      <c r="AL913" s="99"/>
      <c r="AM913" s="99"/>
      <c r="AN913" s="99"/>
      <c r="AO913" s="99"/>
      <c r="AP913" s="99"/>
      <c r="AQ913" s="99"/>
      <c r="AR913" s="99"/>
      <c r="AS913" s="99"/>
      <c r="AT913" s="99"/>
      <c r="AU913" s="99"/>
      <c r="AV913" s="99"/>
      <c r="AW913" s="99"/>
      <c r="AX913" s="99"/>
      <c r="AY913" s="99"/>
      <c r="AZ913" s="99"/>
      <c r="BA913" s="99"/>
      <c r="BB913" s="99"/>
      <c r="BC913" s="99"/>
      <c r="BD913" s="99"/>
      <c r="BE913" s="99"/>
      <c r="BF913" s="99"/>
      <c r="BG913" s="99"/>
      <c r="BH913" s="99"/>
      <c r="BI913" s="99"/>
      <c r="BJ913" s="99"/>
      <c r="BK913" s="99"/>
      <c r="BL913" s="99"/>
      <c r="BM913" s="99"/>
      <c r="BN913" s="99"/>
      <c r="BO913" s="99"/>
      <c r="BP913" s="99"/>
      <c r="BQ913" s="99"/>
      <c r="BR913" s="99"/>
      <c r="BS913" s="99"/>
      <c r="BT913" s="99"/>
      <c r="BU913" s="99"/>
      <c r="BV913" s="99"/>
      <c r="BW913" s="99"/>
      <c r="BX913" s="99"/>
      <c r="BY913" s="99"/>
      <c r="BZ913" s="99"/>
      <c r="CA913" s="99"/>
      <c r="CB913" s="99"/>
      <c r="CC913" s="99"/>
      <c r="CD913" s="99"/>
      <c r="CE913" s="99"/>
      <c r="CF913" s="99"/>
      <c r="CG913" s="99"/>
      <c r="CH913" s="99"/>
      <c r="CI913" s="206"/>
      <c r="CJ913" s="206"/>
      <c r="CK913" s="206"/>
      <c r="CL913" s="206"/>
      <c r="CM913" s="206"/>
      <c r="CN913" s="206"/>
    </row>
    <row r="914" spans="2:92" x14ac:dyDescent="0.25">
      <c r="B914" s="99" t="str">
        <f t="shared" si="93"/>
        <v/>
      </c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  <c r="AF914" s="99"/>
      <c r="AG914" s="100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  <c r="BG914" s="99"/>
      <c r="BH914" s="99"/>
      <c r="BI914" s="99"/>
      <c r="BJ914" s="99"/>
      <c r="BK914" s="99"/>
      <c r="BL914" s="99"/>
      <c r="BM914" s="99"/>
      <c r="BN914" s="99"/>
      <c r="BO914" s="99"/>
      <c r="BP914" s="99"/>
      <c r="BQ914" s="99"/>
      <c r="BR914" s="99"/>
      <c r="BS914" s="99"/>
      <c r="BT914" s="99"/>
      <c r="BU914" s="99"/>
      <c r="BV914" s="99"/>
      <c r="BW914" s="99"/>
      <c r="BX914" s="99"/>
      <c r="BY914" s="99"/>
      <c r="BZ914" s="99"/>
      <c r="CA914" s="99"/>
      <c r="CB914" s="99"/>
      <c r="CC914" s="99"/>
      <c r="CD914" s="99"/>
      <c r="CE914" s="99"/>
      <c r="CF914" s="99"/>
      <c r="CG914" s="99"/>
      <c r="CH914" s="99"/>
      <c r="CI914" s="206"/>
      <c r="CJ914" s="206"/>
      <c r="CK914" s="206"/>
      <c r="CL914" s="206"/>
      <c r="CM914" s="206"/>
      <c r="CN914" s="206"/>
    </row>
    <row r="915" spans="2:92" x14ac:dyDescent="0.25">
      <c r="B915" s="99" t="str">
        <f t="shared" si="93"/>
        <v/>
      </c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  <c r="AF915" s="99"/>
      <c r="AG915" s="100"/>
      <c r="AH915" s="99"/>
      <c r="AI915" s="99"/>
      <c r="AJ915" s="99"/>
      <c r="AK915" s="99"/>
      <c r="AL915" s="99"/>
      <c r="AM915" s="99"/>
      <c r="AN915" s="99"/>
      <c r="AO915" s="99"/>
      <c r="AP915" s="99"/>
      <c r="AQ915" s="99"/>
      <c r="AR915" s="99"/>
      <c r="AS915" s="99"/>
      <c r="AT915" s="99"/>
      <c r="AU915" s="99"/>
      <c r="AV915" s="99"/>
      <c r="AW915" s="99"/>
      <c r="AX915" s="99"/>
      <c r="AY915" s="99"/>
      <c r="AZ915" s="99"/>
      <c r="BA915" s="99"/>
      <c r="BB915" s="99"/>
      <c r="BC915" s="99"/>
      <c r="BD915" s="99"/>
      <c r="BE915" s="99"/>
      <c r="BF915" s="99"/>
      <c r="BG915" s="99"/>
      <c r="BH915" s="99"/>
      <c r="BI915" s="99"/>
      <c r="BJ915" s="99"/>
      <c r="BK915" s="99"/>
      <c r="BL915" s="99"/>
      <c r="BM915" s="99"/>
      <c r="BN915" s="99"/>
      <c r="BO915" s="99"/>
      <c r="BP915" s="99"/>
      <c r="BQ915" s="99"/>
      <c r="BR915" s="99"/>
      <c r="BS915" s="99"/>
      <c r="BT915" s="99"/>
      <c r="BU915" s="99"/>
      <c r="BV915" s="99"/>
      <c r="BW915" s="99"/>
      <c r="BX915" s="99"/>
      <c r="BY915" s="99"/>
      <c r="BZ915" s="99"/>
      <c r="CA915" s="99"/>
      <c r="CB915" s="99"/>
      <c r="CC915" s="99"/>
      <c r="CD915" s="99"/>
      <c r="CE915" s="99"/>
      <c r="CF915" s="99"/>
      <c r="CG915" s="99"/>
      <c r="CH915" s="99"/>
      <c r="CI915" s="206"/>
      <c r="CJ915" s="206"/>
      <c r="CK915" s="206"/>
      <c r="CL915" s="206"/>
      <c r="CM915" s="206"/>
      <c r="CN915" s="206"/>
    </row>
    <row r="916" spans="2:92" x14ac:dyDescent="0.25">
      <c r="B916" s="99" t="str">
        <f t="shared" si="93"/>
        <v/>
      </c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  <c r="AF916" s="99"/>
      <c r="AG916" s="100"/>
      <c r="AH916" s="99"/>
      <c r="AI916" s="99"/>
      <c r="AJ916" s="99"/>
      <c r="AK916" s="99"/>
      <c r="AL916" s="99"/>
      <c r="AM916" s="99"/>
      <c r="AN916" s="99"/>
      <c r="AO916" s="99"/>
      <c r="AP916" s="99"/>
      <c r="AQ916" s="99"/>
      <c r="AR916" s="99"/>
      <c r="AS916" s="99"/>
      <c r="AT916" s="99"/>
      <c r="AU916" s="99"/>
      <c r="AV916" s="99"/>
      <c r="AW916" s="99"/>
      <c r="AX916" s="99"/>
      <c r="AY916" s="99"/>
      <c r="AZ916" s="99"/>
      <c r="BA916" s="99"/>
      <c r="BB916" s="99"/>
      <c r="BC916" s="99"/>
      <c r="BD916" s="99"/>
      <c r="BE916" s="99"/>
      <c r="BF916" s="99"/>
      <c r="BG916" s="99"/>
      <c r="BH916" s="99"/>
      <c r="BI916" s="99"/>
      <c r="BJ916" s="99"/>
      <c r="BK916" s="99"/>
      <c r="BL916" s="99"/>
      <c r="BM916" s="99"/>
      <c r="BN916" s="99"/>
      <c r="BO916" s="99"/>
      <c r="BP916" s="99"/>
      <c r="BQ916" s="99"/>
      <c r="BR916" s="99"/>
      <c r="BS916" s="99"/>
      <c r="BT916" s="99"/>
      <c r="BU916" s="99"/>
      <c r="BV916" s="99"/>
      <c r="BW916" s="99"/>
      <c r="BX916" s="99"/>
      <c r="BY916" s="99"/>
      <c r="BZ916" s="99"/>
      <c r="CA916" s="99"/>
      <c r="CB916" s="99"/>
      <c r="CC916" s="99"/>
      <c r="CD916" s="99"/>
      <c r="CE916" s="99"/>
      <c r="CF916" s="99"/>
      <c r="CG916" s="99"/>
      <c r="CH916" s="99"/>
      <c r="CI916" s="206"/>
      <c r="CJ916" s="206"/>
      <c r="CK916" s="206"/>
      <c r="CL916" s="206"/>
      <c r="CM916" s="206"/>
      <c r="CN916" s="206"/>
    </row>
    <row r="917" spans="2:92" x14ac:dyDescent="0.25">
      <c r="B917" s="99" t="str">
        <f t="shared" si="93"/>
        <v/>
      </c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  <c r="AF917" s="99"/>
      <c r="AG917" s="100"/>
      <c r="AH917" s="99"/>
      <c r="AI917" s="99"/>
      <c r="AJ917" s="99"/>
      <c r="AK917" s="99"/>
      <c r="AL917" s="99"/>
      <c r="AM917" s="99"/>
      <c r="AN917" s="99"/>
      <c r="AO917" s="99"/>
      <c r="AP917" s="99"/>
      <c r="AQ917" s="99"/>
      <c r="AR917" s="99"/>
      <c r="AS917" s="99"/>
      <c r="AT917" s="99"/>
      <c r="AU917" s="99"/>
      <c r="AV917" s="99"/>
      <c r="AW917" s="99"/>
      <c r="AX917" s="99"/>
      <c r="AY917" s="99"/>
      <c r="AZ917" s="99"/>
      <c r="BA917" s="99"/>
      <c r="BB917" s="99"/>
      <c r="BC917" s="99"/>
      <c r="BD917" s="99"/>
      <c r="BE917" s="99"/>
      <c r="BF917" s="99"/>
      <c r="BG917" s="99"/>
      <c r="BH917" s="99"/>
      <c r="BI917" s="99"/>
      <c r="BJ917" s="99"/>
      <c r="BK917" s="99"/>
      <c r="BL917" s="99"/>
      <c r="BM917" s="99"/>
      <c r="BN917" s="99"/>
      <c r="BO917" s="99"/>
      <c r="BP917" s="99"/>
      <c r="BQ917" s="99"/>
      <c r="BR917" s="99"/>
      <c r="BS917" s="99"/>
      <c r="BT917" s="99"/>
      <c r="BU917" s="99"/>
      <c r="BV917" s="99"/>
      <c r="BW917" s="99"/>
      <c r="BX917" s="99"/>
      <c r="BY917" s="99"/>
      <c r="BZ917" s="99"/>
      <c r="CA917" s="99"/>
      <c r="CB917" s="99"/>
      <c r="CC917" s="99"/>
      <c r="CD917" s="99"/>
      <c r="CE917" s="99"/>
      <c r="CF917" s="99"/>
      <c r="CG917" s="99"/>
      <c r="CH917" s="99"/>
      <c r="CI917" s="206"/>
      <c r="CJ917" s="206"/>
      <c r="CK917" s="206"/>
      <c r="CL917" s="206"/>
      <c r="CM917" s="206"/>
      <c r="CN917" s="206"/>
    </row>
    <row r="918" spans="2:92" x14ac:dyDescent="0.25">
      <c r="B918" s="99" t="str">
        <f t="shared" si="93"/>
        <v/>
      </c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  <c r="AF918" s="99"/>
      <c r="AG918" s="100"/>
      <c r="AH918" s="99"/>
      <c r="AI918" s="99"/>
      <c r="AJ918" s="99"/>
      <c r="AK918" s="99"/>
      <c r="AL918" s="99"/>
      <c r="AM918" s="99"/>
      <c r="AN918" s="99"/>
      <c r="AO918" s="99"/>
      <c r="AP918" s="99"/>
      <c r="AQ918" s="99"/>
      <c r="AR918" s="99"/>
      <c r="AS918" s="99"/>
      <c r="AT918" s="99"/>
      <c r="AU918" s="99"/>
      <c r="AV918" s="99"/>
      <c r="AW918" s="99"/>
      <c r="AX918" s="99"/>
      <c r="AY918" s="99"/>
      <c r="AZ918" s="99"/>
      <c r="BA918" s="99"/>
      <c r="BB918" s="99"/>
      <c r="BC918" s="99"/>
      <c r="BD918" s="99"/>
      <c r="BE918" s="99"/>
      <c r="BF918" s="99"/>
      <c r="BG918" s="99"/>
      <c r="BH918" s="99"/>
      <c r="BI918" s="99"/>
      <c r="BJ918" s="99"/>
      <c r="BK918" s="99"/>
      <c r="BL918" s="99"/>
      <c r="BM918" s="99"/>
      <c r="BN918" s="99"/>
      <c r="BO918" s="99"/>
      <c r="BP918" s="99"/>
      <c r="BQ918" s="99"/>
      <c r="BR918" s="99"/>
      <c r="BS918" s="99"/>
      <c r="BT918" s="99"/>
      <c r="BU918" s="99"/>
      <c r="BV918" s="99"/>
      <c r="BW918" s="99"/>
      <c r="BX918" s="99"/>
      <c r="BY918" s="99"/>
      <c r="BZ918" s="99"/>
      <c r="CA918" s="99"/>
      <c r="CB918" s="99"/>
      <c r="CC918" s="99"/>
      <c r="CD918" s="99"/>
      <c r="CE918" s="99"/>
      <c r="CF918" s="99"/>
      <c r="CG918" s="99"/>
      <c r="CH918" s="99"/>
      <c r="CI918" s="206"/>
      <c r="CJ918" s="206"/>
      <c r="CK918" s="206"/>
      <c r="CL918" s="206"/>
      <c r="CM918" s="206"/>
      <c r="CN918" s="206"/>
    </row>
    <row r="919" spans="2:92" x14ac:dyDescent="0.25">
      <c r="B919" s="99" t="str">
        <f t="shared" si="93"/>
        <v/>
      </c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  <c r="AF919" s="99"/>
      <c r="AG919" s="100"/>
      <c r="AH919" s="99"/>
      <c r="AI919" s="99"/>
      <c r="AJ919" s="99"/>
      <c r="AK919" s="99"/>
      <c r="AL919" s="99"/>
      <c r="AM919" s="99"/>
      <c r="AN919" s="99"/>
      <c r="AO919" s="99"/>
      <c r="AP919" s="99"/>
      <c r="AQ919" s="99"/>
      <c r="AR919" s="99"/>
      <c r="AS919" s="99"/>
      <c r="AT919" s="99"/>
      <c r="AU919" s="99"/>
      <c r="AV919" s="99"/>
      <c r="AW919" s="99"/>
      <c r="AX919" s="99"/>
      <c r="AY919" s="99"/>
      <c r="AZ919" s="99"/>
      <c r="BA919" s="99"/>
      <c r="BB919" s="99"/>
      <c r="BC919" s="99"/>
      <c r="BD919" s="99"/>
      <c r="BE919" s="99"/>
      <c r="BF919" s="99"/>
      <c r="BG919" s="99"/>
      <c r="BH919" s="99"/>
      <c r="BI919" s="99"/>
      <c r="BJ919" s="99"/>
      <c r="BK919" s="99"/>
      <c r="BL919" s="99"/>
      <c r="BM919" s="99"/>
      <c r="BN919" s="99"/>
      <c r="BO919" s="99"/>
      <c r="BP919" s="99"/>
      <c r="BQ919" s="99"/>
      <c r="BR919" s="99"/>
      <c r="BS919" s="99"/>
      <c r="BT919" s="99"/>
      <c r="BU919" s="99"/>
      <c r="BV919" s="99"/>
      <c r="BW919" s="99"/>
      <c r="BX919" s="99"/>
      <c r="BY919" s="99"/>
      <c r="BZ919" s="99"/>
      <c r="CA919" s="99"/>
      <c r="CB919" s="99"/>
      <c r="CC919" s="99"/>
      <c r="CD919" s="99"/>
      <c r="CE919" s="99"/>
      <c r="CF919" s="99"/>
      <c r="CG919" s="99"/>
      <c r="CH919" s="99"/>
      <c r="CI919" s="206"/>
      <c r="CJ919" s="206"/>
      <c r="CK919" s="206"/>
      <c r="CL919" s="206"/>
      <c r="CM919" s="206"/>
      <c r="CN919" s="206"/>
    </row>
    <row r="920" spans="2:92" x14ac:dyDescent="0.25">
      <c r="B920" s="99" t="str">
        <f t="shared" si="93"/>
        <v/>
      </c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  <c r="AF920" s="99"/>
      <c r="AG920" s="100"/>
      <c r="AH920" s="99"/>
      <c r="AI920" s="99"/>
      <c r="AJ920" s="99"/>
      <c r="AK920" s="99"/>
      <c r="AL920" s="99"/>
      <c r="AM920" s="99"/>
      <c r="AN920" s="99"/>
      <c r="AO920" s="99"/>
      <c r="AP920" s="99"/>
      <c r="AQ920" s="99"/>
      <c r="AR920" s="99"/>
      <c r="AS920" s="99"/>
      <c r="AT920" s="99"/>
      <c r="AU920" s="99"/>
      <c r="AV920" s="99"/>
      <c r="AW920" s="99"/>
      <c r="AX920" s="99"/>
      <c r="AY920" s="99"/>
      <c r="AZ920" s="99"/>
      <c r="BA920" s="99"/>
      <c r="BB920" s="99"/>
      <c r="BC920" s="99"/>
      <c r="BD920" s="99"/>
      <c r="BE920" s="99"/>
      <c r="BF920" s="99"/>
      <c r="BG920" s="99"/>
      <c r="BH920" s="99"/>
      <c r="BI920" s="99"/>
      <c r="BJ920" s="99"/>
      <c r="BK920" s="99"/>
      <c r="BL920" s="99"/>
      <c r="BM920" s="99"/>
      <c r="BN920" s="99"/>
      <c r="BO920" s="99"/>
      <c r="BP920" s="99"/>
      <c r="BQ920" s="99"/>
      <c r="BR920" s="99"/>
      <c r="BS920" s="99"/>
      <c r="BT920" s="99"/>
      <c r="BU920" s="99"/>
      <c r="BV920" s="99"/>
      <c r="BW920" s="99"/>
      <c r="BX920" s="99"/>
      <c r="BY920" s="99"/>
      <c r="BZ920" s="99"/>
      <c r="CA920" s="99"/>
      <c r="CB920" s="99"/>
      <c r="CC920" s="99"/>
      <c r="CD920" s="99"/>
      <c r="CE920" s="99"/>
      <c r="CF920" s="99"/>
      <c r="CG920" s="99"/>
      <c r="CH920" s="99"/>
      <c r="CI920" s="206"/>
      <c r="CJ920" s="206"/>
      <c r="CK920" s="206"/>
      <c r="CL920" s="206"/>
      <c r="CM920" s="206"/>
      <c r="CN920" s="206"/>
    </row>
    <row r="921" spans="2:92" x14ac:dyDescent="0.25">
      <c r="B921" s="99" t="str">
        <f t="shared" si="93"/>
        <v/>
      </c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  <c r="AF921" s="99"/>
      <c r="AG921" s="100"/>
      <c r="AH921" s="99"/>
      <c r="AI921" s="99"/>
      <c r="AJ921" s="99"/>
      <c r="AK921" s="99"/>
      <c r="AL921" s="99"/>
      <c r="AM921" s="99"/>
      <c r="AN921" s="99"/>
      <c r="AO921" s="99"/>
      <c r="AP921" s="99"/>
      <c r="AQ921" s="99"/>
      <c r="AR921" s="99"/>
      <c r="AS921" s="99"/>
      <c r="AT921" s="99"/>
      <c r="AU921" s="99"/>
      <c r="AV921" s="99"/>
      <c r="AW921" s="99"/>
      <c r="AX921" s="99"/>
      <c r="AY921" s="99"/>
      <c r="AZ921" s="99"/>
      <c r="BA921" s="99"/>
      <c r="BB921" s="99"/>
      <c r="BC921" s="99"/>
      <c r="BD921" s="99"/>
      <c r="BE921" s="99"/>
      <c r="BF921" s="99"/>
      <c r="BG921" s="99"/>
      <c r="BH921" s="99"/>
      <c r="BI921" s="99"/>
      <c r="BJ921" s="99"/>
      <c r="BK921" s="99"/>
      <c r="BL921" s="99"/>
      <c r="BM921" s="99"/>
      <c r="BN921" s="99"/>
      <c r="BO921" s="99"/>
      <c r="BP921" s="99"/>
      <c r="BQ921" s="99"/>
      <c r="BR921" s="99"/>
      <c r="BS921" s="99"/>
      <c r="BT921" s="99"/>
      <c r="BU921" s="99"/>
      <c r="BV921" s="99"/>
      <c r="BW921" s="99"/>
      <c r="BX921" s="99"/>
      <c r="BY921" s="99"/>
      <c r="BZ921" s="99"/>
      <c r="CA921" s="99"/>
      <c r="CB921" s="99"/>
      <c r="CC921" s="99"/>
      <c r="CD921" s="99"/>
      <c r="CE921" s="99"/>
      <c r="CF921" s="99"/>
      <c r="CG921" s="99"/>
      <c r="CH921" s="99"/>
      <c r="CI921" s="206"/>
      <c r="CJ921" s="206"/>
      <c r="CK921" s="206"/>
      <c r="CL921" s="206"/>
      <c r="CM921" s="206"/>
      <c r="CN921" s="206"/>
    </row>
    <row r="922" spans="2:92" x14ac:dyDescent="0.25">
      <c r="B922" s="99" t="str">
        <f t="shared" si="93"/>
        <v/>
      </c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  <c r="AF922" s="99"/>
      <c r="AG922" s="100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  <c r="BG922" s="99"/>
      <c r="BH922" s="99"/>
      <c r="BI922" s="99"/>
      <c r="BJ922" s="99"/>
      <c r="BK922" s="99"/>
      <c r="BL922" s="99"/>
      <c r="BM922" s="99"/>
      <c r="BN922" s="99"/>
      <c r="BO922" s="99"/>
      <c r="BP922" s="99"/>
      <c r="BQ922" s="99"/>
      <c r="BR922" s="99"/>
      <c r="BS922" s="99"/>
      <c r="BT922" s="99"/>
      <c r="BU922" s="99"/>
      <c r="BV922" s="99"/>
      <c r="BW922" s="99"/>
      <c r="BX922" s="99"/>
      <c r="BY922" s="99"/>
      <c r="BZ922" s="99"/>
      <c r="CA922" s="99"/>
      <c r="CB922" s="99"/>
      <c r="CC922" s="99"/>
      <c r="CD922" s="99"/>
      <c r="CE922" s="99"/>
      <c r="CF922" s="99"/>
      <c r="CG922" s="99"/>
      <c r="CH922" s="99"/>
      <c r="CI922" s="206"/>
      <c r="CJ922" s="206"/>
      <c r="CK922" s="206"/>
      <c r="CL922" s="206"/>
      <c r="CM922" s="206"/>
      <c r="CN922" s="206"/>
    </row>
    <row r="923" spans="2:92" x14ac:dyDescent="0.25">
      <c r="B923" s="99" t="str">
        <f t="shared" si="93"/>
        <v/>
      </c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  <c r="AF923" s="99"/>
      <c r="AG923" s="100"/>
      <c r="AH923" s="99"/>
      <c r="AI923" s="99"/>
      <c r="AJ923" s="99"/>
      <c r="AK923" s="99"/>
      <c r="AL923" s="99"/>
      <c r="AM923" s="99"/>
      <c r="AN923" s="99"/>
      <c r="AO923" s="99"/>
      <c r="AP923" s="99"/>
      <c r="AQ923" s="99"/>
      <c r="AR923" s="99"/>
      <c r="AS923" s="99"/>
      <c r="AT923" s="99"/>
      <c r="AU923" s="99"/>
      <c r="AV923" s="99"/>
      <c r="AW923" s="99"/>
      <c r="AX923" s="99"/>
      <c r="AY923" s="99"/>
      <c r="AZ923" s="99"/>
      <c r="BA923" s="99"/>
      <c r="BB923" s="99"/>
      <c r="BC923" s="99"/>
      <c r="BD923" s="99"/>
      <c r="BE923" s="99"/>
      <c r="BF923" s="99"/>
      <c r="BG923" s="99"/>
      <c r="BH923" s="99"/>
      <c r="BI923" s="99"/>
      <c r="BJ923" s="99"/>
      <c r="BK923" s="99"/>
      <c r="BL923" s="99"/>
      <c r="BM923" s="99"/>
      <c r="BN923" s="99"/>
      <c r="BO923" s="99"/>
      <c r="BP923" s="99"/>
      <c r="BQ923" s="99"/>
      <c r="BR923" s="99"/>
      <c r="BS923" s="99"/>
      <c r="BT923" s="99"/>
      <c r="BU923" s="99"/>
      <c r="BV923" s="99"/>
      <c r="BW923" s="99"/>
      <c r="BX923" s="99"/>
      <c r="BY923" s="99"/>
      <c r="BZ923" s="99"/>
      <c r="CA923" s="99"/>
      <c r="CB923" s="99"/>
      <c r="CC923" s="99"/>
      <c r="CD923" s="99"/>
      <c r="CE923" s="99"/>
      <c r="CF923" s="99"/>
      <c r="CG923" s="99"/>
      <c r="CH923" s="99"/>
      <c r="CI923" s="206"/>
      <c r="CJ923" s="206"/>
      <c r="CK923" s="206"/>
      <c r="CL923" s="206"/>
      <c r="CM923" s="206"/>
      <c r="CN923" s="206"/>
    </row>
    <row r="924" spans="2:92" x14ac:dyDescent="0.25">
      <c r="B924" s="99" t="str">
        <f t="shared" si="93"/>
        <v/>
      </c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  <c r="AF924" s="99"/>
      <c r="AG924" s="100"/>
      <c r="AH924" s="99"/>
      <c r="AI924" s="99"/>
      <c r="AJ924" s="99"/>
      <c r="AK924" s="99"/>
      <c r="AL924" s="99"/>
      <c r="AM924" s="99"/>
      <c r="AN924" s="99"/>
      <c r="AO924" s="99"/>
      <c r="AP924" s="99"/>
      <c r="AQ924" s="99"/>
      <c r="AR924" s="99"/>
      <c r="AS924" s="99"/>
      <c r="AT924" s="99"/>
      <c r="AU924" s="99"/>
      <c r="AV924" s="99"/>
      <c r="AW924" s="99"/>
      <c r="AX924" s="99"/>
      <c r="AY924" s="99"/>
      <c r="AZ924" s="99"/>
      <c r="BA924" s="99"/>
      <c r="BB924" s="99"/>
      <c r="BC924" s="99"/>
      <c r="BD924" s="99"/>
      <c r="BE924" s="99"/>
      <c r="BF924" s="99"/>
      <c r="BG924" s="99"/>
      <c r="BH924" s="99"/>
      <c r="BI924" s="99"/>
      <c r="BJ924" s="99"/>
      <c r="BK924" s="99"/>
      <c r="BL924" s="99"/>
      <c r="BM924" s="99"/>
      <c r="BN924" s="99"/>
      <c r="BO924" s="99"/>
      <c r="BP924" s="99"/>
      <c r="BQ924" s="99"/>
      <c r="BR924" s="99"/>
      <c r="BS924" s="99"/>
      <c r="BT924" s="99"/>
      <c r="BU924" s="99"/>
      <c r="BV924" s="99"/>
      <c r="BW924" s="99"/>
      <c r="BX924" s="99"/>
      <c r="BY924" s="99"/>
      <c r="BZ924" s="99"/>
      <c r="CA924" s="99"/>
      <c r="CB924" s="99"/>
      <c r="CC924" s="99"/>
      <c r="CD924" s="99"/>
      <c r="CE924" s="99"/>
      <c r="CF924" s="99"/>
      <c r="CG924" s="99"/>
      <c r="CH924" s="99"/>
      <c r="CI924" s="206"/>
      <c r="CJ924" s="206"/>
      <c r="CK924" s="206"/>
      <c r="CL924" s="206"/>
      <c r="CM924" s="206"/>
      <c r="CN924" s="206"/>
    </row>
    <row r="925" spans="2:92" x14ac:dyDescent="0.25">
      <c r="B925" s="99" t="str">
        <f t="shared" si="93"/>
        <v/>
      </c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  <c r="AF925" s="99"/>
      <c r="AG925" s="100"/>
      <c r="AH925" s="99"/>
      <c r="AI925" s="99"/>
      <c r="AJ925" s="99"/>
      <c r="AK925" s="99"/>
      <c r="AL925" s="99"/>
      <c r="AM925" s="99"/>
      <c r="AN925" s="99"/>
      <c r="AO925" s="99"/>
      <c r="AP925" s="99"/>
      <c r="AQ925" s="99"/>
      <c r="AR925" s="99"/>
      <c r="AS925" s="99"/>
      <c r="AT925" s="99"/>
      <c r="AU925" s="99"/>
      <c r="AV925" s="99"/>
      <c r="AW925" s="99"/>
      <c r="AX925" s="99"/>
      <c r="AY925" s="99"/>
      <c r="AZ925" s="99"/>
      <c r="BA925" s="99"/>
      <c r="BB925" s="99"/>
      <c r="BC925" s="99"/>
      <c r="BD925" s="99"/>
      <c r="BE925" s="99"/>
      <c r="BF925" s="99"/>
      <c r="BG925" s="99"/>
      <c r="BH925" s="99"/>
      <c r="BI925" s="99"/>
      <c r="BJ925" s="99"/>
      <c r="BK925" s="99"/>
      <c r="BL925" s="99"/>
      <c r="BM925" s="99"/>
      <c r="BN925" s="99"/>
      <c r="BO925" s="99"/>
      <c r="BP925" s="99"/>
      <c r="BQ925" s="99"/>
      <c r="BR925" s="99"/>
      <c r="BS925" s="99"/>
      <c r="BT925" s="99"/>
      <c r="BU925" s="99"/>
      <c r="BV925" s="99"/>
      <c r="BW925" s="99"/>
      <c r="BX925" s="99"/>
      <c r="BY925" s="99"/>
      <c r="BZ925" s="99"/>
      <c r="CA925" s="99"/>
      <c r="CB925" s="99"/>
      <c r="CC925" s="99"/>
      <c r="CD925" s="99"/>
      <c r="CE925" s="99"/>
      <c r="CF925" s="99"/>
      <c r="CG925" s="99"/>
      <c r="CH925" s="99"/>
      <c r="CI925" s="206"/>
      <c r="CJ925" s="206"/>
      <c r="CK925" s="206"/>
      <c r="CL925" s="206"/>
      <c r="CM925" s="206"/>
      <c r="CN925" s="206"/>
    </row>
    <row r="926" spans="2:92" x14ac:dyDescent="0.25">
      <c r="B926" s="99" t="str">
        <f t="shared" si="93"/>
        <v/>
      </c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  <c r="AF926" s="99"/>
      <c r="AG926" s="100"/>
      <c r="AH926" s="99"/>
      <c r="AI926" s="99"/>
      <c r="AJ926" s="99"/>
      <c r="AK926" s="99"/>
      <c r="AL926" s="99"/>
      <c r="AM926" s="99"/>
      <c r="AN926" s="99"/>
      <c r="AO926" s="99"/>
      <c r="AP926" s="99"/>
      <c r="AQ926" s="99"/>
      <c r="AR926" s="99"/>
      <c r="AS926" s="99"/>
      <c r="AT926" s="99"/>
      <c r="AU926" s="99"/>
      <c r="AV926" s="99"/>
      <c r="AW926" s="99"/>
      <c r="AX926" s="99"/>
      <c r="AY926" s="99"/>
      <c r="AZ926" s="99"/>
      <c r="BA926" s="99"/>
      <c r="BB926" s="99"/>
      <c r="BC926" s="99"/>
      <c r="BD926" s="99"/>
      <c r="BE926" s="99"/>
      <c r="BF926" s="99"/>
      <c r="BG926" s="99"/>
      <c r="BH926" s="99"/>
      <c r="BI926" s="99"/>
      <c r="BJ926" s="99"/>
      <c r="BK926" s="99"/>
      <c r="BL926" s="99"/>
      <c r="BM926" s="99"/>
      <c r="BN926" s="99"/>
      <c r="BO926" s="99"/>
      <c r="BP926" s="99"/>
      <c r="BQ926" s="99"/>
      <c r="BR926" s="99"/>
      <c r="BS926" s="99"/>
      <c r="BT926" s="99"/>
      <c r="BU926" s="99"/>
      <c r="BV926" s="99"/>
      <c r="BW926" s="99"/>
      <c r="BX926" s="99"/>
      <c r="BY926" s="99"/>
      <c r="BZ926" s="99"/>
      <c r="CA926" s="99"/>
      <c r="CB926" s="99"/>
      <c r="CC926" s="99"/>
      <c r="CD926" s="99"/>
      <c r="CE926" s="99"/>
      <c r="CF926" s="99"/>
      <c r="CG926" s="99"/>
      <c r="CH926" s="99"/>
      <c r="CI926" s="206"/>
      <c r="CJ926" s="206"/>
      <c r="CK926" s="206"/>
      <c r="CL926" s="206"/>
      <c r="CM926" s="206"/>
      <c r="CN926" s="206"/>
    </row>
    <row r="927" spans="2:92" x14ac:dyDescent="0.25">
      <c r="B927" s="99" t="str">
        <f t="shared" si="93"/>
        <v/>
      </c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  <c r="AF927" s="99"/>
      <c r="AG927" s="100"/>
      <c r="AH927" s="99"/>
      <c r="AI927" s="99"/>
      <c r="AJ927" s="99"/>
      <c r="AK927" s="99"/>
      <c r="AL927" s="99"/>
      <c r="AM927" s="99"/>
      <c r="AN927" s="99"/>
      <c r="AO927" s="99"/>
      <c r="AP927" s="99"/>
      <c r="AQ927" s="99"/>
      <c r="AR927" s="99"/>
      <c r="AS927" s="99"/>
      <c r="AT927" s="99"/>
      <c r="AU927" s="99"/>
      <c r="AV927" s="99"/>
      <c r="AW927" s="99"/>
      <c r="AX927" s="99"/>
      <c r="AY927" s="99"/>
      <c r="AZ927" s="99"/>
      <c r="BA927" s="99"/>
      <c r="BB927" s="99"/>
      <c r="BC927" s="99"/>
      <c r="BD927" s="99"/>
      <c r="BE927" s="99"/>
      <c r="BF927" s="99"/>
      <c r="BG927" s="99"/>
      <c r="BH927" s="99"/>
      <c r="BI927" s="99"/>
      <c r="BJ927" s="99"/>
      <c r="BK927" s="99"/>
      <c r="BL927" s="99"/>
      <c r="BM927" s="99"/>
      <c r="BN927" s="99"/>
      <c r="BO927" s="99"/>
      <c r="BP927" s="99"/>
      <c r="BQ927" s="99"/>
      <c r="BR927" s="99"/>
      <c r="BS927" s="99"/>
      <c r="BT927" s="99"/>
      <c r="BU927" s="99"/>
      <c r="BV927" s="99"/>
      <c r="BW927" s="99"/>
      <c r="BX927" s="99"/>
      <c r="BY927" s="99"/>
      <c r="BZ927" s="99"/>
      <c r="CA927" s="99"/>
      <c r="CB927" s="99"/>
      <c r="CC927" s="99"/>
      <c r="CD927" s="99"/>
      <c r="CE927" s="99"/>
      <c r="CF927" s="99"/>
      <c r="CG927" s="99"/>
      <c r="CH927" s="99"/>
      <c r="CI927" s="206"/>
      <c r="CJ927" s="206"/>
      <c r="CK927" s="206"/>
      <c r="CL927" s="206"/>
      <c r="CM927" s="206"/>
      <c r="CN927" s="206"/>
    </row>
    <row r="928" spans="2:92" x14ac:dyDescent="0.25">
      <c r="B928" s="99" t="str">
        <f t="shared" si="93"/>
        <v/>
      </c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  <c r="AF928" s="99"/>
      <c r="AG928" s="100"/>
      <c r="AH928" s="99"/>
      <c r="AI928" s="99"/>
      <c r="AJ928" s="99"/>
      <c r="AK928" s="99"/>
      <c r="AL928" s="99"/>
      <c r="AM928" s="99"/>
      <c r="AN928" s="99"/>
      <c r="AO928" s="99"/>
      <c r="AP928" s="99"/>
      <c r="AQ928" s="99"/>
      <c r="AR928" s="99"/>
      <c r="AS928" s="99"/>
      <c r="AT928" s="99"/>
      <c r="AU928" s="99"/>
      <c r="AV928" s="99"/>
      <c r="AW928" s="99"/>
      <c r="AX928" s="99"/>
      <c r="AY928" s="99"/>
      <c r="AZ928" s="99"/>
      <c r="BA928" s="99"/>
      <c r="BB928" s="99"/>
      <c r="BC928" s="99"/>
      <c r="BD928" s="99"/>
      <c r="BE928" s="99"/>
      <c r="BF928" s="99"/>
      <c r="BG928" s="99"/>
      <c r="BH928" s="99"/>
      <c r="BI928" s="99"/>
      <c r="BJ928" s="99"/>
      <c r="BK928" s="99"/>
      <c r="BL928" s="99"/>
      <c r="BM928" s="99"/>
      <c r="BN928" s="99"/>
      <c r="BO928" s="99"/>
      <c r="BP928" s="99"/>
      <c r="BQ928" s="99"/>
      <c r="BR928" s="99"/>
      <c r="BS928" s="99"/>
      <c r="BT928" s="99"/>
      <c r="BU928" s="99"/>
      <c r="BV928" s="99"/>
      <c r="BW928" s="99"/>
      <c r="BX928" s="99"/>
      <c r="BY928" s="99"/>
      <c r="BZ928" s="99"/>
      <c r="CA928" s="99"/>
      <c r="CB928" s="99"/>
      <c r="CC928" s="99"/>
      <c r="CD928" s="99"/>
      <c r="CE928" s="99"/>
      <c r="CF928" s="99"/>
      <c r="CG928" s="99"/>
      <c r="CH928" s="99"/>
      <c r="CI928" s="206"/>
      <c r="CJ928" s="206"/>
      <c r="CK928" s="206"/>
      <c r="CL928" s="206"/>
      <c r="CM928" s="206"/>
      <c r="CN928" s="206"/>
    </row>
    <row r="929" spans="2:92" x14ac:dyDescent="0.25">
      <c r="B929" s="99" t="str">
        <f t="shared" si="93"/>
        <v/>
      </c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  <c r="AF929" s="99"/>
      <c r="AG929" s="100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  <c r="BG929" s="99"/>
      <c r="BH929" s="99"/>
      <c r="BI929" s="99"/>
      <c r="BJ929" s="99"/>
      <c r="BK929" s="99"/>
      <c r="BL929" s="99"/>
      <c r="BM929" s="99"/>
      <c r="BN929" s="99"/>
      <c r="BO929" s="99"/>
      <c r="BP929" s="99"/>
      <c r="BQ929" s="99"/>
      <c r="BR929" s="99"/>
      <c r="BS929" s="99"/>
      <c r="BT929" s="99"/>
      <c r="BU929" s="99"/>
      <c r="BV929" s="99"/>
      <c r="BW929" s="99"/>
      <c r="BX929" s="99"/>
      <c r="BY929" s="99"/>
      <c r="BZ929" s="99"/>
      <c r="CA929" s="99"/>
      <c r="CB929" s="99"/>
      <c r="CC929" s="99"/>
      <c r="CD929" s="99"/>
      <c r="CE929" s="99"/>
      <c r="CF929" s="99"/>
      <c r="CG929" s="99"/>
      <c r="CH929" s="99"/>
      <c r="CI929" s="206"/>
      <c r="CJ929" s="206"/>
      <c r="CK929" s="206"/>
      <c r="CL929" s="206"/>
      <c r="CM929" s="206"/>
      <c r="CN929" s="206"/>
    </row>
    <row r="930" spans="2:92" x14ac:dyDescent="0.25">
      <c r="B930" s="99" t="str">
        <f t="shared" si="93"/>
        <v/>
      </c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  <c r="AF930" s="99"/>
      <c r="AG930" s="100"/>
      <c r="AH930" s="99"/>
      <c r="AI930" s="99"/>
      <c r="AJ930" s="99"/>
      <c r="AK930" s="99"/>
      <c r="AL930" s="99"/>
      <c r="AM930" s="99"/>
      <c r="AN930" s="99"/>
      <c r="AO930" s="99"/>
      <c r="AP930" s="99"/>
      <c r="AQ930" s="99"/>
      <c r="AR930" s="99"/>
      <c r="AS930" s="99"/>
      <c r="AT930" s="99"/>
      <c r="AU930" s="99"/>
      <c r="AV930" s="99"/>
      <c r="AW930" s="99"/>
      <c r="AX930" s="99"/>
      <c r="AY930" s="99"/>
      <c r="AZ930" s="99"/>
      <c r="BA930" s="99"/>
      <c r="BB930" s="99"/>
      <c r="BC930" s="99"/>
      <c r="BD930" s="99"/>
      <c r="BE930" s="99"/>
      <c r="BF930" s="99"/>
      <c r="BG930" s="99"/>
      <c r="BH930" s="99"/>
      <c r="BI930" s="99"/>
      <c r="BJ930" s="99"/>
      <c r="BK930" s="99"/>
      <c r="BL930" s="99"/>
      <c r="BM930" s="99"/>
      <c r="BN930" s="99"/>
      <c r="BO930" s="99"/>
      <c r="BP930" s="99"/>
      <c r="BQ930" s="99"/>
      <c r="BR930" s="99"/>
      <c r="BS930" s="99"/>
      <c r="BT930" s="99"/>
      <c r="BU930" s="99"/>
      <c r="BV930" s="99"/>
      <c r="BW930" s="99"/>
      <c r="BX930" s="99"/>
      <c r="BY930" s="99"/>
      <c r="BZ930" s="99"/>
      <c r="CA930" s="99"/>
      <c r="CB930" s="99"/>
      <c r="CC930" s="99"/>
      <c r="CD930" s="99"/>
      <c r="CE930" s="99"/>
      <c r="CF930" s="99"/>
      <c r="CG930" s="99"/>
      <c r="CH930" s="99"/>
      <c r="CI930" s="206"/>
      <c r="CJ930" s="206"/>
      <c r="CK930" s="206"/>
      <c r="CL930" s="206"/>
      <c r="CM930" s="206"/>
      <c r="CN930" s="206"/>
    </row>
    <row r="931" spans="2:92" x14ac:dyDescent="0.25">
      <c r="B931" s="99" t="str">
        <f t="shared" si="93"/>
        <v/>
      </c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  <c r="AF931" s="99"/>
      <c r="AG931" s="100"/>
      <c r="AH931" s="99"/>
      <c r="AI931" s="99"/>
      <c r="AJ931" s="99"/>
      <c r="AK931" s="99"/>
      <c r="AL931" s="99"/>
      <c r="AM931" s="99"/>
      <c r="AN931" s="99"/>
      <c r="AO931" s="99"/>
      <c r="AP931" s="99"/>
      <c r="AQ931" s="99"/>
      <c r="AR931" s="99"/>
      <c r="AS931" s="99"/>
      <c r="AT931" s="99"/>
      <c r="AU931" s="99"/>
      <c r="AV931" s="99"/>
      <c r="AW931" s="99"/>
      <c r="AX931" s="99"/>
      <c r="AY931" s="99"/>
      <c r="AZ931" s="99"/>
      <c r="BA931" s="99"/>
      <c r="BB931" s="99"/>
      <c r="BC931" s="99"/>
      <c r="BD931" s="99"/>
      <c r="BE931" s="99"/>
      <c r="BF931" s="99"/>
      <c r="BG931" s="99"/>
      <c r="BH931" s="99"/>
      <c r="BI931" s="99"/>
      <c r="BJ931" s="99"/>
      <c r="BK931" s="99"/>
      <c r="BL931" s="99"/>
      <c r="BM931" s="99"/>
      <c r="BN931" s="99"/>
      <c r="BO931" s="99"/>
      <c r="BP931" s="99"/>
      <c r="BQ931" s="99"/>
      <c r="BR931" s="99"/>
      <c r="BS931" s="99"/>
      <c r="BT931" s="99"/>
      <c r="BU931" s="99"/>
      <c r="BV931" s="99"/>
      <c r="BW931" s="99"/>
      <c r="BX931" s="99"/>
      <c r="BY931" s="99"/>
      <c r="BZ931" s="99"/>
      <c r="CA931" s="99"/>
      <c r="CB931" s="99"/>
      <c r="CC931" s="99"/>
      <c r="CD931" s="99"/>
      <c r="CE931" s="99"/>
      <c r="CF931" s="99"/>
      <c r="CG931" s="99"/>
      <c r="CH931" s="99"/>
      <c r="CI931" s="206"/>
      <c r="CJ931" s="206"/>
      <c r="CK931" s="206"/>
      <c r="CL931" s="206"/>
      <c r="CM931" s="206"/>
      <c r="CN931" s="206"/>
    </row>
    <row r="932" spans="2:92" x14ac:dyDescent="0.25">
      <c r="B932" s="99" t="str">
        <f t="shared" si="93"/>
        <v/>
      </c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  <c r="AF932" s="99"/>
      <c r="AG932" s="100"/>
      <c r="AH932" s="99"/>
      <c r="AI932" s="99"/>
      <c r="AJ932" s="99"/>
      <c r="AK932" s="99"/>
      <c r="AL932" s="99"/>
      <c r="AM932" s="99"/>
      <c r="AN932" s="99"/>
      <c r="AO932" s="99"/>
      <c r="AP932" s="99"/>
      <c r="AQ932" s="99"/>
      <c r="AR932" s="99"/>
      <c r="AS932" s="99"/>
      <c r="AT932" s="99"/>
      <c r="AU932" s="99"/>
      <c r="AV932" s="99"/>
      <c r="AW932" s="99"/>
      <c r="AX932" s="99"/>
      <c r="AY932" s="99"/>
      <c r="AZ932" s="99"/>
      <c r="BA932" s="99"/>
      <c r="BB932" s="99"/>
      <c r="BC932" s="99"/>
      <c r="BD932" s="99"/>
      <c r="BE932" s="99"/>
      <c r="BF932" s="99"/>
      <c r="BG932" s="99"/>
      <c r="BH932" s="99"/>
      <c r="BI932" s="99"/>
      <c r="BJ932" s="99"/>
      <c r="BK932" s="99"/>
      <c r="BL932" s="99"/>
      <c r="BM932" s="99"/>
      <c r="BN932" s="99"/>
      <c r="BO932" s="99"/>
      <c r="BP932" s="99"/>
      <c r="BQ932" s="99"/>
      <c r="BR932" s="99"/>
      <c r="BS932" s="99"/>
      <c r="BT932" s="99"/>
      <c r="BU932" s="99"/>
      <c r="BV932" s="99"/>
      <c r="BW932" s="99"/>
      <c r="BX932" s="99"/>
      <c r="BY932" s="99"/>
      <c r="BZ932" s="99"/>
      <c r="CA932" s="99"/>
      <c r="CB932" s="99"/>
      <c r="CC932" s="99"/>
      <c r="CD932" s="99"/>
      <c r="CE932" s="99"/>
      <c r="CF932" s="99"/>
      <c r="CG932" s="99"/>
      <c r="CH932" s="99"/>
      <c r="CI932" s="206"/>
      <c r="CJ932" s="206"/>
      <c r="CK932" s="206"/>
      <c r="CL932" s="206"/>
      <c r="CM932" s="206"/>
      <c r="CN932" s="206"/>
    </row>
    <row r="933" spans="2:92" x14ac:dyDescent="0.25">
      <c r="B933" s="99" t="str">
        <f t="shared" si="93"/>
        <v/>
      </c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  <c r="AE933" s="99"/>
      <c r="AF933" s="99"/>
      <c r="AG933" s="100"/>
      <c r="AH933" s="99"/>
      <c r="AI933" s="99"/>
      <c r="AJ933" s="99"/>
      <c r="AK933" s="99"/>
      <c r="AL933" s="99"/>
      <c r="AM933" s="99"/>
      <c r="AN933" s="99"/>
      <c r="AO933" s="99"/>
      <c r="AP933" s="99"/>
      <c r="AQ933" s="99"/>
      <c r="AR933" s="99"/>
      <c r="AS933" s="99"/>
      <c r="AT933" s="99"/>
      <c r="AU933" s="99"/>
      <c r="AV933" s="99"/>
      <c r="AW933" s="99"/>
      <c r="AX933" s="99"/>
      <c r="AY933" s="99"/>
      <c r="AZ933" s="99"/>
      <c r="BA933" s="99"/>
      <c r="BB933" s="99"/>
      <c r="BC933" s="99"/>
      <c r="BD933" s="99"/>
      <c r="BE933" s="99"/>
      <c r="BF933" s="99"/>
      <c r="BG933" s="99"/>
      <c r="BH933" s="99"/>
      <c r="BI933" s="99"/>
      <c r="BJ933" s="99"/>
      <c r="BK933" s="99"/>
      <c r="BL933" s="99"/>
      <c r="BM933" s="99"/>
      <c r="BN933" s="99"/>
      <c r="BO933" s="99"/>
      <c r="BP933" s="99"/>
      <c r="BQ933" s="99"/>
      <c r="BR933" s="99"/>
      <c r="BS933" s="99"/>
      <c r="BT933" s="99"/>
      <c r="BU933" s="99"/>
      <c r="BV933" s="99"/>
      <c r="BW933" s="99"/>
      <c r="BX933" s="99"/>
      <c r="BY933" s="99"/>
      <c r="BZ933" s="99"/>
      <c r="CA933" s="99"/>
      <c r="CB933" s="99"/>
      <c r="CC933" s="99"/>
      <c r="CD933" s="99"/>
      <c r="CE933" s="99"/>
      <c r="CF933" s="99"/>
      <c r="CG933" s="99"/>
      <c r="CH933" s="99"/>
      <c r="CI933" s="206"/>
      <c r="CJ933" s="206"/>
      <c r="CK933" s="206"/>
      <c r="CL933" s="206"/>
      <c r="CM933" s="206"/>
      <c r="CN933" s="206"/>
    </row>
    <row r="934" spans="2:92" x14ac:dyDescent="0.25">
      <c r="B934" s="99" t="str">
        <f t="shared" si="93"/>
        <v/>
      </c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  <c r="AE934" s="99"/>
      <c r="AF934" s="99"/>
      <c r="AG934" s="100"/>
      <c r="AH934" s="99"/>
      <c r="AI934" s="99"/>
      <c r="AJ934" s="99"/>
      <c r="AK934" s="99"/>
      <c r="AL934" s="99"/>
      <c r="AM934" s="99"/>
      <c r="AN934" s="99"/>
      <c r="AO934" s="99"/>
      <c r="AP934" s="99"/>
      <c r="AQ934" s="99"/>
      <c r="AR934" s="99"/>
      <c r="AS934" s="99"/>
      <c r="AT934" s="99"/>
      <c r="AU934" s="99"/>
      <c r="AV934" s="99"/>
      <c r="AW934" s="99"/>
      <c r="AX934" s="99"/>
      <c r="AY934" s="99"/>
      <c r="AZ934" s="99"/>
      <c r="BA934" s="99"/>
      <c r="BB934" s="99"/>
      <c r="BC934" s="99"/>
      <c r="BD934" s="99"/>
      <c r="BE934" s="99"/>
      <c r="BF934" s="99"/>
      <c r="BG934" s="99"/>
      <c r="BH934" s="99"/>
      <c r="BI934" s="99"/>
      <c r="BJ934" s="99"/>
      <c r="BK934" s="99"/>
      <c r="BL934" s="99"/>
      <c r="BM934" s="99"/>
      <c r="BN934" s="99"/>
      <c r="BO934" s="99"/>
      <c r="BP934" s="99"/>
      <c r="BQ934" s="99"/>
      <c r="BR934" s="99"/>
      <c r="BS934" s="99"/>
      <c r="BT934" s="99"/>
      <c r="BU934" s="99"/>
      <c r="BV934" s="99"/>
      <c r="BW934" s="99"/>
      <c r="BX934" s="99"/>
      <c r="BY934" s="99"/>
      <c r="BZ934" s="99"/>
      <c r="CA934" s="99"/>
      <c r="CB934" s="99"/>
      <c r="CC934" s="99"/>
      <c r="CD934" s="99"/>
      <c r="CE934" s="99"/>
      <c r="CF934" s="99"/>
      <c r="CG934" s="99"/>
      <c r="CH934" s="99"/>
      <c r="CI934" s="206"/>
      <c r="CJ934" s="206"/>
      <c r="CK934" s="206"/>
      <c r="CL934" s="206"/>
      <c r="CM934" s="206"/>
      <c r="CN934" s="206"/>
    </row>
    <row r="935" spans="2:92" x14ac:dyDescent="0.25">
      <c r="B935" s="99" t="str">
        <f t="shared" si="93"/>
        <v/>
      </c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  <c r="AE935" s="99"/>
      <c r="AF935" s="99"/>
      <c r="AG935" s="100"/>
      <c r="AH935" s="99"/>
      <c r="AI935" s="99"/>
      <c r="AJ935" s="99"/>
      <c r="AK935" s="99"/>
      <c r="AL935" s="99"/>
      <c r="AM935" s="99"/>
      <c r="AN935" s="99"/>
      <c r="AO935" s="99"/>
      <c r="AP935" s="99"/>
      <c r="AQ935" s="99"/>
      <c r="AR935" s="99"/>
      <c r="AS935" s="99"/>
      <c r="AT935" s="99"/>
      <c r="AU935" s="99"/>
      <c r="AV935" s="99"/>
      <c r="AW935" s="99"/>
      <c r="AX935" s="99"/>
      <c r="AY935" s="99"/>
      <c r="AZ935" s="99"/>
      <c r="BA935" s="99"/>
      <c r="BB935" s="99"/>
      <c r="BC935" s="99"/>
      <c r="BD935" s="99"/>
      <c r="BE935" s="99"/>
      <c r="BF935" s="99"/>
      <c r="BG935" s="99"/>
      <c r="BH935" s="99"/>
      <c r="BI935" s="99"/>
      <c r="BJ935" s="99"/>
      <c r="BK935" s="99"/>
      <c r="BL935" s="99"/>
      <c r="BM935" s="99"/>
      <c r="BN935" s="99"/>
      <c r="BO935" s="99"/>
      <c r="BP935" s="99"/>
      <c r="BQ935" s="99"/>
      <c r="BR935" s="99"/>
      <c r="BS935" s="99"/>
      <c r="BT935" s="99"/>
      <c r="BU935" s="99"/>
      <c r="BV935" s="99"/>
      <c r="BW935" s="99"/>
      <c r="BX935" s="99"/>
      <c r="BY935" s="99"/>
      <c r="BZ935" s="99"/>
      <c r="CA935" s="99"/>
      <c r="CB935" s="99"/>
      <c r="CC935" s="99"/>
      <c r="CD935" s="99"/>
      <c r="CE935" s="99"/>
      <c r="CF935" s="99"/>
      <c r="CG935" s="99"/>
      <c r="CH935" s="99"/>
      <c r="CI935" s="206"/>
      <c r="CJ935" s="206"/>
      <c r="CK935" s="206"/>
      <c r="CL935" s="206"/>
      <c r="CM935" s="206"/>
      <c r="CN935" s="206"/>
    </row>
    <row r="936" spans="2:92" x14ac:dyDescent="0.25">
      <c r="B936" s="99" t="str">
        <f t="shared" si="93"/>
        <v/>
      </c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100"/>
      <c r="AH936" s="99"/>
      <c r="AI936" s="99"/>
      <c r="AJ936" s="99"/>
      <c r="AK936" s="99"/>
      <c r="AL936" s="99"/>
      <c r="AM936" s="99"/>
      <c r="AN936" s="99"/>
      <c r="AO936" s="99"/>
      <c r="AP936" s="99"/>
      <c r="AQ936" s="99"/>
      <c r="AR936" s="99"/>
      <c r="AS936" s="99"/>
      <c r="AT936" s="99"/>
      <c r="AU936" s="99"/>
      <c r="AV936" s="99"/>
      <c r="AW936" s="99"/>
      <c r="AX936" s="99"/>
      <c r="AY936" s="99"/>
      <c r="AZ936" s="99"/>
      <c r="BA936" s="99"/>
      <c r="BB936" s="99"/>
      <c r="BC936" s="99"/>
      <c r="BD936" s="99"/>
      <c r="BE936" s="99"/>
      <c r="BF936" s="99"/>
      <c r="BG936" s="99"/>
      <c r="BH936" s="99"/>
      <c r="BI936" s="99"/>
      <c r="BJ936" s="99"/>
      <c r="BK936" s="99"/>
      <c r="BL936" s="99"/>
      <c r="BM936" s="99"/>
      <c r="BN936" s="99"/>
      <c r="BO936" s="99"/>
      <c r="BP936" s="99"/>
      <c r="BQ936" s="99"/>
      <c r="BR936" s="99"/>
      <c r="BS936" s="99"/>
      <c r="BT936" s="99"/>
      <c r="BU936" s="99"/>
      <c r="BV936" s="99"/>
      <c r="BW936" s="99"/>
      <c r="BX936" s="99"/>
      <c r="BY936" s="99"/>
      <c r="BZ936" s="99"/>
      <c r="CA936" s="99"/>
      <c r="CB936" s="99"/>
      <c r="CC936" s="99"/>
      <c r="CD936" s="99"/>
      <c r="CE936" s="99"/>
      <c r="CF936" s="99"/>
      <c r="CG936" s="99"/>
      <c r="CH936" s="99"/>
      <c r="CI936" s="206"/>
      <c r="CJ936" s="206"/>
      <c r="CK936" s="206"/>
      <c r="CL936" s="206"/>
      <c r="CM936" s="206"/>
      <c r="CN936" s="206"/>
    </row>
    <row r="937" spans="2:92" x14ac:dyDescent="0.25">
      <c r="B937" s="99" t="str">
        <f t="shared" si="93"/>
        <v/>
      </c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  <c r="AE937" s="99"/>
      <c r="AF937" s="99"/>
      <c r="AG937" s="100"/>
      <c r="AH937" s="99"/>
      <c r="AI937" s="99"/>
      <c r="AJ937" s="99"/>
      <c r="AK937" s="99"/>
      <c r="AL937" s="99"/>
      <c r="AM937" s="99"/>
      <c r="AN937" s="99"/>
      <c r="AO937" s="99"/>
      <c r="AP937" s="99"/>
      <c r="AQ937" s="99"/>
      <c r="AR937" s="99"/>
      <c r="AS937" s="99"/>
      <c r="AT937" s="99"/>
      <c r="AU937" s="99"/>
      <c r="AV937" s="99"/>
      <c r="AW937" s="99"/>
      <c r="AX937" s="99"/>
      <c r="AY937" s="99"/>
      <c r="AZ937" s="99"/>
      <c r="BA937" s="99"/>
      <c r="BB937" s="99"/>
      <c r="BC937" s="99"/>
      <c r="BD937" s="99"/>
      <c r="BE937" s="99"/>
      <c r="BF937" s="99"/>
      <c r="BG937" s="99"/>
      <c r="BH937" s="99"/>
      <c r="BI937" s="99"/>
      <c r="BJ937" s="99"/>
      <c r="BK937" s="99"/>
      <c r="BL937" s="99"/>
      <c r="BM937" s="99"/>
      <c r="BN937" s="99"/>
      <c r="BO937" s="99"/>
      <c r="BP937" s="99"/>
      <c r="BQ937" s="99"/>
      <c r="BR937" s="99"/>
      <c r="BS937" s="99"/>
      <c r="BT937" s="99"/>
      <c r="BU937" s="99"/>
      <c r="BV937" s="99"/>
      <c r="BW937" s="99"/>
      <c r="BX937" s="99"/>
      <c r="BY937" s="99"/>
      <c r="BZ937" s="99"/>
      <c r="CA937" s="99"/>
      <c r="CB937" s="99"/>
      <c r="CC937" s="99"/>
      <c r="CD937" s="99"/>
      <c r="CE937" s="99"/>
      <c r="CF937" s="99"/>
      <c r="CG937" s="99"/>
      <c r="CH937" s="99"/>
      <c r="CI937" s="206"/>
      <c r="CJ937" s="206"/>
      <c r="CK937" s="206"/>
      <c r="CL937" s="206"/>
      <c r="CM937" s="206"/>
      <c r="CN937" s="206"/>
    </row>
    <row r="938" spans="2:92" x14ac:dyDescent="0.25">
      <c r="B938" s="99" t="str">
        <f t="shared" si="93"/>
        <v/>
      </c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  <c r="AE938" s="99"/>
      <c r="AF938" s="99"/>
      <c r="AG938" s="100"/>
      <c r="AH938" s="99"/>
      <c r="AI938" s="99"/>
      <c r="AJ938" s="99"/>
      <c r="AK938" s="99"/>
      <c r="AL938" s="99"/>
      <c r="AM938" s="99"/>
      <c r="AN938" s="99"/>
      <c r="AO938" s="99"/>
      <c r="AP938" s="99"/>
      <c r="AQ938" s="99"/>
      <c r="AR938" s="99"/>
      <c r="AS938" s="99"/>
      <c r="AT938" s="99"/>
      <c r="AU938" s="99"/>
      <c r="AV938" s="99"/>
      <c r="AW938" s="99"/>
      <c r="AX938" s="99"/>
      <c r="AY938" s="99"/>
      <c r="AZ938" s="99"/>
      <c r="BA938" s="99"/>
      <c r="BB938" s="99"/>
      <c r="BC938" s="99"/>
      <c r="BD938" s="99"/>
      <c r="BE938" s="99"/>
      <c r="BF938" s="99"/>
      <c r="BG938" s="99"/>
      <c r="BH938" s="99"/>
      <c r="BI938" s="99"/>
      <c r="BJ938" s="99"/>
      <c r="BK938" s="99"/>
      <c r="BL938" s="99"/>
      <c r="BM938" s="99"/>
      <c r="BN938" s="99"/>
      <c r="BO938" s="99"/>
      <c r="BP938" s="99"/>
      <c r="BQ938" s="99"/>
      <c r="BR938" s="99"/>
      <c r="BS938" s="99"/>
      <c r="BT938" s="99"/>
      <c r="BU938" s="99"/>
      <c r="BV938" s="99"/>
      <c r="BW938" s="99"/>
      <c r="BX938" s="99"/>
      <c r="BY938" s="99"/>
      <c r="BZ938" s="99"/>
      <c r="CA938" s="99"/>
      <c r="CB938" s="99"/>
      <c r="CC938" s="99"/>
      <c r="CD938" s="99"/>
      <c r="CE938" s="99"/>
      <c r="CF938" s="99"/>
      <c r="CG938" s="99"/>
      <c r="CH938" s="99"/>
      <c r="CI938" s="206"/>
      <c r="CJ938" s="206"/>
      <c r="CK938" s="206"/>
      <c r="CL938" s="206"/>
      <c r="CM938" s="206"/>
      <c r="CN938" s="206"/>
    </row>
    <row r="939" spans="2:92" x14ac:dyDescent="0.25">
      <c r="B939" s="99" t="str">
        <f t="shared" si="93"/>
        <v/>
      </c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  <c r="AE939" s="99"/>
      <c r="AF939" s="99"/>
      <c r="AG939" s="100"/>
      <c r="AH939" s="99"/>
      <c r="AI939" s="99"/>
      <c r="AJ939" s="99"/>
      <c r="AK939" s="99"/>
      <c r="AL939" s="99"/>
      <c r="AM939" s="99"/>
      <c r="AN939" s="99"/>
      <c r="AO939" s="99"/>
      <c r="AP939" s="99"/>
      <c r="AQ939" s="99"/>
      <c r="AR939" s="99"/>
      <c r="AS939" s="99"/>
      <c r="AT939" s="99"/>
      <c r="AU939" s="99"/>
      <c r="AV939" s="99"/>
      <c r="AW939" s="99"/>
      <c r="AX939" s="99"/>
      <c r="AY939" s="99"/>
      <c r="AZ939" s="99"/>
      <c r="BA939" s="99"/>
      <c r="BB939" s="99"/>
      <c r="BC939" s="99"/>
      <c r="BD939" s="99"/>
      <c r="BE939" s="99"/>
      <c r="BF939" s="99"/>
      <c r="BG939" s="99"/>
      <c r="BH939" s="99"/>
      <c r="BI939" s="99"/>
      <c r="BJ939" s="99"/>
      <c r="BK939" s="99"/>
      <c r="BL939" s="99"/>
      <c r="BM939" s="99"/>
      <c r="BN939" s="99"/>
      <c r="BO939" s="99"/>
      <c r="BP939" s="99"/>
      <c r="BQ939" s="99"/>
      <c r="BR939" s="99"/>
      <c r="BS939" s="99"/>
      <c r="BT939" s="99"/>
      <c r="BU939" s="99"/>
      <c r="BV939" s="99"/>
      <c r="BW939" s="99"/>
      <c r="BX939" s="99"/>
      <c r="BY939" s="99"/>
      <c r="BZ939" s="99"/>
      <c r="CA939" s="99"/>
      <c r="CB939" s="99"/>
      <c r="CC939" s="99"/>
      <c r="CD939" s="99"/>
      <c r="CE939" s="99"/>
      <c r="CF939" s="99"/>
      <c r="CG939" s="99"/>
      <c r="CH939" s="99"/>
      <c r="CI939" s="206"/>
      <c r="CJ939" s="206"/>
      <c r="CK939" s="206"/>
      <c r="CL939" s="206"/>
      <c r="CM939" s="206"/>
      <c r="CN939" s="206"/>
    </row>
    <row r="940" spans="2:92" x14ac:dyDescent="0.25">
      <c r="B940" s="99" t="str">
        <f t="shared" si="93"/>
        <v/>
      </c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100"/>
      <c r="AH940" s="99"/>
      <c r="AI940" s="99"/>
      <c r="AJ940" s="99"/>
      <c r="AK940" s="99"/>
      <c r="AL940" s="99"/>
      <c r="AM940" s="99"/>
      <c r="AN940" s="99"/>
      <c r="AO940" s="99"/>
      <c r="AP940" s="99"/>
      <c r="AQ940" s="99"/>
      <c r="AR940" s="99"/>
      <c r="AS940" s="99"/>
      <c r="AT940" s="99"/>
      <c r="AU940" s="99"/>
      <c r="AV940" s="99"/>
      <c r="AW940" s="99"/>
      <c r="AX940" s="99"/>
      <c r="AY940" s="99"/>
      <c r="AZ940" s="99"/>
      <c r="BA940" s="99"/>
      <c r="BB940" s="99"/>
      <c r="BC940" s="99"/>
      <c r="BD940" s="99"/>
      <c r="BE940" s="99"/>
      <c r="BF940" s="99"/>
      <c r="BG940" s="99"/>
      <c r="BH940" s="99"/>
      <c r="BI940" s="99"/>
      <c r="BJ940" s="99"/>
      <c r="BK940" s="99"/>
      <c r="BL940" s="99"/>
      <c r="BM940" s="99"/>
      <c r="BN940" s="99"/>
      <c r="BO940" s="99"/>
      <c r="BP940" s="99"/>
      <c r="BQ940" s="99"/>
      <c r="BR940" s="99"/>
      <c r="BS940" s="99"/>
      <c r="BT940" s="99"/>
      <c r="BU940" s="99"/>
      <c r="BV940" s="99"/>
      <c r="BW940" s="99"/>
      <c r="BX940" s="99"/>
      <c r="BY940" s="99"/>
      <c r="BZ940" s="99"/>
      <c r="CA940" s="99"/>
      <c r="CB940" s="99"/>
      <c r="CC940" s="99"/>
      <c r="CD940" s="99"/>
      <c r="CE940" s="99"/>
      <c r="CF940" s="99"/>
      <c r="CG940" s="99"/>
      <c r="CH940" s="99"/>
      <c r="CI940" s="206"/>
      <c r="CJ940" s="206"/>
      <c r="CK940" s="206"/>
      <c r="CL940" s="206"/>
      <c r="CM940" s="206"/>
      <c r="CN940" s="206"/>
    </row>
    <row r="941" spans="2:92" x14ac:dyDescent="0.25">
      <c r="B941" s="99" t="str">
        <f t="shared" si="93"/>
        <v/>
      </c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  <c r="AE941" s="99"/>
      <c r="AF941" s="99"/>
      <c r="AG941" s="100"/>
      <c r="AH941" s="99"/>
      <c r="AI941" s="99"/>
      <c r="AJ941" s="99"/>
      <c r="AK941" s="99"/>
      <c r="AL941" s="99"/>
      <c r="AM941" s="99"/>
      <c r="AN941" s="99"/>
      <c r="AO941" s="99"/>
      <c r="AP941" s="99"/>
      <c r="AQ941" s="99"/>
      <c r="AR941" s="99"/>
      <c r="AS941" s="99"/>
      <c r="AT941" s="99"/>
      <c r="AU941" s="99"/>
      <c r="AV941" s="99"/>
      <c r="AW941" s="99"/>
      <c r="AX941" s="99"/>
      <c r="AY941" s="99"/>
      <c r="AZ941" s="99"/>
      <c r="BA941" s="99"/>
      <c r="BB941" s="99"/>
      <c r="BC941" s="99"/>
      <c r="BD941" s="99"/>
      <c r="BE941" s="99"/>
      <c r="BF941" s="99"/>
      <c r="BG941" s="99"/>
      <c r="BH941" s="99"/>
      <c r="BI941" s="99"/>
      <c r="BJ941" s="99"/>
      <c r="BK941" s="99"/>
      <c r="BL941" s="99"/>
      <c r="BM941" s="99"/>
      <c r="BN941" s="99"/>
      <c r="BO941" s="99"/>
      <c r="BP941" s="99"/>
      <c r="BQ941" s="99"/>
      <c r="BR941" s="99"/>
      <c r="BS941" s="99"/>
      <c r="BT941" s="99"/>
      <c r="BU941" s="99"/>
      <c r="BV941" s="99"/>
      <c r="BW941" s="99"/>
      <c r="BX941" s="99"/>
      <c r="BY941" s="99"/>
      <c r="BZ941" s="99"/>
      <c r="CA941" s="99"/>
      <c r="CB941" s="99"/>
      <c r="CC941" s="99"/>
      <c r="CD941" s="99"/>
      <c r="CE941" s="99"/>
      <c r="CF941" s="99"/>
      <c r="CG941" s="99"/>
      <c r="CH941" s="99"/>
      <c r="CI941" s="206"/>
      <c r="CJ941" s="206"/>
      <c r="CK941" s="206"/>
      <c r="CL941" s="206"/>
      <c r="CM941" s="206"/>
      <c r="CN941" s="206"/>
    </row>
    <row r="942" spans="2:92" x14ac:dyDescent="0.25">
      <c r="B942" s="99" t="str">
        <f t="shared" si="93"/>
        <v/>
      </c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  <c r="AE942" s="99"/>
      <c r="AF942" s="99"/>
      <c r="AG942" s="100"/>
      <c r="AH942" s="99"/>
      <c r="AI942" s="99"/>
      <c r="AJ942" s="99"/>
      <c r="AK942" s="99"/>
      <c r="AL942" s="99"/>
      <c r="AM942" s="99"/>
      <c r="AN942" s="99"/>
      <c r="AO942" s="99"/>
      <c r="AP942" s="99"/>
      <c r="AQ942" s="99"/>
      <c r="AR942" s="99"/>
      <c r="AS942" s="99"/>
      <c r="AT942" s="99"/>
      <c r="AU942" s="99"/>
      <c r="AV942" s="99"/>
      <c r="AW942" s="99"/>
      <c r="AX942" s="99"/>
      <c r="AY942" s="99"/>
      <c r="AZ942" s="99"/>
      <c r="BA942" s="99"/>
      <c r="BB942" s="99"/>
      <c r="BC942" s="99"/>
      <c r="BD942" s="99"/>
      <c r="BE942" s="99"/>
      <c r="BF942" s="99"/>
      <c r="BG942" s="99"/>
      <c r="BH942" s="99"/>
      <c r="BI942" s="99"/>
      <c r="BJ942" s="99"/>
      <c r="BK942" s="99"/>
      <c r="BL942" s="99"/>
      <c r="BM942" s="99"/>
      <c r="BN942" s="99"/>
      <c r="BO942" s="99"/>
      <c r="BP942" s="99"/>
      <c r="BQ942" s="99"/>
      <c r="BR942" s="99"/>
      <c r="BS942" s="99"/>
      <c r="BT942" s="99"/>
      <c r="BU942" s="99"/>
      <c r="BV942" s="99"/>
      <c r="BW942" s="99"/>
      <c r="BX942" s="99"/>
      <c r="BY942" s="99"/>
      <c r="BZ942" s="99"/>
      <c r="CA942" s="99"/>
      <c r="CB942" s="99"/>
      <c r="CC942" s="99"/>
      <c r="CD942" s="99"/>
      <c r="CE942" s="99"/>
      <c r="CF942" s="99"/>
      <c r="CG942" s="99"/>
      <c r="CH942" s="99"/>
      <c r="CI942" s="206"/>
      <c r="CJ942" s="206"/>
      <c r="CK942" s="206"/>
      <c r="CL942" s="206"/>
      <c r="CM942" s="206"/>
      <c r="CN942" s="206"/>
    </row>
    <row r="943" spans="2:92" x14ac:dyDescent="0.25">
      <c r="B943" s="99" t="str">
        <f t="shared" si="93"/>
        <v/>
      </c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  <c r="AE943" s="99"/>
      <c r="AF943" s="99"/>
      <c r="AG943" s="100"/>
      <c r="AH943" s="99"/>
      <c r="AI943" s="99"/>
      <c r="AJ943" s="99"/>
      <c r="AK943" s="99"/>
      <c r="AL943" s="99"/>
      <c r="AM943" s="99"/>
      <c r="AN943" s="99"/>
      <c r="AO943" s="99"/>
      <c r="AP943" s="99"/>
      <c r="AQ943" s="99"/>
      <c r="AR943" s="99"/>
      <c r="AS943" s="99"/>
      <c r="AT943" s="99"/>
      <c r="AU943" s="99"/>
      <c r="AV943" s="99"/>
      <c r="AW943" s="99"/>
      <c r="AX943" s="99"/>
      <c r="AY943" s="99"/>
      <c r="AZ943" s="99"/>
      <c r="BA943" s="99"/>
      <c r="BB943" s="99"/>
      <c r="BC943" s="99"/>
      <c r="BD943" s="99"/>
      <c r="BE943" s="99"/>
      <c r="BF943" s="99"/>
      <c r="BG943" s="99"/>
      <c r="BH943" s="99"/>
      <c r="BI943" s="99"/>
      <c r="BJ943" s="99"/>
      <c r="BK943" s="99"/>
      <c r="BL943" s="99"/>
      <c r="BM943" s="99"/>
      <c r="BN943" s="99"/>
      <c r="BO943" s="99"/>
      <c r="BP943" s="99"/>
      <c r="BQ943" s="99"/>
      <c r="BR943" s="99"/>
      <c r="BS943" s="99"/>
      <c r="BT943" s="99"/>
      <c r="BU943" s="99"/>
      <c r="BV943" s="99"/>
      <c r="BW943" s="99"/>
      <c r="BX943" s="99"/>
      <c r="BY943" s="99"/>
      <c r="BZ943" s="99"/>
      <c r="CA943" s="99"/>
      <c r="CB943" s="99"/>
      <c r="CC943" s="99"/>
      <c r="CD943" s="99"/>
      <c r="CE943" s="99"/>
      <c r="CF943" s="99"/>
      <c r="CG943" s="99"/>
      <c r="CH943" s="99"/>
      <c r="CI943" s="206"/>
      <c r="CJ943" s="206"/>
      <c r="CK943" s="206"/>
      <c r="CL943" s="206"/>
      <c r="CM943" s="206"/>
      <c r="CN943" s="206"/>
    </row>
    <row r="944" spans="2:92" x14ac:dyDescent="0.25">
      <c r="B944" s="99" t="str">
        <f t="shared" si="93"/>
        <v/>
      </c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  <c r="AE944" s="99"/>
      <c r="AF944" s="99"/>
      <c r="AG944" s="100"/>
      <c r="AH944" s="99"/>
      <c r="AI944" s="99"/>
      <c r="AJ944" s="99"/>
      <c r="AK944" s="99"/>
      <c r="AL944" s="99"/>
      <c r="AM944" s="99"/>
      <c r="AN944" s="99"/>
      <c r="AO944" s="99"/>
      <c r="AP944" s="99"/>
      <c r="AQ944" s="99"/>
      <c r="AR944" s="99"/>
      <c r="AS944" s="99"/>
      <c r="AT944" s="99"/>
      <c r="AU944" s="99"/>
      <c r="AV944" s="99"/>
      <c r="AW944" s="99"/>
      <c r="AX944" s="99"/>
      <c r="AY944" s="99"/>
      <c r="AZ944" s="99"/>
      <c r="BA944" s="99"/>
      <c r="BB944" s="99"/>
      <c r="BC944" s="99"/>
      <c r="BD944" s="99"/>
      <c r="BE944" s="99"/>
      <c r="BF944" s="99"/>
      <c r="BG944" s="99"/>
      <c r="BH944" s="99"/>
      <c r="BI944" s="99"/>
      <c r="BJ944" s="99"/>
      <c r="BK944" s="99"/>
      <c r="BL944" s="99"/>
      <c r="BM944" s="99"/>
      <c r="BN944" s="99"/>
      <c r="BO944" s="99"/>
      <c r="BP944" s="99"/>
      <c r="BQ944" s="99"/>
      <c r="BR944" s="99"/>
      <c r="BS944" s="99"/>
      <c r="BT944" s="99"/>
      <c r="BU944" s="99"/>
      <c r="BV944" s="99"/>
      <c r="BW944" s="99"/>
      <c r="BX944" s="99"/>
      <c r="BY944" s="99"/>
      <c r="BZ944" s="99"/>
      <c r="CA944" s="99"/>
      <c r="CB944" s="99"/>
      <c r="CC944" s="99"/>
      <c r="CD944" s="99"/>
      <c r="CE944" s="99"/>
      <c r="CF944" s="99"/>
      <c r="CG944" s="99"/>
      <c r="CH944" s="99"/>
      <c r="CI944" s="206"/>
      <c r="CJ944" s="206"/>
      <c r="CK944" s="206"/>
      <c r="CL944" s="206"/>
      <c r="CM944" s="206"/>
      <c r="CN944" s="206"/>
    </row>
    <row r="945" spans="2:92" x14ac:dyDescent="0.25">
      <c r="B945" s="99" t="str">
        <f t="shared" si="93"/>
        <v/>
      </c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  <c r="AE945" s="99"/>
      <c r="AF945" s="99"/>
      <c r="AG945" s="100"/>
      <c r="AH945" s="99"/>
      <c r="AI945" s="99"/>
      <c r="AJ945" s="99"/>
      <c r="AK945" s="99"/>
      <c r="AL945" s="99"/>
      <c r="AM945" s="99"/>
      <c r="AN945" s="99"/>
      <c r="AO945" s="99"/>
      <c r="AP945" s="99"/>
      <c r="AQ945" s="99"/>
      <c r="AR945" s="99"/>
      <c r="AS945" s="99"/>
      <c r="AT945" s="99"/>
      <c r="AU945" s="99"/>
      <c r="AV945" s="99"/>
      <c r="AW945" s="99"/>
      <c r="AX945" s="99"/>
      <c r="AY945" s="99"/>
      <c r="AZ945" s="99"/>
      <c r="BA945" s="99"/>
      <c r="BB945" s="99"/>
      <c r="BC945" s="99"/>
      <c r="BD945" s="99"/>
      <c r="BE945" s="99"/>
      <c r="BF945" s="99"/>
      <c r="BG945" s="99"/>
      <c r="BH945" s="99"/>
      <c r="BI945" s="99"/>
      <c r="BJ945" s="99"/>
      <c r="BK945" s="99"/>
      <c r="BL945" s="99"/>
      <c r="BM945" s="99"/>
      <c r="BN945" s="99"/>
      <c r="BO945" s="99"/>
      <c r="BP945" s="99"/>
      <c r="BQ945" s="99"/>
      <c r="BR945" s="99"/>
      <c r="BS945" s="99"/>
      <c r="BT945" s="99"/>
      <c r="BU945" s="99"/>
      <c r="BV945" s="99"/>
      <c r="BW945" s="99"/>
      <c r="BX945" s="99"/>
      <c r="BY945" s="99"/>
      <c r="BZ945" s="99"/>
      <c r="CA945" s="99"/>
      <c r="CB945" s="99"/>
      <c r="CC945" s="99"/>
      <c r="CD945" s="99"/>
      <c r="CE945" s="99"/>
      <c r="CF945" s="99"/>
      <c r="CG945" s="99"/>
      <c r="CH945" s="99"/>
      <c r="CI945" s="206"/>
      <c r="CJ945" s="206"/>
      <c r="CK945" s="206"/>
      <c r="CL945" s="206"/>
      <c r="CM945" s="206"/>
      <c r="CN945" s="206"/>
    </row>
    <row r="946" spans="2:92" x14ac:dyDescent="0.25">
      <c r="B946" s="99" t="str">
        <f t="shared" si="93"/>
        <v/>
      </c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  <c r="AE946" s="99"/>
      <c r="AF946" s="99"/>
      <c r="AG946" s="100"/>
      <c r="AH946" s="99"/>
      <c r="AI946" s="99"/>
      <c r="AJ946" s="99"/>
      <c r="AK946" s="99"/>
      <c r="AL946" s="99"/>
      <c r="AM946" s="99"/>
      <c r="AN946" s="99"/>
      <c r="AO946" s="99"/>
      <c r="AP946" s="99"/>
      <c r="AQ946" s="99"/>
      <c r="AR946" s="99"/>
      <c r="AS946" s="99"/>
      <c r="AT946" s="99"/>
      <c r="AU946" s="99"/>
      <c r="AV946" s="99"/>
      <c r="AW946" s="99"/>
      <c r="AX946" s="99"/>
      <c r="AY946" s="99"/>
      <c r="AZ946" s="99"/>
      <c r="BA946" s="99"/>
      <c r="BB946" s="99"/>
      <c r="BC946" s="99"/>
      <c r="BD946" s="99"/>
      <c r="BE946" s="99"/>
      <c r="BF946" s="99"/>
      <c r="BG946" s="99"/>
      <c r="BH946" s="99"/>
      <c r="BI946" s="99"/>
      <c r="BJ946" s="99"/>
      <c r="BK946" s="99"/>
      <c r="BL946" s="99"/>
      <c r="BM946" s="99"/>
      <c r="BN946" s="99"/>
      <c r="BO946" s="99"/>
      <c r="BP946" s="99"/>
      <c r="BQ946" s="99"/>
      <c r="BR946" s="99"/>
      <c r="BS946" s="99"/>
      <c r="BT946" s="99"/>
      <c r="BU946" s="99"/>
      <c r="BV946" s="99"/>
      <c r="BW946" s="99"/>
      <c r="BX946" s="99"/>
      <c r="BY946" s="99"/>
      <c r="BZ946" s="99"/>
      <c r="CA946" s="99"/>
      <c r="CB946" s="99"/>
      <c r="CC946" s="99"/>
      <c r="CD946" s="99"/>
      <c r="CE946" s="99"/>
      <c r="CF946" s="99"/>
      <c r="CG946" s="99"/>
      <c r="CH946" s="99"/>
      <c r="CI946" s="206"/>
      <c r="CJ946" s="206"/>
      <c r="CK946" s="206"/>
      <c r="CL946" s="206"/>
      <c r="CM946" s="206"/>
      <c r="CN946" s="206"/>
    </row>
    <row r="947" spans="2:92" x14ac:dyDescent="0.25">
      <c r="B947" s="99" t="str">
        <f t="shared" si="93"/>
        <v/>
      </c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100"/>
      <c r="AH947" s="99"/>
      <c r="AI947" s="99"/>
      <c r="AJ947" s="99"/>
      <c r="AK947" s="99"/>
      <c r="AL947" s="99"/>
      <c r="AM947" s="99"/>
      <c r="AN947" s="99"/>
      <c r="AO947" s="99"/>
      <c r="AP947" s="99"/>
      <c r="AQ947" s="99"/>
      <c r="AR947" s="99"/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9"/>
      <c r="BD947" s="99"/>
      <c r="BE947" s="99"/>
      <c r="BF947" s="99"/>
      <c r="BG947" s="99"/>
      <c r="BH947" s="99"/>
      <c r="BI947" s="99"/>
      <c r="BJ947" s="99"/>
      <c r="BK947" s="99"/>
      <c r="BL947" s="99"/>
      <c r="BM947" s="99"/>
      <c r="BN947" s="99"/>
      <c r="BO947" s="99"/>
      <c r="BP947" s="99"/>
      <c r="BQ947" s="99"/>
      <c r="BR947" s="99"/>
      <c r="BS947" s="99"/>
      <c r="BT947" s="99"/>
      <c r="BU947" s="99"/>
      <c r="BV947" s="99"/>
      <c r="BW947" s="99"/>
      <c r="BX947" s="99"/>
      <c r="BY947" s="99"/>
      <c r="BZ947" s="99"/>
      <c r="CA947" s="99"/>
      <c r="CB947" s="99"/>
      <c r="CC947" s="99"/>
      <c r="CD947" s="99"/>
      <c r="CE947" s="99"/>
      <c r="CF947" s="99"/>
      <c r="CG947" s="99"/>
      <c r="CH947" s="99"/>
      <c r="CI947" s="206"/>
      <c r="CJ947" s="206"/>
      <c r="CK947" s="206"/>
      <c r="CL947" s="206"/>
      <c r="CM947" s="206"/>
      <c r="CN947" s="206"/>
    </row>
    <row r="948" spans="2:92" x14ac:dyDescent="0.25">
      <c r="B948" s="99" t="str">
        <f t="shared" si="93"/>
        <v/>
      </c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  <c r="AE948" s="99"/>
      <c r="AF948" s="99"/>
      <c r="AG948" s="100"/>
      <c r="AH948" s="99"/>
      <c r="AI948" s="99"/>
      <c r="AJ948" s="99"/>
      <c r="AK948" s="99"/>
      <c r="AL948" s="99"/>
      <c r="AM948" s="99"/>
      <c r="AN948" s="99"/>
      <c r="AO948" s="99"/>
      <c r="AP948" s="99"/>
      <c r="AQ948" s="99"/>
      <c r="AR948" s="99"/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9"/>
      <c r="BD948" s="99"/>
      <c r="BE948" s="99"/>
      <c r="BF948" s="99"/>
      <c r="BG948" s="99"/>
      <c r="BH948" s="99"/>
      <c r="BI948" s="99"/>
      <c r="BJ948" s="99"/>
      <c r="BK948" s="99"/>
      <c r="BL948" s="99"/>
      <c r="BM948" s="99"/>
      <c r="BN948" s="99"/>
      <c r="BO948" s="99"/>
      <c r="BP948" s="99"/>
      <c r="BQ948" s="99"/>
      <c r="BR948" s="99"/>
      <c r="BS948" s="99"/>
      <c r="BT948" s="99"/>
      <c r="BU948" s="99"/>
      <c r="BV948" s="99"/>
      <c r="BW948" s="99"/>
      <c r="BX948" s="99"/>
      <c r="BY948" s="99"/>
      <c r="BZ948" s="99"/>
      <c r="CA948" s="99"/>
      <c r="CB948" s="99"/>
      <c r="CC948" s="99"/>
      <c r="CD948" s="99"/>
      <c r="CE948" s="99"/>
      <c r="CF948" s="99"/>
      <c r="CG948" s="99"/>
      <c r="CH948" s="99"/>
      <c r="CI948" s="206"/>
      <c r="CJ948" s="206"/>
      <c r="CK948" s="206"/>
      <c r="CL948" s="206"/>
      <c r="CM948" s="206"/>
      <c r="CN948" s="206"/>
    </row>
    <row r="949" spans="2:92" x14ac:dyDescent="0.25">
      <c r="B949" s="99" t="str">
        <f t="shared" si="93"/>
        <v/>
      </c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  <c r="AE949" s="99"/>
      <c r="AF949" s="99"/>
      <c r="AG949" s="100"/>
      <c r="AH949" s="99"/>
      <c r="AI949" s="99"/>
      <c r="AJ949" s="99"/>
      <c r="AK949" s="99"/>
      <c r="AL949" s="99"/>
      <c r="AM949" s="99"/>
      <c r="AN949" s="99"/>
      <c r="AO949" s="99"/>
      <c r="AP949" s="99"/>
      <c r="AQ949" s="99"/>
      <c r="AR949" s="99"/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9"/>
      <c r="BD949" s="99"/>
      <c r="BE949" s="99"/>
      <c r="BF949" s="99"/>
      <c r="BG949" s="99"/>
      <c r="BH949" s="99"/>
      <c r="BI949" s="99"/>
      <c r="BJ949" s="99"/>
      <c r="BK949" s="99"/>
      <c r="BL949" s="99"/>
      <c r="BM949" s="99"/>
      <c r="BN949" s="99"/>
      <c r="BO949" s="99"/>
      <c r="BP949" s="99"/>
      <c r="BQ949" s="99"/>
      <c r="BR949" s="99"/>
      <c r="BS949" s="99"/>
      <c r="BT949" s="99"/>
      <c r="BU949" s="99"/>
      <c r="BV949" s="99"/>
      <c r="BW949" s="99"/>
      <c r="BX949" s="99"/>
      <c r="BY949" s="99"/>
      <c r="BZ949" s="99"/>
      <c r="CA949" s="99"/>
      <c r="CB949" s="99"/>
      <c r="CC949" s="99"/>
      <c r="CD949" s="99"/>
      <c r="CE949" s="99"/>
      <c r="CF949" s="99"/>
      <c r="CG949" s="99"/>
      <c r="CH949" s="99"/>
      <c r="CI949" s="206"/>
      <c r="CJ949" s="206"/>
      <c r="CK949" s="206"/>
      <c r="CL949" s="206"/>
      <c r="CM949" s="206"/>
      <c r="CN949" s="206"/>
    </row>
    <row r="950" spans="2:92" x14ac:dyDescent="0.25">
      <c r="B950" s="99" t="str">
        <f t="shared" si="93"/>
        <v/>
      </c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  <c r="AE950" s="99"/>
      <c r="AF950" s="99"/>
      <c r="AG950" s="100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  <c r="BG950" s="99"/>
      <c r="BH950" s="99"/>
      <c r="BI950" s="99"/>
      <c r="BJ950" s="99"/>
      <c r="BK950" s="99"/>
      <c r="BL950" s="99"/>
      <c r="BM950" s="99"/>
      <c r="BN950" s="99"/>
      <c r="BO950" s="99"/>
      <c r="BP950" s="99"/>
      <c r="BQ950" s="99"/>
      <c r="BR950" s="99"/>
      <c r="BS950" s="99"/>
      <c r="BT950" s="99"/>
      <c r="BU950" s="99"/>
      <c r="BV950" s="99"/>
      <c r="BW950" s="99"/>
      <c r="BX950" s="99"/>
      <c r="BY950" s="99"/>
      <c r="BZ950" s="99"/>
      <c r="CA950" s="99"/>
      <c r="CB950" s="99"/>
      <c r="CC950" s="99"/>
      <c r="CD950" s="99"/>
      <c r="CE950" s="99"/>
      <c r="CF950" s="99"/>
      <c r="CG950" s="99"/>
      <c r="CH950" s="99"/>
      <c r="CI950" s="206"/>
      <c r="CJ950" s="206"/>
      <c r="CK950" s="206"/>
      <c r="CL950" s="206"/>
      <c r="CM950" s="206"/>
      <c r="CN950" s="206"/>
    </row>
    <row r="951" spans="2:92" x14ac:dyDescent="0.25">
      <c r="B951" s="99" t="str">
        <f t="shared" si="93"/>
        <v/>
      </c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  <c r="AE951" s="99"/>
      <c r="AF951" s="99"/>
      <c r="AG951" s="100"/>
      <c r="AH951" s="99"/>
      <c r="AI951" s="99"/>
      <c r="AJ951" s="99"/>
      <c r="AK951" s="99"/>
      <c r="AL951" s="99"/>
      <c r="AM951" s="99"/>
      <c r="AN951" s="99"/>
      <c r="AO951" s="99"/>
      <c r="AP951" s="99"/>
      <c r="AQ951" s="99"/>
      <c r="AR951" s="99"/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9"/>
      <c r="BD951" s="99"/>
      <c r="BE951" s="99"/>
      <c r="BF951" s="99"/>
      <c r="BG951" s="99"/>
      <c r="BH951" s="99"/>
      <c r="BI951" s="99"/>
      <c r="BJ951" s="99"/>
      <c r="BK951" s="99"/>
      <c r="BL951" s="99"/>
      <c r="BM951" s="99"/>
      <c r="BN951" s="99"/>
      <c r="BO951" s="99"/>
      <c r="BP951" s="99"/>
      <c r="BQ951" s="99"/>
      <c r="BR951" s="99"/>
      <c r="BS951" s="99"/>
      <c r="BT951" s="99"/>
      <c r="BU951" s="99"/>
      <c r="BV951" s="99"/>
      <c r="BW951" s="99"/>
      <c r="BX951" s="99"/>
      <c r="BY951" s="99"/>
      <c r="BZ951" s="99"/>
      <c r="CA951" s="99"/>
      <c r="CB951" s="99"/>
      <c r="CC951" s="99"/>
      <c r="CD951" s="99"/>
      <c r="CE951" s="99"/>
      <c r="CF951" s="99"/>
      <c r="CG951" s="99"/>
      <c r="CH951" s="99"/>
      <c r="CI951" s="206"/>
      <c r="CJ951" s="206"/>
      <c r="CK951" s="206"/>
      <c r="CL951" s="206"/>
      <c r="CM951" s="206"/>
      <c r="CN951" s="206"/>
    </row>
    <row r="952" spans="2:92" x14ac:dyDescent="0.25">
      <c r="B952" s="99" t="str">
        <f t="shared" si="93"/>
        <v/>
      </c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  <c r="AE952" s="99"/>
      <c r="AF952" s="99"/>
      <c r="AG952" s="100"/>
      <c r="AH952" s="99"/>
      <c r="AI952" s="99"/>
      <c r="AJ952" s="99"/>
      <c r="AK952" s="99"/>
      <c r="AL952" s="99"/>
      <c r="AM952" s="99"/>
      <c r="AN952" s="99"/>
      <c r="AO952" s="99"/>
      <c r="AP952" s="99"/>
      <c r="AQ952" s="99"/>
      <c r="AR952" s="99"/>
      <c r="AS952" s="99"/>
      <c r="AT952" s="99"/>
      <c r="AU952" s="99"/>
      <c r="AV952" s="99"/>
      <c r="AW952" s="99"/>
      <c r="AX952" s="99"/>
      <c r="AY952" s="99"/>
      <c r="AZ952" s="99"/>
      <c r="BA952" s="99"/>
      <c r="BB952" s="99"/>
      <c r="BC952" s="99"/>
      <c r="BD952" s="99"/>
      <c r="BE952" s="99"/>
      <c r="BF952" s="99"/>
      <c r="BG952" s="99"/>
      <c r="BH952" s="99"/>
      <c r="BI952" s="99"/>
      <c r="BJ952" s="99"/>
      <c r="BK952" s="99"/>
      <c r="BL952" s="99"/>
      <c r="BM952" s="99"/>
      <c r="BN952" s="99"/>
      <c r="BO952" s="99"/>
      <c r="BP952" s="99"/>
      <c r="BQ952" s="99"/>
      <c r="BR952" s="99"/>
      <c r="BS952" s="99"/>
      <c r="BT952" s="99"/>
      <c r="BU952" s="99"/>
      <c r="BV952" s="99"/>
      <c r="BW952" s="99"/>
      <c r="BX952" s="99"/>
      <c r="BY952" s="99"/>
      <c r="BZ952" s="99"/>
      <c r="CA952" s="99"/>
      <c r="CB952" s="99"/>
      <c r="CC952" s="99"/>
      <c r="CD952" s="99"/>
      <c r="CE952" s="99"/>
      <c r="CF952" s="99"/>
      <c r="CG952" s="99"/>
      <c r="CH952" s="99"/>
      <c r="CI952" s="206"/>
      <c r="CJ952" s="206"/>
      <c r="CK952" s="206"/>
      <c r="CL952" s="206"/>
      <c r="CM952" s="206"/>
      <c r="CN952" s="206"/>
    </row>
    <row r="953" spans="2:92" x14ac:dyDescent="0.25">
      <c r="B953" s="99" t="str">
        <f t="shared" si="93"/>
        <v/>
      </c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  <c r="AE953" s="99"/>
      <c r="AF953" s="99"/>
      <c r="AG953" s="100"/>
      <c r="AH953" s="99"/>
      <c r="AI953" s="99"/>
      <c r="AJ953" s="99"/>
      <c r="AK953" s="99"/>
      <c r="AL953" s="99"/>
      <c r="AM953" s="99"/>
      <c r="AN953" s="99"/>
      <c r="AO953" s="99"/>
      <c r="AP953" s="99"/>
      <c r="AQ953" s="99"/>
      <c r="AR953" s="99"/>
      <c r="AS953" s="99"/>
      <c r="AT953" s="99"/>
      <c r="AU953" s="99"/>
      <c r="AV953" s="99"/>
      <c r="AW953" s="99"/>
      <c r="AX953" s="99"/>
      <c r="AY953" s="99"/>
      <c r="AZ953" s="99"/>
      <c r="BA953" s="99"/>
      <c r="BB953" s="99"/>
      <c r="BC953" s="99"/>
      <c r="BD953" s="99"/>
      <c r="BE953" s="99"/>
      <c r="BF953" s="99"/>
      <c r="BG953" s="99"/>
      <c r="BH953" s="99"/>
      <c r="BI953" s="99"/>
      <c r="BJ953" s="99"/>
      <c r="BK953" s="99"/>
      <c r="BL953" s="99"/>
      <c r="BM953" s="99"/>
      <c r="BN953" s="99"/>
      <c r="BO953" s="99"/>
      <c r="BP953" s="99"/>
      <c r="BQ953" s="99"/>
      <c r="BR953" s="99"/>
      <c r="BS953" s="99"/>
      <c r="BT953" s="99"/>
      <c r="BU953" s="99"/>
      <c r="BV953" s="99"/>
      <c r="BW953" s="99"/>
      <c r="BX953" s="99"/>
      <c r="BY953" s="99"/>
      <c r="BZ953" s="99"/>
      <c r="CA953" s="99"/>
      <c r="CB953" s="99"/>
      <c r="CC953" s="99"/>
      <c r="CD953" s="99"/>
      <c r="CE953" s="99"/>
      <c r="CF953" s="99"/>
      <c r="CG953" s="99"/>
      <c r="CH953" s="99"/>
      <c r="CI953" s="206"/>
      <c r="CJ953" s="206"/>
      <c r="CK953" s="206"/>
      <c r="CL953" s="206"/>
      <c r="CM953" s="206"/>
      <c r="CN953" s="206"/>
    </row>
    <row r="954" spans="2:92" x14ac:dyDescent="0.25">
      <c r="B954" s="99" t="str">
        <f t="shared" si="93"/>
        <v/>
      </c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  <c r="AE954" s="99"/>
      <c r="AF954" s="99"/>
      <c r="AG954" s="100"/>
      <c r="AH954" s="99"/>
      <c r="AI954" s="99"/>
      <c r="AJ954" s="99"/>
      <c r="AK954" s="99"/>
      <c r="AL954" s="99"/>
      <c r="AM954" s="99"/>
      <c r="AN954" s="99"/>
      <c r="AO954" s="99"/>
      <c r="AP954" s="99"/>
      <c r="AQ954" s="99"/>
      <c r="AR954" s="99"/>
      <c r="AS954" s="99"/>
      <c r="AT954" s="99"/>
      <c r="AU954" s="99"/>
      <c r="AV954" s="99"/>
      <c r="AW954" s="99"/>
      <c r="AX954" s="99"/>
      <c r="AY954" s="99"/>
      <c r="AZ954" s="99"/>
      <c r="BA954" s="99"/>
      <c r="BB954" s="99"/>
      <c r="BC954" s="99"/>
      <c r="BD954" s="99"/>
      <c r="BE954" s="99"/>
      <c r="BF954" s="99"/>
      <c r="BG954" s="99"/>
      <c r="BH954" s="99"/>
      <c r="BI954" s="99"/>
      <c r="BJ954" s="99"/>
      <c r="BK954" s="99"/>
      <c r="BL954" s="99"/>
      <c r="BM954" s="99"/>
      <c r="BN954" s="99"/>
      <c r="BO954" s="99"/>
      <c r="BP954" s="99"/>
      <c r="BQ954" s="99"/>
      <c r="BR954" s="99"/>
      <c r="BS954" s="99"/>
      <c r="BT954" s="99"/>
      <c r="BU954" s="99"/>
      <c r="BV954" s="99"/>
      <c r="BW954" s="99"/>
      <c r="BX954" s="99"/>
      <c r="BY954" s="99"/>
      <c r="BZ954" s="99"/>
      <c r="CA954" s="99"/>
      <c r="CB954" s="99"/>
      <c r="CC954" s="99"/>
      <c r="CD954" s="99"/>
      <c r="CE954" s="99"/>
      <c r="CF954" s="99"/>
      <c r="CG954" s="99"/>
      <c r="CH954" s="99"/>
      <c r="CI954" s="206"/>
      <c r="CJ954" s="206"/>
      <c r="CK954" s="206"/>
      <c r="CL954" s="206"/>
      <c r="CM954" s="206"/>
      <c r="CN954" s="206"/>
    </row>
    <row r="955" spans="2:92" x14ac:dyDescent="0.25">
      <c r="B955" s="99" t="str">
        <f t="shared" si="93"/>
        <v/>
      </c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  <c r="AE955" s="99"/>
      <c r="AF955" s="99"/>
      <c r="AG955" s="100"/>
      <c r="AH955" s="99"/>
      <c r="AI955" s="99"/>
      <c r="AJ955" s="99"/>
      <c r="AK955" s="99"/>
      <c r="AL955" s="99"/>
      <c r="AM955" s="99"/>
      <c r="AN955" s="99"/>
      <c r="AO955" s="99"/>
      <c r="AP955" s="99"/>
      <c r="AQ955" s="99"/>
      <c r="AR955" s="99"/>
      <c r="AS955" s="99"/>
      <c r="AT955" s="99"/>
      <c r="AU955" s="99"/>
      <c r="AV955" s="99"/>
      <c r="AW955" s="99"/>
      <c r="AX955" s="99"/>
      <c r="AY955" s="99"/>
      <c r="AZ955" s="99"/>
      <c r="BA955" s="99"/>
      <c r="BB955" s="99"/>
      <c r="BC955" s="99"/>
      <c r="BD955" s="99"/>
      <c r="BE955" s="99"/>
      <c r="BF955" s="99"/>
      <c r="BG955" s="99"/>
      <c r="BH955" s="99"/>
      <c r="BI955" s="99"/>
      <c r="BJ955" s="99"/>
      <c r="BK955" s="99"/>
      <c r="BL955" s="99"/>
      <c r="BM955" s="99"/>
      <c r="BN955" s="99"/>
      <c r="BO955" s="99"/>
      <c r="BP955" s="99"/>
      <c r="BQ955" s="99"/>
      <c r="BR955" s="99"/>
      <c r="BS955" s="99"/>
      <c r="BT955" s="99"/>
      <c r="BU955" s="99"/>
      <c r="BV955" s="99"/>
      <c r="BW955" s="99"/>
      <c r="BX955" s="99"/>
      <c r="BY955" s="99"/>
      <c r="BZ955" s="99"/>
      <c r="CA955" s="99"/>
      <c r="CB955" s="99"/>
      <c r="CC955" s="99"/>
      <c r="CD955" s="99"/>
      <c r="CE955" s="99"/>
      <c r="CF955" s="99"/>
      <c r="CG955" s="99"/>
      <c r="CH955" s="99"/>
      <c r="CI955" s="206"/>
      <c r="CJ955" s="206"/>
      <c r="CK955" s="206"/>
      <c r="CL955" s="206"/>
      <c r="CM955" s="206"/>
      <c r="CN955" s="206"/>
    </row>
    <row r="956" spans="2:92" x14ac:dyDescent="0.25">
      <c r="B956" s="99" t="str">
        <f t="shared" si="93"/>
        <v/>
      </c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  <c r="AE956" s="99"/>
      <c r="AF956" s="99"/>
      <c r="AG956" s="100"/>
      <c r="AH956" s="99"/>
      <c r="AI956" s="99"/>
      <c r="AJ956" s="99"/>
      <c r="AK956" s="99"/>
      <c r="AL956" s="99"/>
      <c r="AM956" s="99"/>
      <c r="AN956" s="99"/>
      <c r="AO956" s="99"/>
      <c r="AP956" s="99"/>
      <c r="AQ956" s="99"/>
      <c r="AR956" s="99"/>
      <c r="AS956" s="99"/>
      <c r="AT956" s="99"/>
      <c r="AU956" s="99"/>
      <c r="AV956" s="99"/>
      <c r="AW956" s="99"/>
      <c r="AX956" s="99"/>
      <c r="AY956" s="99"/>
      <c r="AZ956" s="99"/>
      <c r="BA956" s="99"/>
      <c r="BB956" s="99"/>
      <c r="BC956" s="99"/>
      <c r="BD956" s="99"/>
      <c r="BE956" s="99"/>
      <c r="BF956" s="99"/>
      <c r="BG956" s="99"/>
      <c r="BH956" s="99"/>
      <c r="BI956" s="99"/>
      <c r="BJ956" s="99"/>
      <c r="BK956" s="99"/>
      <c r="BL956" s="99"/>
      <c r="BM956" s="99"/>
      <c r="BN956" s="99"/>
      <c r="BO956" s="99"/>
      <c r="BP956" s="99"/>
      <c r="BQ956" s="99"/>
      <c r="BR956" s="99"/>
      <c r="BS956" s="99"/>
      <c r="BT956" s="99"/>
      <c r="BU956" s="99"/>
      <c r="BV956" s="99"/>
      <c r="BW956" s="99"/>
      <c r="BX956" s="99"/>
      <c r="BY956" s="99"/>
      <c r="BZ956" s="99"/>
      <c r="CA956" s="99"/>
      <c r="CB956" s="99"/>
      <c r="CC956" s="99"/>
      <c r="CD956" s="99"/>
      <c r="CE956" s="99"/>
      <c r="CF956" s="99"/>
      <c r="CG956" s="99"/>
      <c r="CH956" s="99"/>
      <c r="CI956" s="206"/>
      <c r="CJ956" s="206"/>
      <c r="CK956" s="206"/>
      <c r="CL956" s="206"/>
      <c r="CM956" s="206"/>
      <c r="CN956" s="206"/>
    </row>
    <row r="957" spans="2:92" x14ac:dyDescent="0.25">
      <c r="B957" s="99" t="str">
        <f t="shared" si="93"/>
        <v/>
      </c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100"/>
      <c r="AH957" s="99"/>
      <c r="AI957" s="99"/>
      <c r="AJ957" s="99"/>
      <c r="AK957" s="99"/>
      <c r="AL957" s="99"/>
      <c r="AM957" s="99"/>
      <c r="AN957" s="99"/>
      <c r="AO957" s="99"/>
      <c r="AP957" s="99"/>
      <c r="AQ957" s="99"/>
      <c r="AR957" s="99"/>
      <c r="AS957" s="99"/>
      <c r="AT957" s="99"/>
      <c r="AU957" s="99"/>
      <c r="AV957" s="99"/>
      <c r="AW957" s="99"/>
      <c r="AX957" s="99"/>
      <c r="AY957" s="99"/>
      <c r="AZ957" s="99"/>
      <c r="BA957" s="99"/>
      <c r="BB957" s="99"/>
      <c r="BC957" s="99"/>
      <c r="BD957" s="99"/>
      <c r="BE957" s="99"/>
      <c r="BF957" s="99"/>
      <c r="BG957" s="99"/>
      <c r="BH957" s="99"/>
      <c r="BI957" s="99"/>
      <c r="BJ957" s="99"/>
      <c r="BK957" s="99"/>
      <c r="BL957" s="99"/>
      <c r="BM957" s="99"/>
      <c r="BN957" s="99"/>
      <c r="BO957" s="99"/>
      <c r="BP957" s="99"/>
      <c r="BQ957" s="99"/>
      <c r="BR957" s="99"/>
      <c r="BS957" s="99"/>
      <c r="BT957" s="99"/>
      <c r="BU957" s="99"/>
      <c r="BV957" s="99"/>
      <c r="BW957" s="99"/>
      <c r="BX957" s="99"/>
      <c r="BY957" s="99"/>
      <c r="BZ957" s="99"/>
      <c r="CA957" s="99"/>
      <c r="CB957" s="99"/>
      <c r="CC957" s="99"/>
      <c r="CD957" s="99"/>
      <c r="CE957" s="99"/>
      <c r="CF957" s="99"/>
      <c r="CG957" s="99"/>
      <c r="CH957" s="99"/>
      <c r="CI957" s="206"/>
      <c r="CJ957" s="206"/>
      <c r="CK957" s="206"/>
      <c r="CL957" s="206"/>
      <c r="CM957" s="206"/>
      <c r="CN957" s="206"/>
    </row>
    <row r="958" spans="2:92" x14ac:dyDescent="0.25">
      <c r="B958" s="99" t="str">
        <f t="shared" si="93"/>
        <v/>
      </c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100"/>
      <c r="AH958" s="99"/>
      <c r="AI958" s="99"/>
      <c r="AJ958" s="99"/>
      <c r="AK958" s="99"/>
      <c r="AL958" s="99"/>
      <c r="AM958" s="99"/>
      <c r="AN958" s="99"/>
      <c r="AO958" s="99"/>
      <c r="AP958" s="99"/>
      <c r="AQ958" s="99"/>
      <c r="AR958" s="99"/>
      <c r="AS958" s="99"/>
      <c r="AT958" s="99"/>
      <c r="AU958" s="99"/>
      <c r="AV958" s="99"/>
      <c r="AW958" s="99"/>
      <c r="AX958" s="99"/>
      <c r="AY958" s="99"/>
      <c r="AZ958" s="99"/>
      <c r="BA958" s="99"/>
      <c r="BB958" s="99"/>
      <c r="BC958" s="99"/>
      <c r="BD958" s="99"/>
      <c r="BE958" s="99"/>
      <c r="BF958" s="99"/>
      <c r="BG958" s="99"/>
      <c r="BH958" s="99"/>
      <c r="BI958" s="99"/>
      <c r="BJ958" s="99"/>
      <c r="BK958" s="99"/>
      <c r="BL958" s="99"/>
      <c r="BM958" s="99"/>
      <c r="BN958" s="99"/>
      <c r="BO958" s="99"/>
      <c r="BP958" s="99"/>
      <c r="BQ958" s="99"/>
      <c r="BR958" s="99"/>
      <c r="BS958" s="99"/>
      <c r="BT958" s="99"/>
      <c r="BU958" s="99"/>
      <c r="BV958" s="99"/>
      <c r="BW958" s="99"/>
      <c r="BX958" s="99"/>
      <c r="BY958" s="99"/>
      <c r="BZ958" s="99"/>
      <c r="CA958" s="99"/>
      <c r="CB958" s="99"/>
      <c r="CC958" s="99"/>
      <c r="CD958" s="99"/>
      <c r="CE958" s="99"/>
      <c r="CF958" s="99"/>
      <c r="CG958" s="99"/>
      <c r="CH958" s="99"/>
      <c r="CI958" s="206"/>
      <c r="CJ958" s="206"/>
      <c r="CK958" s="206"/>
      <c r="CL958" s="206"/>
      <c r="CM958" s="206"/>
      <c r="CN958" s="206"/>
    </row>
    <row r="959" spans="2:92" x14ac:dyDescent="0.25">
      <c r="B959" s="99" t="str">
        <f t="shared" si="93"/>
        <v/>
      </c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100"/>
      <c r="AH959" s="99"/>
      <c r="AI959" s="99"/>
      <c r="AJ959" s="99"/>
      <c r="AK959" s="99"/>
      <c r="AL959" s="99"/>
      <c r="AM959" s="99"/>
      <c r="AN959" s="99"/>
      <c r="AO959" s="99"/>
      <c r="AP959" s="99"/>
      <c r="AQ959" s="99"/>
      <c r="AR959" s="99"/>
      <c r="AS959" s="99"/>
      <c r="AT959" s="99"/>
      <c r="AU959" s="99"/>
      <c r="AV959" s="99"/>
      <c r="AW959" s="99"/>
      <c r="AX959" s="99"/>
      <c r="AY959" s="99"/>
      <c r="AZ959" s="99"/>
      <c r="BA959" s="99"/>
      <c r="BB959" s="99"/>
      <c r="BC959" s="99"/>
      <c r="BD959" s="99"/>
      <c r="BE959" s="99"/>
      <c r="BF959" s="99"/>
      <c r="BG959" s="99"/>
      <c r="BH959" s="99"/>
      <c r="BI959" s="99"/>
      <c r="BJ959" s="99"/>
      <c r="BK959" s="99"/>
      <c r="BL959" s="99"/>
      <c r="BM959" s="99"/>
      <c r="BN959" s="99"/>
      <c r="BO959" s="99"/>
      <c r="BP959" s="99"/>
      <c r="BQ959" s="99"/>
      <c r="BR959" s="99"/>
      <c r="BS959" s="99"/>
      <c r="BT959" s="99"/>
      <c r="BU959" s="99"/>
      <c r="BV959" s="99"/>
      <c r="BW959" s="99"/>
      <c r="BX959" s="99"/>
      <c r="BY959" s="99"/>
      <c r="BZ959" s="99"/>
      <c r="CA959" s="99"/>
      <c r="CB959" s="99"/>
      <c r="CC959" s="99"/>
      <c r="CD959" s="99"/>
      <c r="CE959" s="99"/>
      <c r="CF959" s="99"/>
      <c r="CG959" s="99"/>
      <c r="CH959" s="99"/>
      <c r="CI959" s="206"/>
      <c r="CJ959" s="206"/>
      <c r="CK959" s="206"/>
      <c r="CL959" s="206"/>
      <c r="CM959" s="206"/>
      <c r="CN959" s="206"/>
    </row>
    <row r="960" spans="2:92" x14ac:dyDescent="0.25">
      <c r="B960" s="99" t="str">
        <f t="shared" ref="B960:B1023" si="94">IF(C960&lt;&gt;"",CONCATENATE(C960,F960,D960,I960),"")</f>
        <v/>
      </c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  <c r="AE960" s="99"/>
      <c r="AF960" s="99"/>
      <c r="AG960" s="100"/>
      <c r="AH960" s="99"/>
      <c r="AI960" s="99"/>
      <c r="AJ960" s="99"/>
      <c r="AK960" s="99"/>
      <c r="AL960" s="99"/>
      <c r="AM960" s="99"/>
      <c r="AN960" s="99"/>
      <c r="AO960" s="99"/>
      <c r="AP960" s="99"/>
      <c r="AQ960" s="99"/>
      <c r="AR960" s="99"/>
      <c r="AS960" s="99"/>
      <c r="AT960" s="99"/>
      <c r="AU960" s="99"/>
      <c r="AV960" s="99"/>
      <c r="AW960" s="99"/>
      <c r="AX960" s="99"/>
      <c r="AY960" s="99"/>
      <c r="AZ960" s="99"/>
      <c r="BA960" s="99"/>
      <c r="BB960" s="99"/>
      <c r="BC960" s="99"/>
      <c r="BD960" s="99"/>
      <c r="BE960" s="99"/>
      <c r="BF960" s="99"/>
      <c r="BG960" s="99"/>
      <c r="BH960" s="99"/>
      <c r="BI960" s="99"/>
      <c r="BJ960" s="99"/>
      <c r="BK960" s="99"/>
      <c r="BL960" s="99"/>
      <c r="BM960" s="99"/>
      <c r="BN960" s="99"/>
      <c r="BO960" s="99"/>
      <c r="BP960" s="99"/>
      <c r="BQ960" s="99"/>
      <c r="BR960" s="99"/>
      <c r="BS960" s="99"/>
      <c r="BT960" s="99"/>
      <c r="BU960" s="99"/>
      <c r="BV960" s="99"/>
      <c r="BW960" s="99"/>
      <c r="BX960" s="99"/>
      <c r="BY960" s="99"/>
      <c r="BZ960" s="99"/>
      <c r="CA960" s="99"/>
      <c r="CB960" s="99"/>
      <c r="CC960" s="99"/>
      <c r="CD960" s="99"/>
      <c r="CE960" s="99"/>
      <c r="CF960" s="99"/>
      <c r="CG960" s="99"/>
      <c r="CH960" s="99"/>
      <c r="CI960" s="206"/>
      <c r="CJ960" s="206"/>
      <c r="CK960" s="206"/>
      <c r="CL960" s="206"/>
      <c r="CM960" s="206"/>
      <c r="CN960" s="206"/>
    </row>
    <row r="961" spans="2:92" x14ac:dyDescent="0.25">
      <c r="B961" s="99" t="str">
        <f t="shared" si="94"/>
        <v/>
      </c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100"/>
      <c r="AH961" s="99"/>
      <c r="AI961" s="99"/>
      <c r="AJ961" s="99"/>
      <c r="AK961" s="99"/>
      <c r="AL961" s="99"/>
      <c r="AM961" s="99"/>
      <c r="AN961" s="99"/>
      <c r="AO961" s="99"/>
      <c r="AP961" s="99"/>
      <c r="AQ961" s="99"/>
      <c r="AR961" s="99"/>
      <c r="AS961" s="99"/>
      <c r="AT961" s="99"/>
      <c r="AU961" s="99"/>
      <c r="AV961" s="99"/>
      <c r="AW961" s="99"/>
      <c r="AX961" s="99"/>
      <c r="AY961" s="99"/>
      <c r="AZ961" s="99"/>
      <c r="BA961" s="99"/>
      <c r="BB961" s="99"/>
      <c r="BC961" s="99"/>
      <c r="BD961" s="99"/>
      <c r="BE961" s="99"/>
      <c r="BF961" s="99"/>
      <c r="BG961" s="99"/>
      <c r="BH961" s="99"/>
      <c r="BI961" s="99"/>
      <c r="BJ961" s="99"/>
      <c r="BK961" s="99"/>
      <c r="BL961" s="99"/>
      <c r="BM961" s="99"/>
      <c r="BN961" s="99"/>
      <c r="BO961" s="99"/>
      <c r="BP961" s="99"/>
      <c r="BQ961" s="99"/>
      <c r="BR961" s="99"/>
      <c r="BS961" s="99"/>
      <c r="BT961" s="99"/>
      <c r="BU961" s="99"/>
      <c r="BV961" s="99"/>
      <c r="BW961" s="99"/>
      <c r="BX961" s="99"/>
      <c r="BY961" s="99"/>
      <c r="BZ961" s="99"/>
      <c r="CA961" s="99"/>
      <c r="CB961" s="99"/>
      <c r="CC961" s="99"/>
      <c r="CD961" s="99"/>
      <c r="CE961" s="99"/>
      <c r="CF961" s="99"/>
      <c r="CG961" s="99"/>
      <c r="CH961" s="99"/>
      <c r="CI961" s="206"/>
      <c r="CJ961" s="206"/>
      <c r="CK961" s="206"/>
      <c r="CL961" s="206"/>
      <c r="CM961" s="206"/>
      <c r="CN961" s="206"/>
    </row>
    <row r="962" spans="2:92" x14ac:dyDescent="0.25">
      <c r="B962" s="99" t="str">
        <f t="shared" si="94"/>
        <v/>
      </c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  <c r="AE962" s="99"/>
      <c r="AF962" s="99"/>
      <c r="AG962" s="100"/>
      <c r="AH962" s="99"/>
      <c r="AI962" s="99"/>
      <c r="AJ962" s="99"/>
      <c r="AK962" s="99"/>
      <c r="AL962" s="99"/>
      <c r="AM962" s="99"/>
      <c r="AN962" s="99"/>
      <c r="AO962" s="99"/>
      <c r="AP962" s="99"/>
      <c r="AQ962" s="99"/>
      <c r="AR962" s="99"/>
      <c r="AS962" s="99"/>
      <c r="AT962" s="99"/>
      <c r="AU962" s="99"/>
      <c r="AV962" s="99"/>
      <c r="AW962" s="99"/>
      <c r="AX962" s="99"/>
      <c r="AY962" s="99"/>
      <c r="AZ962" s="99"/>
      <c r="BA962" s="99"/>
      <c r="BB962" s="99"/>
      <c r="BC962" s="99"/>
      <c r="BD962" s="99"/>
      <c r="BE962" s="99"/>
      <c r="BF962" s="99"/>
      <c r="BG962" s="99"/>
      <c r="BH962" s="99"/>
      <c r="BI962" s="99"/>
      <c r="BJ962" s="99"/>
      <c r="BK962" s="99"/>
      <c r="BL962" s="99"/>
      <c r="BM962" s="99"/>
      <c r="BN962" s="99"/>
      <c r="BO962" s="99"/>
      <c r="BP962" s="99"/>
      <c r="BQ962" s="99"/>
      <c r="BR962" s="99"/>
      <c r="BS962" s="99"/>
      <c r="BT962" s="99"/>
      <c r="BU962" s="99"/>
      <c r="BV962" s="99"/>
      <c r="BW962" s="99"/>
      <c r="BX962" s="99"/>
      <c r="BY962" s="99"/>
      <c r="BZ962" s="99"/>
      <c r="CA962" s="99"/>
      <c r="CB962" s="99"/>
      <c r="CC962" s="99"/>
      <c r="CD962" s="99"/>
      <c r="CE962" s="99"/>
      <c r="CF962" s="99"/>
      <c r="CG962" s="99"/>
      <c r="CH962" s="99"/>
      <c r="CI962" s="206"/>
      <c r="CJ962" s="206"/>
      <c r="CK962" s="206"/>
      <c r="CL962" s="206"/>
      <c r="CM962" s="206"/>
      <c r="CN962" s="206"/>
    </row>
    <row r="963" spans="2:92" x14ac:dyDescent="0.25">
      <c r="B963" s="99" t="str">
        <f t="shared" si="94"/>
        <v/>
      </c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  <c r="AE963" s="99"/>
      <c r="AF963" s="99"/>
      <c r="AG963" s="100"/>
      <c r="AH963" s="99"/>
      <c r="AI963" s="99"/>
      <c r="AJ963" s="99"/>
      <c r="AK963" s="99"/>
      <c r="AL963" s="99"/>
      <c r="AM963" s="99"/>
      <c r="AN963" s="99"/>
      <c r="AO963" s="99"/>
      <c r="AP963" s="99"/>
      <c r="AQ963" s="99"/>
      <c r="AR963" s="99"/>
      <c r="AS963" s="99"/>
      <c r="AT963" s="99"/>
      <c r="AU963" s="99"/>
      <c r="AV963" s="99"/>
      <c r="AW963" s="99"/>
      <c r="AX963" s="99"/>
      <c r="AY963" s="99"/>
      <c r="AZ963" s="99"/>
      <c r="BA963" s="99"/>
      <c r="BB963" s="99"/>
      <c r="BC963" s="99"/>
      <c r="BD963" s="99"/>
      <c r="BE963" s="99"/>
      <c r="BF963" s="99"/>
      <c r="BG963" s="99"/>
      <c r="BH963" s="99"/>
      <c r="BI963" s="99"/>
      <c r="BJ963" s="99"/>
      <c r="BK963" s="99"/>
      <c r="BL963" s="99"/>
      <c r="BM963" s="99"/>
      <c r="BN963" s="99"/>
      <c r="BO963" s="99"/>
      <c r="BP963" s="99"/>
      <c r="BQ963" s="99"/>
      <c r="BR963" s="99"/>
      <c r="BS963" s="99"/>
      <c r="BT963" s="99"/>
      <c r="BU963" s="99"/>
      <c r="BV963" s="99"/>
      <c r="BW963" s="99"/>
      <c r="BX963" s="99"/>
      <c r="BY963" s="99"/>
      <c r="BZ963" s="99"/>
      <c r="CA963" s="99"/>
      <c r="CB963" s="99"/>
      <c r="CC963" s="99"/>
      <c r="CD963" s="99"/>
      <c r="CE963" s="99"/>
      <c r="CF963" s="99"/>
      <c r="CG963" s="99"/>
      <c r="CH963" s="99"/>
      <c r="CI963" s="206"/>
      <c r="CJ963" s="206"/>
      <c r="CK963" s="206"/>
      <c r="CL963" s="206"/>
      <c r="CM963" s="206"/>
      <c r="CN963" s="206"/>
    </row>
    <row r="964" spans="2:92" x14ac:dyDescent="0.25">
      <c r="B964" s="99" t="str">
        <f t="shared" si="94"/>
        <v/>
      </c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  <c r="AE964" s="99"/>
      <c r="AF964" s="99"/>
      <c r="AG964" s="100"/>
      <c r="AH964" s="99"/>
      <c r="AI964" s="99"/>
      <c r="AJ964" s="99"/>
      <c r="AK964" s="99"/>
      <c r="AL964" s="99"/>
      <c r="AM964" s="99"/>
      <c r="AN964" s="99"/>
      <c r="AO964" s="99"/>
      <c r="AP964" s="99"/>
      <c r="AQ964" s="99"/>
      <c r="AR964" s="99"/>
      <c r="AS964" s="99"/>
      <c r="AT964" s="99"/>
      <c r="AU964" s="99"/>
      <c r="AV964" s="99"/>
      <c r="AW964" s="99"/>
      <c r="AX964" s="99"/>
      <c r="AY964" s="99"/>
      <c r="AZ964" s="99"/>
      <c r="BA964" s="99"/>
      <c r="BB964" s="99"/>
      <c r="BC964" s="99"/>
      <c r="BD964" s="99"/>
      <c r="BE964" s="99"/>
      <c r="BF964" s="99"/>
      <c r="BG964" s="99"/>
      <c r="BH964" s="99"/>
      <c r="BI964" s="99"/>
      <c r="BJ964" s="99"/>
      <c r="BK964" s="99"/>
      <c r="BL964" s="99"/>
      <c r="BM964" s="99"/>
      <c r="BN964" s="99"/>
      <c r="BO964" s="99"/>
      <c r="BP964" s="99"/>
      <c r="BQ964" s="99"/>
      <c r="BR964" s="99"/>
      <c r="BS964" s="99"/>
      <c r="BT964" s="99"/>
      <c r="BU964" s="99"/>
      <c r="BV964" s="99"/>
      <c r="BW964" s="99"/>
      <c r="BX964" s="99"/>
      <c r="BY964" s="99"/>
      <c r="BZ964" s="99"/>
      <c r="CA964" s="99"/>
      <c r="CB964" s="99"/>
      <c r="CC964" s="99"/>
      <c r="CD964" s="99"/>
      <c r="CE964" s="99"/>
      <c r="CF964" s="99"/>
      <c r="CG964" s="99"/>
      <c r="CH964" s="99"/>
      <c r="CI964" s="206"/>
      <c r="CJ964" s="206"/>
      <c r="CK964" s="206"/>
      <c r="CL964" s="206"/>
      <c r="CM964" s="206"/>
      <c r="CN964" s="206"/>
    </row>
    <row r="965" spans="2:92" x14ac:dyDescent="0.25">
      <c r="B965" s="99" t="str">
        <f t="shared" si="94"/>
        <v/>
      </c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  <c r="AE965" s="99"/>
      <c r="AF965" s="99"/>
      <c r="AG965" s="100"/>
      <c r="AH965" s="99"/>
      <c r="AI965" s="99"/>
      <c r="AJ965" s="99"/>
      <c r="AK965" s="99"/>
      <c r="AL965" s="99"/>
      <c r="AM965" s="99"/>
      <c r="AN965" s="99"/>
      <c r="AO965" s="99"/>
      <c r="AP965" s="99"/>
      <c r="AQ965" s="99"/>
      <c r="AR965" s="99"/>
      <c r="AS965" s="99"/>
      <c r="AT965" s="99"/>
      <c r="AU965" s="99"/>
      <c r="AV965" s="99"/>
      <c r="AW965" s="99"/>
      <c r="AX965" s="99"/>
      <c r="AY965" s="99"/>
      <c r="AZ965" s="99"/>
      <c r="BA965" s="99"/>
      <c r="BB965" s="99"/>
      <c r="BC965" s="99"/>
      <c r="BD965" s="99"/>
      <c r="BE965" s="99"/>
      <c r="BF965" s="99"/>
      <c r="BG965" s="99"/>
      <c r="BH965" s="99"/>
      <c r="BI965" s="99"/>
      <c r="BJ965" s="99"/>
      <c r="BK965" s="99"/>
      <c r="BL965" s="99"/>
      <c r="BM965" s="99"/>
      <c r="BN965" s="99"/>
      <c r="BO965" s="99"/>
      <c r="BP965" s="99"/>
      <c r="BQ965" s="99"/>
      <c r="BR965" s="99"/>
      <c r="BS965" s="99"/>
      <c r="BT965" s="99"/>
      <c r="BU965" s="99"/>
      <c r="BV965" s="99"/>
      <c r="BW965" s="99"/>
      <c r="BX965" s="99"/>
      <c r="BY965" s="99"/>
      <c r="BZ965" s="99"/>
      <c r="CA965" s="99"/>
      <c r="CB965" s="99"/>
      <c r="CC965" s="99"/>
      <c r="CD965" s="99"/>
      <c r="CE965" s="99"/>
      <c r="CF965" s="99"/>
      <c r="CG965" s="99"/>
      <c r="CH965" s="99"/>
      <c r="CI965" s="206"/>
      <c r="CJ965" s="206"/>
      <c r="CK965" s="206"/>
      <c r="CL965" s="206"/>
      <c r="CM965" s="206"/>
      <c r="CN965" s="206"/>
    </row>
    <row r="966" spans="2:92" x14ac:dyDescent="0.25">
      <c r="B966" s="99" t="str">
        <f t="shared" si="94"/>
        <v/>
      </c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  <c r="AE966" s="99"/>
      <c r="AF966" s="99"/>
      <c r="AG966" s="100"/>
      <c r="AH966" s="99"/>
      <c r="AI966" s="99"/>
      <c r="AJ966" s="99"/>
      <c r="AK966" s="99"/>
      <c r="AL966" s="99"/>
      <c r="AM966" s="99"/>
      <c r="AN966" s="99"/>
      <c r="AO966" s="99"/>
      <c r="AP966" s="99"/>
      <c r="AQ966" s="99"/>
      <c r="AR966" s="99"/>
      <c r="AS966" s="99"/>
      <c r="AT966" s="99"/>
      <c r="AU966" s="99"/>
      <c r="AV966" s="99"/>
      <c r="AW966" s="99"/>
      <c r="AX966" s="99"/>
      <c r="AY966" s="99"/>
      <c r="AZ966" s="99"/>
      <c r="BA966" s="99"/>
      <c r="BB966" s="99"/>
      <c r="BC966" s="99"/>
      <c r="BD966" s="99"/>
      <c r="BE966" s="99"/>
      <c r="BF966" s="99"/>
      <c r="BG966" s="99"/>
      <c r="BH966" s="99"/>
      <c r="BI966" s="99"/>
      <c r="BJ966" s="99"/>
      <c r="BK966" s="99"/>
      <c r="BL966" s="99"/>
      <c r="BM966" s="99"/>
      <c r="BN966" s="99"/>
      <c r="BO966" s="99"/>
      <c r="BP966" s="99"/>
      <c r="BQ966" s="99"/>
      <c r="BR966" s="99"/>
      <c r="BS966" s="99"/>
      <c r="BT966" s="99"/>
      <c r="BU966" s="99"/>
      <c r="BV966" s="99"/>
      <c r="BW966" s="99"/>
      <c r="BX966" s="99"/>
      <c r="BY966" s="99"/>
      <c r="BZ966" s="99"/>
      <c r="CA966" s="99"/>
      <c r="CB966" s="99"/>
      <c r="CC966" s="99"/>
      <c r="CD966" s="99"/>
      <c r="CE966" s="99"/>
      <c r="CF966" s="99"/>
      <c r="CG966" s="99"/>
      <c r="CH966" s="99"/>
      <c r="CI966" s="206"/>
      <c r="CJ966" s="206"/>
      <c r="CK966" s="206"/>
      <c r="CL966" s="206"/>
      <c r="CM966" s="206"/>
      <c r="CN966" s="206"/>
    </row>
    <row r="967" spans="2:92" x14ac:dyDescent="0.25">
      <c r="B967" s="99" t="str">
        <f t="shared" si="94"/>
        <v/>
      </c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  <c r="AE967" s="99"/>
      <c r="AF967" s="99"/>
      <c r="AG967" s="100"/>
      <c r="AH967" s="99"/>
      <c r="AI967" s="99"/>
      <c r="AJ967" s="99"/>
      <c r="AK967" s="99"/>
      <c r="AL967" s="99"/>
      <c r="AM967" s="99"/>
      <c r="AN967" s="99"/>
      <c r="AO967" s="99"/>
      <c r="AP967" s="99"/>
      <c r="AQ967" s="99"/>
      <c r="AR967" s="99"/>
      <c r="AS967" s="99"/>
      <c r="AT967" s="99"/>
      <c r="AU967" s="99"/>
      <c r="AV967" s="99"/>
      <c r="AW967" s="99"/>
      <c r="AX967" s="99"/>
      <c r="AY967" s="99"/>
      <c r="AZ967" s="99"/>
      <c r="BA967" s="99"/>
      <c r="BB967" s="99"/>
      <c r="BC967" s="99"/>
      <c r="BD967" s="99"/>
      <c r="BE967" s="99"/>
      <c r="BF967" s="99"/>
      <c r="BG967" s="99"/>
      <c r="BH967" s="99"/>
      <c r="BI967" s="99"/>
      <c r="BJ967" s="99"/>
      <c r="BK967" s="99"/>
      <c r="BL967" s="99"/>
      <c r="BM967" s="99"/>
      <c r="BN967" s="99"/>
      <c r="BO967" s="99"/>
      <c r="BP967" s="99"/>
      <c r="BQ967" s="99"/>
      <c r="BR967" s="99"/>
      <c r="BS967" s="99"/>
      <c r="BT967" s="99"/>
      <c r="BU967" s="99"/>
      <c r="BV967" s="99"/>
      <c r="BW967" s="99"/>
      <c r="BX967" s="99"/>
      <c r="BY967" s="99"/>
      <c r="BZ967" s="99"/>
      <c r="CA967" s="99"/>
      <c r="CB967" s="99"/>
      <c r="CC967" s="99"/>
      <c r="CD967" s="99"/>
      <c r="CE967" s="99"/>
      <c r="CF967" s="99"/>
      <c r="CG967" s="99"/>
      <c r="CH967" s="99"/>
      <c r="CI967" s="206"/>
      <c r="CJ967" s="206"/>
      <c r="CK967" s="206"/>
      <c r="CL967" s="206"/>
      <c r="CM967" s="206"/>
      <c r="CN967" s="206"/>
    </row>
    <row r="968" spans="2:92" x14ac:dyDescent="0.25">
      <c r="B968" s="99" t="str">
        <f t="shared" si="94"/>
        <v/>
      </c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  <c r="AE968" s="99"/>
      <c r="AF968" s="99"/>
      <c r="AG968" s="100"/>
      <c r="AH968" s="99"/>
      <c r="AI968" s="99"/>
      <c r="AJ968" s="99"/>
      <c r="AK968" s="99"/>
      <c r="AL968" s="99"/>
      <c r="AM968" s="99"/>
      <c r="AN968" s="99"/>
      <c r="AO968" s="99"/>
      <c r="AP968" s="99"/>
      <c r="AQ968" s="99"/>
      <c r="AR968" s="99"/>
      <c r="AS968" s="99"/>
      <c r="AT968" s="99"/>
      <c r="AU968" s="99"/>
      <c r="AV968" s="99"/>
      <c r="AW968" s="99"/>
      <c r="AX968" s="99"/>
      <c r="AY968" s="99"/>
      <c r="AZ968" s="99"/>
      <c r="BA968" s="99"/>
      <c r="BB968" s="99"/>
      <c r="BC968" s="99"/>
      <c r="BD968" s="99"/>
      <c r="BE968" s="99"/>
      <c r="BF968" s="99"/>
      <c r="BG968" s="99"/>
      <c r="BH968" s="99"/>
      <c r="BI968" s="99"/>
      <c r="BJ968" s="99"/>
      <c r="BK968" s="99"/>
      <c r="BL968" s="99"/>
      <c r="BM968" s="99"/>
      <c r="BN968" s="99"/>
      <c r="BO968" s="99"/>
      <c r="BP968" s="99"/>
      <c r="BQ968" s="99"/>
      <c r="BR968" s="99"/>
      <c r="BS968" s="99"/>
      <c r="BT968" s="99"/>
      <c r="BU968" s="99"/>
      <c r="BV968" s="99"/>
      <c r="BW968" s="99"/>
      <c r="BX968" s="99"/>
      <c r="BY968" s="99"/>
      <c r="BZ968" s="99"/>
      <c r="CA968" s="99"/>
      <c r="CB968" s="99"/>
      <c r="CC968" s="99"/>
      <c r="CD968" s="99"/>
      <c r="CE968" s="99"/>
      <c r="CF968" s="99"/>
      <c r="CG968" s="99"/>
      <c r="CH968" s="99"/>
      <c r="CI968" s="206"/>
      <c r="CJ968" s="206"/>
      <c r="CK968" s="206"/>
      <c r="CL968" s="206"/>
      <c r="CM968" s="206"/>
      <c r="CN968" s="206"/>
    </row>
    <row r="969" spans="2:92" x14ac:dyDescent="0.25">
      <c r="B969" s="99" t="str">
        <f t="shared" si="94"/>
        <v/>
      </c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100"/>
      <c r="AH969" s="99"/>
      <c r="AI969" s="99"/>
      <c r="AJ969" s="99"/>
      <c r="AK969" s="99"/>
      <c r="AL969" s="99"/>
      <c r="AM969" s="99"/>
      <c r="AN969" s="99"/>
      <c r="AO969" s="99"/>
      <c r="AP969" s="99"/>
      <c r="AQ969" s="99"/>
      <c r="AR969" s="99"/>
      <c r="AS969" s="99"/>
      <c r="AT969" s="99"/>
      <c r="AU969" s="99"/>
      <c r="AV969" s="99"/>
      <c r="AW969" s="99"/>
      <c r="AX969" s="99"/>
      <c r="AY969" s="99"/>
      <c r="AZ969" s="99"/>
      <c r="BA969" s="99"/>
      <c r="BB969" s="99"/>
      <c r="BC969" s="99"/>
      <c r="BD969" s="99"/>
      <c r="BE969" s="99"/>
      <c r="BF969" s="99"/>
      <c r="BG969" s="99"/>
      <c r="BH969" s="99"/>
      <c r="BI969" s="99"/>
      <c r="BJ969" s="99"/>
      <c r="BK969" s="99"/>
      <c r="BL969" s="99"/>
      <c r="BM969" s="99"/>
      <c r="BN969" s="99"/>
      <c r="BO969" s="99"/>
      <c r="BP969" s="99"/>
      <c r="BQ969" s="99"/>
      <c r="BR969" s="99"/>
      <c r="BS969" s="99"/>
      <c r="BT969" s="99"/>
      <c r="BU969" s="99"/>
      <c r="BV969" s="99"/>
      <c r="BW969" s="99"/>
      <c r="BX969" s="99"/>
      <c r="BY969" s="99"/>
      <c r="BZ969" s="99"/>
      <c r="CA969" s="99"/>
      <c r="CB969" s="99"/>
      <c r="CC969" s="99"/>
      <c r="CD969" s="99"/>
      <c r="CE969" s="99"/>
      <c r="CF969" s="99"/>
      <c r="CG969" s="99"/>
      <c r="CH969" s="99"/>
      <c r="CI969" s="206"/>
      <c r="CJ969" s="206"/>
      <c r="CK969" s="206"/>
      <c r="CL969" s="206"/>
      <c r="CM969" s="206"/>
      <c r="CN969" s="206"/>
    </row>
    <row r="970" spans="2:92" x14ac:dyDescent="0.25">
      <c r="B970" s="99" t="str">
        <f t="shared" si="94"/>
        <v/>
      </c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  <c r="AE970" s="99"/>
      <c r="AF970" s="99"/>
      <c r="AG970" s="100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9"/>
      <c r="BD970" s="99"/>
      <c r="BE970" s="99"/>
      <c r="BF970" s="99"/>
      <c r="BG970" s="99"/>
      <c r="BH970" s="99"/>
      <c r="BI970" s="99"/>
      <c r="BJ970" s="99"/>
      <c r="BK970" s="99"/>
      <c r="BL970" s="99"/>
      <c r="BM970" s="99"/>
      <c r="BN970" s="99"/>
      <c r="BO970" s="99"/>
      <c r="BP970" s="99"/>
      <c r="BQ970" s="99"/>
      <c r="BR970" s="99"/>
      <c r="BS970" s="99"/>
      <c r="BT970" s="99"/>
      <c r="BU970" s="99"/>
      <c r="BV970" s="99"/>
      <c r="BW970" s="99"/>
      <c r="BX970" s="99"/>
      <c r="BY970" s="99"/>
      <c r="BZ970" s="99"/>
      <c r="CA970" s="99"/>
      <c r="CB970" s="99"/>
      <c r="CC970" s="99"/>
      <c r="CD970" s="99"/>
      <c r="CE970" s="99"/>
      <c r="CF970" s="99"/>
      <c r="CG970" s="99"/>
      <c r="CH970" s="99"/>
      <c r="CI970" s="206"/>
      <c r="CJ970" s="206"/>
      <c r="CK970" s="206"/>
      <c r="CL970" s="206"/>
      <c r="CM970" s="206"/>
      <c r="CN970" s="206"/>
    </row>
    <row r="971" spans="2:92" x14ac:dyDescent="0.25">
      <c r="B971" s="99" t="str">
        <f t="shared" si="94"/>
        <v/>
      </c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  <c r="AE971" s="99"/>
      <c r="AF971" s="99"/>
      <c r="AG971" s="100"/>
      <c r="AH971" s="99"/>
      <c r="AI971" s="99"/>
      <c r="AJ971" s="99"/>
      <c r="AK971" s="99"/>
      <c r="AL971" s="99"/>
      <c r="AM971" s="99"/>
      <c r="AN971" s="99"/>
      <c r="AO971" s="99"/>
      <c r="AP971" s="99"/>
      <c r="AQ971" s="99"/>
      <c r="AR971" s="99"/>
      <c r="AS971" s="99"/>
      <c r="AT971" s="99"/>
      <c r="AU971" s="99"/>
      <c r="AV971" s="99"/>
      <c r="AW971" s="99"/>
      <c r="AX971" s="99"/>
      <c r="AY971" s="99"/>
      <c r="AZ971" s="99"/>
      <c r="BA971" s="99"/>
      <c r="BB971" s="99"/>
      <c r="BC971" s="99"/>
      <c r="BD971" s="99"/>
      <c r="BE971" s="99"/>
      <c r="BF971" s="99"/>
      <c r="BG971" s="99"/>
      <c r="BH971" s="99"/>
      <c r="BI971" s="99"/>
      <c r="BJ971" s="99"/>
      <c r="BK971" s="99"/>
      <c r="BL971" s="99"/>
      <c r="BM971" s="99"/>
      <c r="BN971" s="99"/>
      <c r="BO971" s="99"/>
      <c r="BP971" s="99"/>
      <c r="BQ971" s="99"/>
      <c r="BR971" s="99"/>
      <c r="BS971" s="99"/>
      <c r="BT971" s="99"/>
      <c r="BU971" s="99"/>
      <c r="BV971" s="99"/>
      <c r="BW971" s="99"/>
      <c r="BX971" s="99"/>
      <c r="BY971" s="99"/>
      <c r="BZ971" s="99"/>
      <c r="CA971" s="99"/>
      <c r="CB971" s="99"/>
      <c r="CC971" s="99"/>
      <c r="CD971" s="99"/>
      <c r="CE971" s="99"/>
      <c r="CF971" s="99"/>
      <c r="CG971" s="99"/>
      <c r="CH971" s="99"/>
      <c r="CI971" s="206"/>
      <c r="CJ971" s="206"/>
      <c r="CK971" s="206"/>
      <c r="CL971" s="206"/>
      <c r="CM971" s="206"/>
      <c r="CN971" s="206"/>
    </row>
    <row r="972" spans="2:92" x14ac:dyDescent="0.25">
      <c r="B972" s="99" t="str">
        <f t="shared" si="94"/>
        <v/>
      </c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  <c r="AE972" s="99"/>
      <c r="AF972" s="99"/>
      <c r="AG972" s="100"/>
      <c r="AH972" s="99"/>
      <c r="AI972" s="99"/>
      <c r="AJ972" s="99"/>
      <c r="AK972" s="99"/>
      <c r="AL972" s="99"/>
      <c r="AM972" s="99"/>
      <c r="AN972" s="99"/>
      <c r="AO972" s="99"/>
      <c r="AP972" s="99"/>
      <c r="AQ972" s="99"/>
      <c r="AR972" s="99"/>
      <c r="AS972" s="99"/>
      <c r="AT972" s="99"/>
      <c r="AU972" s="99"/>
      <c r="AV972" s="99"/>
      <c r="AW972" s="99"/>
      <c r="AX972" s="99"/>
      <c r="AY972" s="99"/>
      <c r="AZ972" s="99"/>
      <c r="BA972" s="99"/>
      <c r="BB972" s="99"/>
      <c r="BC972" s="99"/>
      <c r="BD972" s="99"/>
      <c r="BE972" s="99"/>
      <c r="BF972" s="99"/>
      <c r="BG972" s="99"/>
      <c r="BH972" s="99"/>
      <c r="BI972" s="99"/>
      <c r="BJ972" s="99"/>
      <c r="BK972" s="99"/>
      <c r="BL972" s="99"/>
      <c r="BM972" s="99"/>
      <c r="BN972" s="99"/>
      <c r="BO972" s="99"/>
      <c r="BP972" s="99"/>
      <c r="BQ972" s="99"/>
      <c r="BR972" s="99"/>
      <c r="BS972" s="99"/>
      <c r="BT972" s="99"/>
      <c r="BU972" s="99"/>
      <c r="BV972" s="99"/>
      <c r="BW972" s="99"/>
      <c r="BX972" s="99"/>
      <c r="BY972" s="99"/>
      <c r="BZ972" s="99"/>
      <c r="CA972" s="99"/>
      <c r="CB972" s="99"/>
      <c r="CC972" s="99"/>
      <c r="CD972" s="99"/>
      <c r="CE972" s="99"/>
      <c r="CF972" s="99"/>
      <c r="CG972" s="99"/>
      <c r="CH972" s="99"/>
      <c r="CI972" s="206"/>
      <c r="CJ972" s="206"/>
      <c r="CK972" s="206"/>
      <c r="CL972" s="206"/>
      <c r="CM972" s="206"/>
      <c r="CN972" s="206"/>
    </row>
    <row r="973" spans="2:92" x14ac:dyDescent="0.25">
      <c r="B973" s="99" t="str">
        <f t="shared" si="94"/>
        <v/>
      </c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  <c r="AE973" s="99"/>
      <c r="AF973" s="99"/>
      <c r="AG973" s="100"/>
      <c r="AH973" s="99"/>
      <c r="AI973" s="99"/>
      <c r="AJ973" s="99"/>
      <c r="AK973" s="99"/>
      <c r="AL973" s="99"/>
      <c r="AM973" s="99"/>
      <c r="AN973" s="99"/>
      <c r="AO973" s="99"/>
      <c r="AP973" s="99"/>
      <c r="AQ973" s="99"/>
      <c r="AR973" s="99"/>
      <c r="AS973" s="99"/>
      <c r="AT973" s="99"/>
      <c r="AU973" s="99"/>
      <c r="AV973" s="99"/>
      <c r="AW973" s="99"/>
      <c r="AX973" s="99"/>
      <c r="AY973" s="99"/>
      <c r="AZ973" s="99"/>
      <c r="BA973" s="99"/>
      <c r="BB973" s="99"/>
      <c r="BC973" s="99"/>
      <c r="BD973" s="99"/>
      <c r="BE973" s="99"/>
      <c r="BF973" s="99"/>
      <c r="BG973" s="99"/>
      <c r="BH973" s="99"/>
      <c r="BI973" s="99"/>
      <c r="BJ973" s="99"/>
      <c r="BK973" s="99"/>
      <c r="BL973" s="99"/>
      <c r="BM973" s="99"/>
      <c r="BN973" s="99"/>
      <c r="BO973" s="99"/>
      <c r="BP973" s="99"/>
      <c r="BQ973" s="99"/>
      <c r="BR973" s="99"/>
      <c r="BS973" s="99"/>
      <c r="BT973" s="99"/>
      <c r="BU973" s="99"/>
      <c r="BV973" s="99"/>
      <c r="BW973" s="99"/>
      <c r="BX973" s="99"/>
      <c r="BY973" s="99"/>
      <c r="BZ973" s="99"/>
      <c r="CA973" s="99"/>
      <c r="CB973" s="99"/>
      <c r="CC973" s="99"/>
      <c r="CD973" s="99"/>
      <c r="CE973" s="99"/>
      <c r="CF973" s="99"/>
      <c r="CG973" s="99"/>
      <c r="CH973" s="99"/>
      <c r="CI973" s="206"/>
      <c r="CJ973" s="206"/>
      <c r="CK973" s="206"/>
      <c r="CL973" s="206"/>
      <c r="CM973" s="206"/>
      <c r="CN973" s="206"/>
    </row>
    <row r="974" spans="2:92" x14ac:dyDescent="0.25">
      <c r="B974" s="99" t="str">
        <f t="shared" si="94"/>
        <v/>
      </c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  <c r="AE974" s="99"/>
      <c r="AF974" s="99"/>
      <c r="AG974" s="100"/>
      <c r="AH974" s="99"/>
      <c r="AI974" s="99"/>
      <c r="AJ974" s="99"/>
      <c r="AK974" s="99"/>
      <c r="AL974" s="99"/>
      <c r="AM974" s="99"/>
      <c r="AN974" s="99"/>
      <c r="AO974" s="99"/>
      <c r="AP974" s="99"/>
      <c r="AQ974" s="99"/>
      <c r="AR974" s="99"/>
      <c r="AS974" s="99"/>
      <c r="AT974" s="99"/>
      <c r="AU974" s="99"/>
      <c r="AV974" s="99"/>
      <c r="AW974" s="99"/>
      <c r="AX974" s="99"/>
      <c r="AY974" s="99"/>
      <c r="AZ974" s="99"/>
      <c r="BA974" s="99"/>
      <c r="BB974" s="99"/>
      <c r="BC974" s="99"/>
      <c r="BD974" s="99"/>
      <c r="BE974" s="99"/>
      <c r="BF974" s="99"/>
      <c r="BG974" s="99"/>
      <c r="BH974" s="99"/>
      <c r="BI974" s="99"/>
      <c r="BJ974" s="99"/>
      <c r="BK974" s="99"/>
      <c r="BL974" s="99"/>
      <c r="BM974" s="99"/>
      <c r="BN974" s="99"/>
      <c r="BO974" s="99"/>
      <c r="BP974" s="99"/>
      <c r="BQ974" s="99"/>
      <c r="BR974" s="99"/>
      <c r="BS974" s="99"/>
      <c r="BT974" s="99"/>
      <c r="BU974" s="99"/>
      <c r="BV974" s="99"/>
      <c r="BW974" s="99"/>
      <c r="BX974" s="99"/>
      <c r="BY974" s="99"/>
      <c r="BZ974" s="99"/>
      <c r="CA974" s="99"/>
      <c r="CB974" s="99"/>
      <c r="CC974" s="99"/>
      <c r="CD974" s="99"/>
      <c r="CE974" s="99"/>
      <c r="CF974" s="99"/>
      <c r="CG974" s="99"/>
      <c r="CH974" s="99"/>
      <c r="CI974" s="206"/>
      <c r="CJ974" s="206"/>
      <c r="CK974" s="206"/>
      <c r="CL974" s="206"/>
      <c r="CM974" s="206"/>
      <c r="CN974" s="206"/>
    </row>
    <row r="975" spans="2:92" x14ac:dyDescent="0.25">
      <c r="B975" s="99" t="str">
        <f t="shared" si="94"/>
        <v/>
      </c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  <c r="AE975" s="99"/>
      <c r="AF975" s="99"/>
      <c r="AG975" s="100"/>
      <c r="AH975" s="99"/>
      <c r="AI975" s="99"/>
      <c r="AJ975" s="99"/>
      <c r="AK975" s="99"/>
      <c r="AL975" s="99"/>
      <c r="AM975" s="99"/>
      <c r="AN975" s="99"/>
      <c r="AO975" s="99"/>
      <c r="AP975" s="99"/>
      <c r="AQ975" s="99"/>
      <c r="AR975" s="99"/>
      <c r="AS975" s="99"/>
      <c r="AT975" s="99"/>
      <c r="AU975" s="99"/>
      <c r="AV975" s="99"/>
      <c r="AW975" s="99"/>
      <c r="AX975" s="99"/>
      <c r="AY975" s="99"/>
      <c r="AZ975" s="99"/>
      <c r="BA975" s="99"/>
      <c r="BB975" s="99"/>
      <c r="BC975" s="99"/>
      <c r="BD975" s="99"/>
      <c r="BE975" s="99"/>
      <c r="BF975" s="99"/>
      <c r="BG975" s="99"/>
      <c r="BH975" s="99"/>
      <c r="BI975" s="99"/>
      <c r="BJ975" s="99"/>
      <c r="BK975" s="99"/>
      <c r="BL975" s="99"/>
      <c r="BM975" s="99"/>
      <c r="BN975" s="99"/>
      <c r="BO975" s="99"/>
      <c r="BP975" s="99"/>
      <c r="BQ975" s="99"/>
      <c r="BR975" s="99"/>
      <c r="BS975" s="99"/>
      <c r="BT975" s="99"/>
      <c r="BU975" s="99"/>
      <c r="BV975" s="99"/>
      <c r="BW975" s="99"/>
      <c r="BX975" s="99"/>
      <c r="BY975" s="99"/>
      <c r="BZ975" s="99"/>
      <c r="CA975" s="99"/>
      <c r="CB975" s="99"/>
      <c r="CC975" s="99"/>
      <c r="CD975" s="99"/>
      <c r="CE975" s="99"/>
      <c r="CF975" s="99"/>
      <c r="CG975" s="99"/>
      <c r="CH975" s="99"/>
      <c r="CI975" s="206"/>
      <c r="CJ975" s="206"/>
      <c r="CK975" s="206"/>
      <c r="CL975" s="206"/>
      <c r="CM975" s="206"/>
      <c r="CN975" s="206"/>
    </row>
    <row r="976" spans="2:92" x14ac:dyDescent="0.25">
      <c r="B976" s="99" t="str">
        <f t="shared" si="94"/>
        <v/>
      </c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  <c r="AE976" s="99"/>
      <c r="AF976" s="99"/>
      <c r="AG976" s="100"/>
      <c r="AH976" s="99"/>
      <c r="AI976" s="99"/>
      <c r="AJ976" s="99"/>
      <c r="AK976" s="99"/>
      <c r="AL976" s="99"/>
      <c r="AM976" s="99"/>
      <c r="AN976" s="99"/>
      <c r="AO976" s="99"/>
      <c r="AP976" s="99"/>
      <c r="AQ976" s="99"/>
      <c r="AR976" s="99"/>
      <c r="AS976" s="99"/>
      <c r="AT976" s="99"/>
      <c r="AU976" s="99"/>
      <c r="AV976" s="99"/>
      <c r="AW976" s="99"/>
      <c r="AX976" s="99"/>
      <c r="AY976" s="99"/>
      <c r="AZ976" s="99"/>
      <c r="BA976" s="99"/>
      <c r="BB976" s="99"/>
      <c r="BC976" s="99"/>
      <c r="BD976" s="99"/>
      <c r="BE976" s="99"/>
      <c r="BF976" s="99"/>
      <c r="BG976" s="99"/>
      <c r="BH976" s="99"/>
      <c r="BI976" s="99"/>
      <c r="BJ976" s="99"/>
      <c r="BK976" s="99"/>
      <c r="BL976" s="99"/>
      <c r="BM976" s="99"/>
      <c r="BN976" s="99"/>
      <c r="BO976" s="99"/>
      <c r="BP976" s="99"/>
      <c r="BQ976" s="99"/>
      <c r="BR976" s="99"/>
      <c r="BS976" s="99"/>
      <c r="BT976" s="99"/>
      <c r="BU976" s="99"/>
      <c r="BV976" s="99"/>
      <c r="BW976" s="99"/>
      <c r="BX976" s="99"/>
      <c r="BY976" s="99"/>
      <c r="BZ976" s="99"/>
      <c r="CA976" s="99"/>
      <c r="CB976" s="99"/>
      <c r="CC976" s="99"/>
      <c r="CD976" s="99"/>
      <c r="CE976" s="99"/>
      <c r="CF976" s="99"/>
      <c r="CG976" s="99"/>
      <c r="CH976" s="99"/>
      <c r="CI976" s="206"/>
      <c r="CJ976" s="206"/>
      <c r="CK976" s="206"/>
      <c r="CL976" s="206"/>
      <c r="CM976" s="206"/>
      <c r="CN976" s="206"/>
    </row>
    <row r="977" spans="2:92" x14ac:dyDescent="0.25">
      <c r="B977" s="99" t="str">
        <f t="shared" si="94"/>
        <v/>
      </c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  <c r="AE977" s="99"/>
      <c r="AF977" s="99"/>
      <c r="AG977" s="100"/>
      <c r="AH977" s="99"/>
      <c r="AI977" s="99"/>
      <c r="AJ977" s="99"/>
      <c r="AK977" s="99"/>
      <c r="AL977" s="99"/>
      <c r="AM977" s="99"/>
      <c r="AN977" s="99"/>
      <c r="AO977" s="99"/>
      <c r="AP977" s="99"/>
      <c r="AQ977" s="99"/>
      <c r="AR977" s="99"/>
      <c r="AS977" s="99"/>
      <c r="AT977" s="99"/>
      <c r="AU977" s="99"/>
      <c r="AV977" s="99"/>
      <c r="AW977" s="99"/>
      <c r="AX977" s="99"/>
      <c r="AY977" s="99"/>
      <c r="AZ977" s="99"/>
      <c r="BA977" s="99"/>
      <c r="BB977" s="99"/>
      <c r="BC977" s="99"/>
      <c r="BD977" s="99"/>
      <c r="BE977" s="99"/>
      <c r="BF977" s="99"/>
      <c r="BG977" s="99"/>
      <c r="BH977" s="99"/>
      <c r="BI977" s="99"/>
      <c r="BJ977" s="99"/>
      <c r="BK977" s="99"/>
      <c r="BL977" s="99"/>
      <c r="BM977" s="99"/>
      <c r="BN977" s="99"/>
      <c r="BO977" s="99"/>
      <c r="BP977" s="99"/>
      <c r="BQ977" s="99"/>
      <c r="BR977" s="99"/>
      <c r="BS977" s="99"/>
      <c r="BT977" s="99"/>
      <c r="BU977" s="99"/>
      <c r="BV977" s="99"/>
      <c r="BW977" s="99"/>
      <c r="BX977" s="99"/>
      <c r="BY977" s="99"/>
      <c r="BZ977" s="99"/>
      <c r="CA977" s="99"/>
      <c r="CB977" s="99"/>
      <c r="CC977" s="99"/>
      <c r="CD977" s="99"/>
      <c r="CE977" s="99"/>
      <c r="CF977" s="99"/>
      <c r="CG977" s="99"/>
      <c r="CH977" s="99"/>
      <c r="CI977" s="206"/>
      <c r="CJ977" s="206"/>
      <c r="CK977" s="206"/>
      <c r="CL977" s="206"/>
      <c r="CM977" s="206"/>
      <c r="CN977" s="206"/>
    </row>
    <row r="978" spans="2:92" x14ac:dyDescent="0.25">
      <c r="B978" s="99" t="str">
        <f t="shared" si="94"/>
        <v/>
      </c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  <c r="AE978" s="99"/>
      <c r="AF978" s="99"/>
      <c r="AG978" s="100"/>
      <c r="AH978" s="99"/>
      <c r="AI978" s="99"/>
      <c r="AJ978" s="99"/>
      <c r="AK978" s="99"/>
      <c r="AL978" s="99"/>
      <c r="AM978" s="99"/>
      <c r="AN978" s="99"/>
      <c r="AO978" s="99"/>
      <c r="AP978" s="99"/>
      <c r="AQ978" s="99"/>
      <c r="AR978" s="99"/>
      <c r="AS978" s="99"/>
      <c r="AT978" s="99"/>
      <c r="AU978" s="99"/>
      <c r="AV978" s="99"/>
      <c r="AW978" s="99"/>
      <c r="AX978" s="99"/>
      <c r="AY978" s="99"/>
      <c r="AZ978" s="99"/>
      <c r="BA978" s="99"/>
      <c r="BB978" s="99"/>
      <c r="BC978" s="99"/>
      <c r="BD978" s="99"/>
      <c r="BE978" s="99"/>
      <c r="BF978" s="99"/>
      <c r="BG978" s="99"/>
      <c r="BH978" s="99"/>
      <c r="BI978" s="99"/>
      <c r="BJ978" s="99"/>
      <c r="BK978" s="99"/>
      <c r="BL978" s="99"/>
      <c r="BM978" s="99"/>
      <c r="BN978" s="99"/>
      <c r="BO978" s="99"/>
      <c r="BP978" s="99"/>
      <c r="BQ978" s="99"/>
      <c r="BR978" s="99"/>
      <c r="BS978" s="99"/>
      <c r="BT978" s="99"/>
      <c r="BU978" s="99"/>
      <c r="BV978" s="99"/>
      <c r="BW978" s="99"/>
      <c r="BX978" s="99"/>
      <c r="BY978" s="99"/>
      <c r="BZ978" s="99"/>
      <c r="CA978" s="99"/>
      <c r="CB978" s="99"/>
      <c r="CC978" s="99"/>
      <c r="CD978" s="99"/>
      <c r="CE978" s="99"/>
      <c r="CF978" s="99"/>
      <c r="CG978" s="99"/>
      <c r="CH978" s="99"/>
      <c r="CI978" s="206"/>
      <c r="CJ978" s="206"/>
      <c r="CK978" s="206"/>
      <c r="CL978" s="206"/>
      <c r="CM978" s="206"/>
      <c r="CN978" s="206"/>
    </row>
    <row r="979" spans="2:92" x14ac:dyDescent="0.25">
      <c r="B979" s="99" t="str">
        <f t="shared" si="94"/>
        <v/>
      </c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  <c r="AE979" s="99"/>
      <c r="AF979" s="99"/>
      <c r="AG979" s="100"/>
      <c r="AH979" s="99"/>
      <c r="AI979" s="99"/>
      <c r="AJ979" s="99"/>
      <c r="AK979" s="99"/>
      <c r="AL979" s="99"/>
      <c r="AM979" s="99"/>
      <c r="AN979" s="99"/>
      <c r="AO979" s="99"/>
      <c r="AP979" s="99"/>
      <c r="AQ979" s="99"/>
      <c r="AR979" s="99"/>
      <c r="AS979" s="99"/>
      <c r="AT979" s="99"/>
      <c r="AU979" s="99"/>
      <c r="AV979" s="99"/>
      <c r="AW979" s="99"/>
      <c r="AX979" s="99"/>
      <c r="AY979" s="99"/>
      <c r="AZ979" s="99"/>
      <c r="BA979" s="99"/>
      <c r="BB979" s="99"/>
      <c r="BC979" s="99"/>
      <c r="BD979" s="99"/>
      <c r="BE979" s="99"/>
      <c r="BF979" s="99"/>
      <c r="BG979" s="99"/>
      <c r="BH979" s="99"/>
      <c r="BI979" s="99"/>
      <c r="BJ979" s="99"/>
      <c r="BK979" s="99"/>
      <c r="BL979" s="99"/>
      <c r="BM979" s="99"/>
      <c r="BN979" s="99"/>
      <c r="BO979" s="99"/>
      <c r="BP979" s="99"/>
      <c r="BQ979" s="99"/>
      <c r="BR979" s="99"/>
      <c r="BS979" s="99"/>
      <c r="BT979" s="99"/>
      <c r="BU979" s="99"/>
      <c r="BV979" s="99"/>
      <c r="BW979" s="99"/>
      <c r="BX979" s="99"/>
      <c r="BY979" s="99"/>
      <c r="BZ979" s="99"/>
      <c r="CA979" s="99"/>
      <c r="CB979" s="99"/>
      <c r="CC979" s="99"/>
      <c r="CD979" s="99"/>
      <c r="CE979" s="99"/>
      <c r="CF979" s="99"/>
      <c r="CG979" s="99"/>
      <c r="CH979" s="99"/>
      <c r="CI979" s="206"/>
      <c r="CJ979" s="206"/>
      <c r="CK979" s="206"/>
      <c r="CL979" s="206"/>
      <c r="CM979" s="206"/>
      <c r="CN979" s="206"/>
    </row>
    <row r="980" spans="2:92" x14ac:dyDescent="0.25">
      <c r="B980" s="99" t="str">
        <f t="shared" si="94"/>
        <v/>
      </c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100"/>
      <c r="AH980" s="99"/>
      <c r="AI980" s="99"/>
      <c r="AJ980" s="99"/>
      <c r="AK980" s="99"/>
      <c r="AL980" s="99"/>
      <c r="AM980" s="99"/>
      <c r="AN980" s="99"/>
      <c r="AO980" s="99"/>
      <c r="AP980" s="99"/>
      <c r="AQ980" s="99"/>
      <c r="AR980" s="99"/>
      <c r="AS980" s="99"/>
      <c r="AT980" s="99"/>
      <c r="AU980" s="99"/>
      <c r="AV980" s="99"/>
      <c r="AW980" s="99"/>
      <c r="AX980" s="99"/>
      <c r="AY980" s="99"/>
      <c r="AZ980" s="99"/>
      <c r="BA980" s="99"/>
      <c r="BB980" s="99"/>
      <c r="BC980" s="99"/>
      <c r="BD980" s="99"/>
      <c r="BE980" s="99"/>
      <c r="BF980" s="99"/>
      <c r="BG980" s="99"/>
      <c r="BH980" s="99"/>
      <c r="BI980" s="99"/>
      <c r="BJ980" s="99"/>
      <c r="BK980" s="99"/>
      <c r="BL980" s="99"/>
      <c r="BM980" s="99"/>
      <c r="BN980" s="99"/>
      <c r="BO980" s="99"/>
      <c r="BP980" s="99"/>
      <c r="BQ980" s="99"/>
      <c r="BR980" s="99"/>
      <c r="BS980" s="99"/>
      <c r="BT980" s="99"/>
      <c r="BU980" s="99"/>
      <c r="BV980" s="99"/>
      <c r="BW980" s="99"/>
      <c r="BX980" s="99"/>
      <c r="BY980" s="99"/>
      <c r="BZ980" s="99"/>
      <c r="CA980" s="99"/>
      <c r="CB980" s="99"/>
      <c r="CC980" s="99"/>
      <c r="CD980" s="99"/>
      <c r="CE980" s="99"/>
      <c r="CF980" s="99"/>
      <c r="CG980" s="99"/>
      <c r="CH980" s="99"/>
      <c r="CI980" s="206"/>
      <c r="CJ980" s="206"/>
      <c r="CK980" s="206"/>
      <c r="CL980" s="206"/>
      <c r="CM980" s="206"/>
      <c r="CN980" s="206"/>
    </row>
    <row r="981" spans="2:92" x14ac:dyDescent="0.25">
      <c r="B981" s="99" t="str">
        <f t="shared" si="94"/>
        <v/>
      </c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  <c r="AE981" s="99"/>
      <c r="AF981" s="99"/>
      <c r="AG981" s="100"/>
      <c r="AH981" s="99"/>
      <c r="AI981" s="99"/>
      <c r="AJ981" s="99"/>
      <c r="AK981" s="99"/>
      <c r="AL981" s="99"/>
      <c r="AM981" s="99"/>
      <c r="AN981" s="99"/>
      <c r="AO981" s="99"/>
      <c r="AP981" s="99"/>
      <c r="AQ981" s="99"/>
      <c r="AR981" s="99"/>
      <c r="AS981" s="99"/>
      <c r="AT981" s="99"/>
      <c r="AU981" s="99"/>
      <c r="AV981" s="99"/>
      <c r="AW981" s="99"/>
      <c r="AX981" s="99"/>
      <c r="AY981" s="99"/>
      <c r="AZ981" s="99"/>
      <c r="BA981" s="99"/>
      <c r="BB981" s="99"/>
      <c r="BC981" s="99"/>
      <c r="BD981" s="99"/>
      <c r="BE981" s="99"/>
      <c r="BF981" s="99"/>
      <c r="BG981" s="99"/>
      <c r="BH981" s="99"/>
      <c r="BI981" s="99"/>
      <c r="BJ981" s="99"/>
      <c r="BK981" s="99"/>
      <c r="BL981" s="99"/>
      <c r="BM981" s="99"/>
      <c r="BN981" s="99"/>
      <c r="BO981" s="99"/>
      <c r="BP981" s="99"/>
      <c r="BQ981" s="99"/>
      <c r="BR981" s="99"/>
      <c r="BS981" s="99"/>
      <c r="BT981" s="99"/>
      <c r="BU981" s="99"/>
      <c r="BV981" s="99"/>
      <c r="BW981" s="99"/>
      <c r="BX981" s="99"/>
      <c r="BY981" s="99"/>
      <c r="BZ981" s="99"/>
      <c r="CA981" s="99"/>
      <c r="CB981" s="99"/>
      <c r="CC981" s="99"/>
      <c r="CD981" s="99"/>
      <c r="CE981" s="99"/>
      <c r="CF981" s="99"/>
      <c r="CG981" s="99"/>
      <c r="CH981" s="99"/>
      <c r="CI981" s="206"/>
      <c r="CJ981" s="206"/>
      <c r="CK981" s="206"/>
      <c r="CL981" s="206"/>
      <c r="CM981" s="206"/>
      <c r="CN981" s="206"/>
    </row>
    <row r="982" spans="2:92" x14ac:dyDescent="0.25">
      <c r="B982" s="99" t="str">
        <f t="shared" si="94"/>
        <v/>
      </c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  <c r="AE982" s="99"/>
      <c r="AF982" s="99"/>
      <c r="AG982" s="100"/>
      <c r="AH982" s="99"/>
      <c r="AI982" s="99"/>
      <c r="AJ982" s="99"/>
      <c r="AK982" s="99"/>
      <c r="AL982" s="99"/>
      <c r="AM982" s="99"/>
      <c r="AN982" s="99"/>
      <c r="AO982" s="99"/>
      <c r="AP982" s="99"/>
      <c r="AQ982" s="99"/>
      <c r="AR982" s="99"/>
      <c r="AS982" s="99"/>
      <c r="AT982" s="99"/>
      <c r="AU982" s="99"/>
      <c r="AV982" s="99"/>
      <c r="AW982" s="99"/>
      <c r="AX982" s="99"/>
      <c r="AY982" s="99"/>
      <c r="AZ982" s="99"/>
      <c r="BA982" s="99"/>
      <c r="BB982" s="99"/>
      <c r="BC982" s="99"/>
      <c r="BD982" s="99"/>
      <c r="BE982" s="99"/>
      <c r="BF982" s="99"/>
      <c r="BG982" s="99"/>
      <c r="BH982" s="99"/>
      <c r="BI982" s="99"/>
      <c r="BJ982" s="99"/>
      <c r="BK982" s="99"/>
      <c r="BL982" s="99"/>
      <c r="BM982" s="99"/>
      <c r="BN982" s="99"/>
      <c r="BO982" s="99"/>
      <c r="BP982" s="99"/>
      <c r="BQ982" s="99"/>
      <c r="BR982" s="99"/>
      <c r="BS982" s="99"/>
      <c r="BT982" s="99"/>
      <c r="BU982" s="99"/>
      <c r="BV982" s="99"/>
      <c r="BW982" s="99"/>
      <c r="BX982" s="99"/>
      <c r="BY982" s="99"/>
      <c r="BZ982" s="99"/>
      <c r="CA982" s="99"/>
      <c r="CB982" s="99"/>
      <c r="CC982" s="99"/>
      <c r="CD982" s="99"/>
      <c r="CE982" s="99"/>
      <c r="CF982" s="99"/>
      <c r="CG982" s="99"/>
      <c r="CH982" s="99"/>
      <c r="CI982" s="206"/>
      <c r="CJ982" s="206"/>
      <c r="CK982" s="206"/>
      <c r="CL982" s="206"/>
      <c r="CM982" s="206"/>
      <c r="CN982" s="206"/>
    </row>
    <row r="983" spans="2:92" x14ac:dyDescent="0.25">
      <c r="B983" s="99" t="str">
        <f t="shared" si="94"/>
        <v/>
      </c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  <c r="AE983" s="99"/>
      <c r="AF983" s="99"/>
      <c r="AG983" s="100"/>
      <c r="AH983" s="99"/>
      <c r="AI983" s="99"/>
      <c r="AJ983" s="99"/>
      <c r="AK983" s="99"/>
      <c r="AL983" s="99"/>
      <c r="AM983" s="99"/>
      <c r="AN983" s="99"/>
      <c r="AO983" s="99"/>
      <c r="AP983" s="99"/>
      <c r="AQ983" s="99"/>
      <c r="AR983" s="99"/>
      <c r="AS983" s="99"/>
      <c r="AT983" s="99"/>
      <c r="AU983" s="99"/>
      <c r="AV983" s="99"/>
      <c r="AW983" s="99"/>
      <c r="AX983" s="99"/>
      <c r="AY983" s="99"/>
      <c r="AZ983" s="99"/>
      <c r="BA983" s="99"/>
      <c r="BB983" s="99"/>
      <c r="BC983" s="99"/>
      <c r="BD983" s="99"/>
      <c r="BE983" s="99"/>
      <c r="BF983" s="99"/>
      <c r="BG983" s="99"/>
      <c r="BH983" s="99"/>
      <c r="BI983" s="99"/>
      <c r="BJ983" s="99"/>
      <c r="BK983" s="99"/>
      <c r="BL983" s="99"/>
      <c r="BM983" s="99"/>
      <c r="BN983" s="99"/>
      <c r="BO983" s="99"/>
      <c r="BP983" s="99"/>
      <c r="BQ983" s="99"/>
      <c r="BR983" s="99"/>
      <c r="BS983" s="99"/>
      <c r="BT983" s="99"/>
      <c r="BU983" s="99"/>
      <c r="BV983" s="99"/>
      <c r="BW983" s="99"/>
      <c r="BX983" s="99"/>
      <c r="BY983" s="99"/>
      <c r="BZ983" s="99"/>
      <c r="CA983" s="99"/>
      <c r="CB983" s="99"/>
      <c r="CC983" s="99"/>
      <c r="CD983" s="99"/>
      <c r="CE983" s="99"/>
      <c r="CF983" s="99"/>
      <c r="CG983" s="99"/>
      <c r="CH983" s="99"/>
      <c r="CI983" s="206"/>
      <c r="CJ983" s="206"/>
      <c r="CK983" s="206"/>
      <c r="CL983" s="206"/>
      <c r="CM983" s="206"/>
      <c r="CN983" s="206"/>
    </row>
    <row r="984" spans="2:92" x14ac:dyDescent="0.25">
      <c r="B984" s="99" t="str">
        <f t="shared" si="94"/>
        <v/>
      </c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  <c r="AE984" s="99"/>
      <c r="AF984" s="99"/>
      <c r="AG984" s="100"/>
      <c r="AH984" s="99"/>
      <c r="AI984" s="99"/>
      <c r="AJ984" s="99"/>
      <c r="AK984" s="99"/>
      <c r="AL984" s="99"/>
      <c r="AM984" s="99"/>
      <c r="AN984" s="99"/>
      <c r="AO984" s="99"/>
      <c r="AP984" s="99"/>
      <c r="AQ984" s="99"/>
      <c r="AR984" s="99"/>
      <c r="AS984" s="99"/>
      <c r="AT984" s="99"/>
      <c r="AU984" s="99"/>
      <c r="AV984" s="99"/>
      <c r="AW984" s="99"/>
      <c r="AX984" s="99"/>
      <c r="AY984" s="99"/>
      <c r="AZ984" s="99"/>
      <c r="BA984" s="99"/>
      <c r="BB984" s="99"/>
      <c r="BC984" s="99"/>
      <c r="BD984" s="99"/>
      <c r="BE984" s="99"/>
      <c r="BF984" s="99"/>
      <c r="BG984" s="99"/>
      <c r="BH984" s="99"/>
      <c r="BI984" s="99"/>
      <c r="BJ984" s="99"/>
      <c r="BK984" s="99"/>
      <c r="BL984" s="99"/>
      <c r="BM984" s="99"/>
      <c r="BN984" s="99"/>
      <c r="BO984" s="99"/>
      <c r="BP984" s="99"/>
      <c r="BQ984" s="99"/>
      <c r="BR984" s="99"/>
      <c r="BS984" s="99"/>
      <c r="BT984" s="99"/>
      <c r="BU984" s="99"/>
      <c r="BV984" s="99"/>
      <c r="BW984" s="99"/>
      <c r="BX984" s="99"/>
      <c r="BY984" s="99"/>
      <c r="BZ984" s="99"/>
      <c r="CA984" s="99"/>
      <c r="CB984" s="99"/>
      <c r="CC984" s="99"/>
      <c r="CD984" s="99"/>
      <c r="CE984" s="99"/>
      <c r="CF984" s="99"/>
      <c r="CG984" s="99"/>
      <c r="CH984" s="99"/>
      <c r="CI984" s="206"/>
      <c r="CJ984" s="206"/>
      <c r="CK984" s="206"/>
      <c r="CL984" s="206"/>
      <c r="CM984" s="206"/>
      <c r="CN984" s="206"/>
    </row>
    <row r="985" spans="2:92" x14ac:dyDescent="0.25">
      <c r="B985" s="99" t="str">
        <f t="shared" si="94"/>
        <v/>
      </c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  <c r="AE985" s="99"/>
      <c r="AF985" s="99"/>
      <c r="AG985" s="100"/>
      <c r="AH985" s="99"/>
      <c r="AI985" s="99"/>
      <c r="AJ985" s="99"/>
      <c r="AK985" s="99"/>
      <c r="AL985" s="99"/>
      <c r="AM985" s="99"/>
      <c r="AN985" s="99"/>
      <c r="AO985" s="99"/>
      <c r="AP985" s="99"/>
      <c r="AQ985" s="99"/>
      <c r="AR985" s="99"/>
      <c r="AS985" s="99"/>
      <c r="AT985" s="99"/>
      <c r="AU985" s="99"/>
      <c r="AV985" s="99"/>
      <c r="AW985" s="99"/>
      <c r="AX985" s="99"/>
      <c r="AY985" s="99"/>
      <c r="AZ985" s="99"/>
      <c r="BA985" s="99"/>
      <c r="BB985" s="99"/>
      <c r="BC985" s="99"/>
      <c r="BD985" s="99"/>
      <c r="BE985" s="99"/>
      <c r="BF985" s="99"/>
      <c r="BG985" s="99"/>
      <c r="BH985" s="99"/>
      <c r="BI985" s="99"/>
      <c r="BJ985" s="99"/>
      <c r="BK985" s="99"/>
      <c r="BL985" s="99"/>
      <c r="BM985" s="99"/>
      <c r="BN985" s="99"/>
      <c r="BO985" s="99"/>
      <c r="BP985" s="99"/>
      <c r="BQ985" s="99"/>
      <c r="BR985" s="99"/>
      <c r="BS985" s="99"/>
      <c r="BT985" s="99"/>
      <c r="BU985" s="99"/>
      <c r="BV985" s="99"/>
      <c r="BW985" s="99"/>
      <c r="BX985" s="99"/>
      <c r="BY985" s="99"/>
      <c r="BZ985" s="99"/>
      <c r="CA985" s="99"/>
      <c r="CB985" s="99"/>
      <c r="CC985" s="99"/>
      <c r="CD985" s="99"/>
      <c r="CE985" s="99"/>
      <c r="CF985" s="99"/>
      <c r="CG985" s="99"/>
      <c r="CH985" s="99"/>
      <c r="CI985" s="206"/>
      <c r="CJ985" s="206"/>
      <c r="CK985" s="206"/>
      <c r="CL985" s="206"/>
      <c r="CM985" s="206"/>
      <c r="CN985" s="206"/>
    </row>
    <row r="986" spans="2:92" x14ac:dyDescent="0.25">
      <c r="B986" s="99" t="str">
        <f t="shared" si="94"/>
        <v/>
      </c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  <c r="AE986" s="99"/>
      <c r="AF986" s="99"/>
      <c r="AG986" s="100"/>
      <c r="AH986" s="99"/>
      <c r="AI986" s="99"/>
      <c r="AJ986" s="99"/>
      <c r="AK986" s="99"/>
      <c r="AL986" s="99"/>
      <c r="AM986" s="99"/>
      <c r="AN986" s="99"/>
      <c r="AO986" s="99"/>
      <c r="AP986" s="99"/>
      <c r="AQ986" s="99"/>
      <c r="AR986" s="99"/>
      <c r="AS986" s="99"/>
      <c r="AT986" s="99"/>
      <c r="AU986" s="99"/>
      <c r="AV986" s="99"/>
      <c r="AW986" s="99"/>
      <c r="AX986" s="99"/>
      <c r="AY986" s="99"/>
      <c r="AZ986" s="99"/>
      <c r="BA986" s="99"/>
      <c r="BB986" s="99"/>
      <c r="BC986" s="99"/>
      <c r="BD986" s="99"/>
      <c r="BE986" s="99"/>
      <c r="BF986" s="99"/>
      <c r="BG986" s="99"/>
      <c r="BH986" s="99"/>
      <c r="BI986" s="99"/>
      <c r="BJ986" s="99"/>
      <c r="BK986" s="99"/>
      <c r="BL986" s="99"/>
      <c r="BM986" s="99"/>
      <c r="BN986" s="99"/>
      <c r="BO986" s="99"/>
      <c r="BP986" s="99"/>
      <c r="BQ986" s="99"/>
      <c r="BR986" s="99"/>
      <c r="BS986" s="99"/>
      <c r="BT986" s="99"/>
      <c r="BU986" s="99"/>
      <c r="BV986" s="99"/>
      <c r="BW986" s="99"/>
      <c r="BX986" s="99"/>
      <c r="BY986" s="99"/>
      <c r="BZ986" s="99"/>
      <c r="CA986" s="99"/>
      <c r="CB986" s="99"/>
      <c r="CC986" s="99"/>
      <c r="CD986" s="99"/>
      <c r="CE986" s="99"/>
      <c r="CF986" s="99"/>
      <c r="CG986" s="99"/>
      <c r="CH986" s="99"/>
      <c r="CI986" s="206"/>
      <c r="CJ986" s="206"/>
      <c r="CK986" s="206"/>
      <c r="CL986" s="206"/>
      <c r="CM986" s="206"/>
      <c r="CN986" s="206"/>
    </row>
    <row r="987" spans="2:92" x14ac:dyDescent="0.25">
      <c r="B987" s="99" t="str">
        <f t="shared" si="94"/>
        <v/>
      </c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  <c r="AE987" s="99"/>
      <c r="AF987" s="99"/>
      <c r="AG987" s="100"/>
      <c r="AH987" s="99"/>
      <c r="AI987" s="99"/>
      <c r="AJ987" s="99"/>
      <c r="AK987" s="99"/>
      <c r="AL987" s="99"/>
      <c r="AM987" s="99"/>
      <c r="AN987" s="99"/>
      <c r="AO987" s="99"/>
      <c r="AP987" s="99"/>
      <c r="AQ987" s="99"/>
      <c r="AR987" s="99"/>
      <c r="AS987" s="99"/>
      <c r="AT987" s="99"/>
      <c r="AU987" s="99"/>
      <c r="AV987" s="99"/>
      <c r="AW987" s="99"/>
      <c r="AX987" s="99"/>
      <c r="AY987" s="99"/>
      <c r="AZ987" s="99"/>
      <c r="BA987" s="99"/>
      <c r="BB987" s="99"/>
      <c r="BC987" s="99"/>
      <c r="BD987" s="99"/>
      <c r="BE987" s="99"/>
      <c r="BF987" s="99"/>
      <c r="BG987" s="99"/>
      <c r="BH987" s="99"/>
      <c r="BI987" s="99"/>
      <c r="BJ987" s="99"/>
      <c r="BK987" s="99"/>
      <c r="BL987" s="99"/>
      <c r="BM987" s="99"/>
      <c r="BN987" s="99"/>
      <c r="BO987" s="99"/>
      <c r="BP987" s="99"/>
      <c r="BQ987" s="99"/>
      <c r="BR987" s="99"/>
      <c r="BS987" s="99"/>
      <c r="BT987" s="99"/>
      <c r="BU987" s="99"/>
      <c r="BV987" s="99"/>
      <c r="BW987" s="99"/>
      <c r="BX987" s="99"/>
      <c r="BY987" s="99"/>
      <c r="BZ987" s="99"/>
      <c r="CA987" s="99"/>
      <c r="CB987" s="99"/>
      <c r="CC987" s="99"/>
      <c r="CD987" s="99"/>
      <c r="CE987" s="99"/>
      <c r="CF987" s="99"/>
      <c r="CG987" s="99"/>
      <c r="CH987" s="99"/>
      <c r="CI987" s="206"/>
      <c r="CJ987" s="206"/>
      <c r="CK987" s="206"/>
      <c r="CL987" s="206"/>
      <c r="CM987" s="206"/>
      <c r="CN987" s="206"/>
    </row>
    <row r="988" spans="2:92" x14ac:dyDescent="0.25">
      <c r="B988" s="99" t="str">
        <f t="shared" si="94"/>
        <v/>
      </c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  <c r="AE988" s="99"/>
      <c r="AF988" s="99"/>
      <c r="AG988" s="100"/>
      <c r="AH988" s="99"/>
      <c r="AI988" s="99"/>
      <c r="AJ988" s="99"/>
      <c r="AK988" s="99"/>
      <c r="AL988" s="99"/>
      <c r="AM988" s="99"/>
      <c r="AN988" s="99"/>
      <c r="AO988" s="99"/>
      <c r="AP988" s="99"/>
      <c r="AQ988" s="99"/>
      <c r="AR988" s="99"/>
      <c r="AS988" s="99"/>
      <c r="AT988" s="99"/>
      <c r="AU988" s="99"/>
      <c r="AV988" s="99"/>
      <c r="AW988" s="99"/>
      <c r="AX988" s="99"/>
      <c r="AY988" s="99"/>
      <c r="AZ988" s="99"/>
      <c r="BA988" s="99"/>
      <c r="BB988" s="99"/>
      <c r="BC988" s="99"/>
      <c r="BD988" s="99"/>
      <c r="BE988" s="99"/>
      <c r="BF988" s="99"/>
      <c r="BG988" s="99"/>
      <c r="BH988" s="99"/>
      <c r="BI988" s="99"/>
      <c r="BJ988" s="99"/>
      <c r="BK988" s="99"/>
      <c r="BL988" s="99"/>
      <c r="BM988" s="99"/>
      <c r="BN988" s="99"/>
      <c r="BO988" s="99"/>
      <c r="BP988" s="99"/>
      <c r="BQ988" s="99"/>
      <c r="BR988" s="99"/>
      <c r="BS988" s="99"/>
      <c r="BT988" s="99"/>
      <c r="BU988" s="99"/>
      <c r="BV988" s="99"/>
      <c r="BW988" s="99"/>
      <c r="BX988" s="99"/>
      <c r="BY988" s="99"/>
      <c r="BZ988" s="99"/>
      <c r="CA988" s="99"/>
      <c r="CB988" s="99"/>
      <c r="CC988" s="99"/>
      <c r="CD988" s="99"/>
      <c r="CE988" s="99"/>
      <c r="CF988" s="99"/>
      <c r="CG988" s="99"/>
      <c r="CH988" s="99"/>
      <c r="CI988" s="206"/>
      <c r="CJ988" s="206"/>
      <c r="CK988" s="206"/>
      <c r="CL988" s="206"/>
      <c r="CM988" s="206"/>
      <c r="CN988" s="206"/>
    </row>
    <row r="989" spans="2:92" x14ac:dyDescent="0.25">
      <c r="B989" s="99" t="str">
        <f t="shared" si="94"/>
        <v/>
      </c>
      <c r="R989" s="99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  <c r="AC989" s="99"/>
      <c r="AD989" s="99"/>
      <c r="AE989" s="99"/>
      <c r="AF989" s="99"/>
      <c r="AG989" s="100"/>
      <c r="AH989" s="99"/>
      <c r="AI989" s="99"/>
      <c r="AJ989" s="99"/>
      <c r="AK989" s="99"/>
      <c r="AL989" s="99"/>
      <c r="AM989" s="99"/>
      <c r="AN989" s="99"/>
      <c r="AO989" s="99"/>
      <c r="AP989" s="99"/>
      <c r="AQ989" s="99"/>
      <c r="AR989" s="99"/>
      <c r="AS989" s="99"/>
      <c r="AT989" s="99"/>
      <c r="AU989" s="99"/>
      <c r="AV989" s="99"/>
      <c r="AW989" s="99"/>
      <c r="AX989" s="99"/>
      <c r="AY989" s="99"/>
      <c r="AZ989" s="99"/>
      <c r="BA989" s="99"/>
      <c r="BB989" s="99"/>
      <c r="BC989" s="99"/>
      <c r="BD989" s="99"/>
      <c r="BE989" s="99"/>
      <c r="BF989" s="99"/>
      <c r="BG989" s="99"/>
      <c r="BH989" s="99"/>
      <c r="BI989" s="99"/>
      <c r="BJ989" s="99"/>
      <c r="BK989" s="99"/>
      <c r="BL989" s="99"/>
      <c r="BM989" s="99"/>
      <c r="BN989" s="99"/>
      <c r="BO989" s="99"/>
      <c r="BP989" s="99"/>
      <c r="BQ989" s="99"/>
      <c r="BR989" s="99"/>
      <c r="BS989" s="99"/>
      <c r="BT989" s="99"/>
      <c r="BU989" s="99"/>
      <c r="BV989" s="99"/>
      <c r="BW989" s="99"/>
      <c r="BX989" s="99"/>
      <c r="BY989" s="99"/>
      <c r="BZ989" s="99"/>
      <c r="CA989" s="99"/>
      <c r="CB989" s="99"/>
      <c r="CC989" s="99"/>
      <c r="CD989" s="99"/>
      <c r="CE989" s="99"/>
      <c r="CF989" s="99"/>
      <c r="CG989" s="99"/>
      <c r="CH989" s="99"/>
      <c r="CI989" s="206"/>
      <c r="CJ989" s="206"/>
      <c r="CK989" s="206"/>
      <c r="CL989" s="206"/>
      <c r="CM989" s="206"/>
      <c r="CN989" s="206"/>
    </row>
    <row r="990" spans="2:92" x14ac:dyDescent="0.25">
      <c r="B990" s="99" t="str">
        <f t="shared" si="94"/>
        <v/>
      </c>
      <c r="R990" s="99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  <c r="AC990" s="99"/>
      <c r="AD990" s="99"/>
      <c r="AE990" s="99"/>
      <c r="AF990" s="99"/>
      <c r="AG990" s="100"/>
      <c r="AH990" s="99"/>
      <c r="AI990" s="99"/>
      <c r="AJ990" s="99"/>
      <c r="AK990" s="99"/>
      <c r="AL990" s="99"/>
      <c r="AM990" s="99"/>
      <c r="AN990" s="99"/>
      <c r="AO990" s="99"/>
      <c r="AP990" s="99"/>
      <c r="AQ990" s="99"/>
      <c r="AR990" s="99"/>
      <c r="AS990" s="99"/>
      <c r="AT990" s="99"/>
      <c r="AU990" s="99"/>
      <c r="AV990" s="99"/>
      <c r="AW990" s="99"/>
      <c r="AX990" s="99"/>
      <c r="AY990" s="99"/>
      <c r="AZ990" s="99"/>
      <c r="BA990" s="99"/>
      <c r="BB990" s="99"/>
      <c r="BC990" s="99"/>
      <c r="BD990" s="99"/>
      <c r="BE990" s="99"/>
      <c r="BF990" s="99"/>
      <c r="BG990" s="99"/>
      <c r="BH990" s="99"/>
      <c r="BI990" s="99"/>
      <c r="BJ990" s="99"/>
      <c r="BK990" s="99"/>
      <c r="BL990" s="99"/>
      <c r="BM990" s="99"/>
      <c r="BN990" s="99"/>
      <c r="BO990" s="99"/>
      <c r="BP990" s="99"/>
      <c r="BQ990" s="99"/>
      <c r="BR990" s="99"/>
      <c r="BS990" s="99"/>
      <c r="BT990" s="99"/>
      <c r="BU990" s="99"/>
      <c r="BV990" s="99"/>
      <c r="BW990" s="99"/>
      <c r="BX990" s="99"/>
      <c r="BY990" s="99"/>
      <c r="BZ990" s="99"/>
      <c r="CA990" s="99"/>
      <c r="CB990" s="99"/>
      <c r="CC990" s="99"/>
      <c r="CD990" s="99"/>
      <c r="CE990" s="99"/>
      <c r="CF990" s="99"/>
      <c r="CG990" s="99"/>
      <c r="CH990" s="99"/>
      <c r="CI990" s="206"/>
      <c r="CJ990" s="206"/>
      <c r="CK990" s="206"/>
      <c r="CL990" s="206"/>
      <c r="CM990" s="206"/>
      <c r="CN990" s="206"/>
    </row>
    <row r="991" spans="2:92" x14ac:dyDescent="0.25">
      <c r="B991" s="99" t="str">
        <f t="shared" si="94"/>
        <v/>
      </c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99"/>
      <c r="AE991" s="99"/>
      <c r="AF991" s="99"/>
      <c r="AG991" s="100"/>
      <c r="AH991" s="99"/>
      <c r="AI991" s="99"/>
      <c r="AJ991" s="99"/>
      <c r="AK991" s="99"/>
      <c r="AL991" s="99"/>
      <c r="AM991" s="99"/>
      <c r="AN991" s="99"/>
      <c r="AO991" s="99"/>
      <c r="AP991" s="99"/>
      <c r="AQ991" s="99"/>
      <c r="AR991" s="99"/>
      <c r="AS991" s="99"/>
      <c r="AT991" s="99"/>
      <c r="AU991" s="99"/>
      <c r="AV991" s="99"/>
      <c r="AW991" s="99"/>
      <c r="AX991" s="99"/>
      <c r="AY991" s="99"/>
      <c r="AZ991" s="99"/>
      <c r="BA991" s="99"/>
      <c r="BB991" s="99"/>
      <c r="BC991" s="99"/>
      <c r="BD991" s="99"/>
      <c r="BE991" s="99"/>
      <c r="BF991" s="99"/>
      <c r="BG991" s="99"/>
      <c r="BH991" s="99"/>
      <c r="BI991" s="99"/>
      <c r="BJ991" s="99"/>
      <c r="BK991" s="99"/>
      <c r="BL991" s="99"/>
      <c r="BM991" s="99"/>
      <c r="BN991" s="99"/>
      <c r="BO991" s="99"/>
      <c r="BP991" s="99"/>
      <c r="BQ991" s="99"/>
      <c r="BR991" s="99"/>
      <c r="BS991" s="99"/>
      <c r="BT991" s="99"/>
      <c r="BU991" s="99"/>
      <c r="BV991" s="99"/>
      <c r="BW991" s="99"/>
      <c r="BX991" s="99"/>
      <c r="BY991" s="99"/>
      <c r="BZ991" s="99"/>
      <c r="CA991" s="99"/>
      <c r="CB991" s="99"/>
      <c r="CC991" s="99"/>
      <c r="CD991" s="99"/>
      <c r="CE991" s="99"/>
      <c r="CF991" s="99"/>
      <c r="CG991" s="99"/>
      <c r="CH991" s="99"/>
      <c r="CI991" s="206"/>
      <c r="CJ991" s="206"/>
      <c r="CK991" s="206"/>
      <c r="CL991" s="206"/>
      <c r="CM991" s="206"/>
      <c r="CN991" s="206"/>
    </row>
    <row r="992" spans="2:92" x14ac:dyDescent="0.25">
      <c r="B992" s="99" t="str">
        <f t="shared" si="94"/>
        <v/>
      </c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99"/>
      <c r="AE992" s="99"/>
      <c r="AF992" s="99"/>
      <c r="AG992" s="100"/>
      <c r="AH992" s="99"/>
      <c r="AI992" s="99"/>
      <c r="AJ992" s="99"/>
      <c r="AK992" s="99"/>
      <c r="AL992" s="99"/>
      <c r="AM992" s="99"/>
      <c r="AN992" s="99"/>
      <c r="AO992" s="99"/>
      <c r="AP992" s="99"/>
      <c r="AQ992" s="99"/>
      <c r="AR992" s="99"/>
      <c r="AS992" s="99"/>
      <c r="AT992" s="99"/>
      <c r="AU992" s="99"/>
      <c r="AV992" s="99"/>
      <c r="AW992" s="99"/>
      <c r="AX992" s="99"/>
      <c r="AY992" s="99"/>
      <c r="AZ992" s="99"/>
      <c r="BA992" s="99"/>
      <c r="BB992" s="99"/>
      <c r="BC992" s="99"/>
      <c r="BD992" s="99"/>
      <c r="BE992" s="99"/>
      <c r="BF992" s="99"/>
      <c r="BG992" s="99"/>
      <c r="BH992" s="99"/>
      <c r="BI992" s="99"/>
      <c r="BJ992" s="99"/>
      <c r="BK992" s="99"/>
      <c r="BL992" s="99"/>
      <c r="BM992" s="99"/>
      <c r="BN992" s="99"/>
      <c r="BO992" s="99"/>
      <c r="BP992" s="99"/>
      <c r="BQ992" s="99"/>
      <c r="BR992" s="99"/>
      <c r="BS992" s="99"/>
      <c r="BT992" s="99"/>
      <c r="BU992" s="99"/>
      <c r="BV992" s="99"/>
      <c r="BW992" s="99"/>
      <c r="BX992" s="99"/>
      <c r="BY992" s="99"/>
      <c r="BZ992" s="99"/>
      <c r="CA992" s="99"/>
      <c r="CB992" s="99"/>
      <c r="CC992" s="99"/>
      <c r="CD992" s="99"/>
      <c r="CE992" s="99"/>
      <c r="CF992" s="99"/>
      <c r="CG992" s="99"/>
      <c r="CH992" s="99"/>
      <c r="CI992" s="206"/>
      <c r="CJ992" s="206"/>
      <c r="CK992" s="206"/>
      <c r="CL992" s="206"/>
      <c r="CM992" s="206"/>
      <c r="CN992" s="206"/>
    </row>
    <row r="993" spans="2:92" x14ac:dyDescent="0.25">
      <c r="B993" s="99" t="str">
        <f t="shared" si="94"/>
        <v/>
      </c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99"/>
      <c r="AE993" s="99"/>
      <c r="AF993" s="99"/>
      <c r="AG993" s="100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9"/>
      <c r="BF993" s="99"/>
      <c r="BG993" s="99"/>
      <c r="BH993" s="99"/>
      <c r="BI993" s="99"/>
      <c r="BJ993" s="99"/>
      <c r="BK993" s="99"/>
      <c r="BL993" s="99"/>
      <c r="BM993" s="99"/>
      <c r="BN993" s="99"/>
      <c r="BO993" s="99"/>
      <c r="BP993" s="99"/>
      <c r="BQ993" s="99"/>
      <c r="BR993" s="99"/>
      <c r="BS993" s="99"/>
      <c r="BT993" s="99"/>
      <c r="BU993" s="99"/>
      <c r="BV993" s="99"/>
      <c r="BW993" s="99"/>
      <c r="BX993" s="99"/>
      <c r="BY993" s="99"/>
      <c r="BZ993" s="99"/>
      <c r="CA993" s="99"/>
      <c r="CB993" s="99"/>
      <c r="CC993" s="99"/>
      <c r="CD993" s="99"/>
      <c r="CE993" s="99"/>
      <c r="CF993" s="99"/>
      <c r="CG993" s="99"/>
      <c r="CH993" s="99"/>
      <c r="CI993" s="206"/>
      <c r="CJ993" s="206"/>
      <c r="CK993" s="206"/>
      <c r="CL993" s="206"/>
      <c r="CM993" s="206"/>
      <c r="CN993" s="206"/>
    </row>
    <row r="994" spans="2:92" x14ac:dyDescent="0.25">
      <c r="B994" s="99" t="str">
        <f t="shared" si="94"/>
        <v/>
      </c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99"/>
      <c r="AE994" s="99"/>
      <c r="AF994" s="99"/>
      <c r="AG994" s="100"/>
      <c r="AH994" s="99"/>
      <c r="AI994" s="99"/>
      <c r="AJ994" s="99"/>
      <c r="AK994" s="99"/>
      <c r="AL994" s="99"/>
      <c r="AM994" s="99"/>
      <c r="AN994" s="99"/>
      <c r="AO994" s="99"/>
      <c r="AP994" s="99"/>
      <c r="AQ994" s="99"/>
      <c r="AR994" s="99"/>
      <c r="AS994" s="99"/>
      <c r="AT994" s="99"/>
      <c r="AU994" s="99"/>
      <c r="AV994" s="99"/>
      <c r="AW994" s="99"/>
      <c r="AX994" s="99"/>
      <c r="AY994" s="99"/>
      <c r="AZ994" s="99"/>
      <c r="BA994" s="99"/>
      <c r="BB994" s="99"/>
      <c r="BC994" s="99"/>
      <c r="BD994" s="99"/>
      <c r="BE994" s="99"/>
      <c r="BF994" s="99"/>
      <c r="BG994" s="99"/>
      <c r="BH994" s="99"/>
      <c r="BI994" s="99"/>
      <c r="BJ994" s="99"/>
      <c r="BK994" s="99"/>
      <c r="BL994" s="99"/>
      <c r="BM994" s="99"/>
      <c r="BN994" s="99"/>
      <c r="BO994" s="99"/>
      <c r="BP994" s="99"/>
      <c r="BQ994" s="99"/>
      <c r="BR994" s="99"/>
      <c r="BS994" s="99"/>
      <c r="BT994" s="99"/>
      <c r="BU994" s="99"/>
      <c r="BV994" s="99"/>
      <c r="BW994" s="99"/>
      <c r="BX994" s="99"/>
      <c r="BY994" s="99"/>
      <c r="BZ994" s="99"/>
      <c r="CA994" s="99"/>
      <c r="CB994" s="99"/>
      <c r="CC994" s="99"/>
      <c r="CD994" s="99"/>
      <c r="CE994" s="99"/>
      <c r="CF994" s="99"/>
      <c r="CG994" s="99"/>
      <c r="CH994" s="99"/>
      <c r="CI994" s="206"/>
      <c r="CJ994" s="206"/>
      <c r="CK994" s="206"/>
      <c r="CL994" s="206"/>
      <c r="CM994" s="206"/>
      <c r="CN994" s="206"/>
    </row>
    <row r="995" spans="2:92" x14ac:dyDescent="0.25">
      <c r="B995" s="99" t="str">
        <f t="shared" si="94"/>
        <v/>
      </c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99"/>
      <c r="AE995" s="99"/>
      <c r="AF995" s="99"/>
      <c r="AG995" s="100"/>
      <c r="AH995" s="99"/>
      <c r="AI995" s="99"/>
      <c r="AJ995" s="99"/>
      <c r="AK995" s="99"/>
      <c r="AL995" s="99"/>
      <c r="AM995" s="99"/>
      <c r="AN995" s="99"/>
      <c r="AO995" s="99"/>
      <c r="AP995" s="99"/>
      <c r="AQ995" s="99"/>
      <c r="AR995" s="99"/>
      <c r="AS995" s="99"/>
      <c r="AT995" s="99"/>
      <c r="AU995" s="99"/>
      <c r="AV995" s="99"/>
      <c r="AW995" s="99"/>
      <c r="AX995" s="99"/>
      <c r="AY995" s="99"/>
      <c r="AZ995" s="99"/>
      <c r="BA995" s="99"/>
      <c r="BB995" s="99"/>
      <c r="BC995" s="99"/>
      <c r="BD995" s="99"/>
      <c r="BE995" s="99"/>
      <c r="BF995" s="99"/>
      <c r="BG995" s="99"/>
      <c r="BH995" s="99"/>
      <c r="BI995" s="99"/>
      <c r="BJ995" s="99"/>
      <c r="BK995" s="99"/>
      <c r="BL995" s="99"/>
      <c r="BM995" s="99"/>
      <c r="BN995" s="99"/>
      <c r="BO995" s="99"/>
      <c r="BP995" s="99"/>
      <c r="BQ995" s="99"/>
      <c r="BR995" s="99"/>
      <c r="BS995" s="99"/>
      <c r="BT995" s="99"/>
      <c r="BU995" s="99"/>
      <c r="BV995" s="99"/>
      <c r="BW995" s="99"/>
      <c r="BX995" s="99"/>
      <c r="BY995" s="99"/>
      <c r="BZ995" s="99"/>
      <c r="CA995" s="99"/>
      <c r="CB995" s="99"/>
      <c r="CC995" s="99"/>
      <c r="CD995" s="99"/>
      <c r="CE995" s="99"/>
      <c r="CF995" s="99"/>
      <c r="CG995" s="99"/>
      <c r="CH995" s="99"/>
      <c r="CI995" s="206"/>
      <c r="CJ995" s="206"/>
      <c r="CK995" s="206"/>
      <c r="CL995" s="206"/>
      <c r="CM995" s="206"/>
      <c r="CN995" s="206"/>
    </row>
    <row r="996" spans="2:92" x14ac:dyDescent="0.25">
      <c r="B996" s="99" t="str">
        <f t="shared" si="94"/>
        <v/>
      </c>
      <c r="R996" s="99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  <c r="AC996" s="99"/>
      <c r="AD996" s="99"/>
      <c r="AE996" s="99"/>
      <c r="AF996" s="99"/>
      <c r="AG996" s="100"/>
      <c r="AH996" s="99"/>
      <c r="AI996" s="99"/>
      <c r="AJ996" s="99"/>
      <c r="AK996" s="99"/>
      <c r="AL996" s="99"/>
      <c r="AM996" s="99"/>
      <c r="AN996" s="99"/>
      <c r="AO996" s="99"/>
      <c r="AP996" s="99"/>
      <c r="AQ996" s="99"/>
      <c r="AR996" s="99"/>
      <c r="AS996" s="99"/>
      <c r="AT996" s="99"/>
      <c r="AU996" s="99"/>
      <c r="AV996" s="99"/>
      <c r="AW996" s="99"/>
      <c r="AX996" s="99"/>
      <c r="AY996" s="99"/>
      <c r="AZ996" s="99"/>
      <c r="BA996" s="99"/>
      <c r="BB996" s="99"/>
      <c r="BC996" s="99"/>
      <c r="BD996" s="99"/>
      <c r="BE996" s="99"/>
      <c r="BF996" s="99"/>
      <c r="BG996" s="99"/>
      <c r="BH996" s="99"/>
      <c r="BI996" s="99"/>
      <c r="BJ996" s="99"/>
      <c r="BK996" s="99"/>
      <c r="BL996" s="99"/>
      <c r="BM996" s="99"/>
      <c r="BN996" s="99"/>
      <c r="BO996" s="99"/>
      <c r="BP996" s="99"/>
      <c r="BQ996" s="99"/>
      <c r="BR996" s="99"/>
      <c r="BS996" s="99"/>
      <c r="BT996" s="99"/>
      <c r="BU996" s="99"/>
      <c r="BV996" s="99"/>
      <c r="BW996" s="99"/>
      <c r="BX996" s="99"/>
      <c r="BY996" s="99"/>
      <c r="BZ996" s="99"/>
      <c r="CA996" s="99"/>
      <c r="CB996" s="99"/>
      <c r="CC996" s="99"/>
      <c r="CD996" s="99"/>
      <c r="CE996" s="99"/>
      <c r="CF996" s="99"/>
      <c r="CG996" s="99"/>
      <c r="CH996" s="99"/>
      <c r="CI996" s="206"/>
      <c r="CJ996" s="206"/>
      <c r="CK996" s="206"/>
      <c r="CL996" s="206"/>
      <c r="CM996" s="206"/>
      <c r="CN996" s="206"/>
    </row>
    <row r="997" spans="2:92" x14ac:dyDescent="0.25">
      <c r="B997" s="99" t="str">
        <f t="shared" si="94"/>
        <v/>
      </c>
      <c r="R997" s="99"/>
      <c r="S997" s="99"/>
      <c r="T997" s="99"/>
      <c r="U997" s="99"/>
      <c r="V997" s="99"/>
      <c r="W997" s="99"/>
      <c r="X997" s="99"/>
      <c r="Y997" s="99"/>
      <c r="Z997" s="99"/>
      <c r="AA997" s="99"/>
      <c r="AB997" s="99"/>
      <c r="AC997" s="99"/>
      <c r="AD997" s="99"/>
      <c r="AE997" s="99"/>
      <c r="AF997" s="99"/>
      <c r="AG997" s="100"/>
      <c r="AH997" s="99"/>
      <c r="AI997" s="99"/>
      <c r="AJ997" s="99"/>
      <c r="AK997" s="99"/>
      <c r="AL997" s="99"/>
      <c r="AM997" s="99"/>
      <c r="AN997" s="99"/>
      <c r="AO997" s="99"/>
      <c r="AP997" s="99"/>
      <c r="AQ997" s="99"/>
      <c r="AR997" s="99"/>
      <c r="AS997" s="99"/>
      <c r="AT997" s="99"/>
      <c r="AU997" s="99"/>
      <c r="AV997" s="99"/>
      <c r="AW997" s="99"/>
      <c r="AX997" s="99"/>
      <c r="AY997" s="99"/>
      <c r="AZ997" s="99"/>
      <c r="BA997" s="99"/>
      <c r="BB997" s="99"/>
      <c r="BC997" s="99"/>
      <c r="BD997" s="99"/>
      <c r="BE997" s="99"/>
      <c r="BF997" s="99"/>
      <c r="BG997" s="99"/>
      <c r="BH997" s="99"/>
      <c r="BI997" s="99"/>
      <c r="BJ997" s="99"/>
      <c r="BK997" s="99"/>
      <c r="BL997" s="99"/>
      <c r="BM997" s="99"/>
      <c r="BN997" s="99"/>
      <c r="BO997" s="99"/>
      <c r="BP997" s="99"/>
      <c r="BQ997" s="99"/>
      <c r="BR997" s="99"/>
      <c r="BS997" s="99"/>
      <c r="BT997" s="99"/>
      <c r="BU997" s="99"/>
      <c r="BV997" s="99"/>
      <c r="BW997" s="99"/>
      <c r="BX997" s="99"/>
      <c r="BY997" s="99"/>
      <c r="BZ997" s="99"/>
      <c r="CA997" s="99"/>
      <c r="CB997" s="99"/>
      <c r="CC997" s="99"/>
      <c r="CD997" s="99"/>
      <c r="CE997" s="99"/>
      <c r="CF997" s="99"/>
      <c r="CG997" s="99"/>
      <c r="CH997" s="99"/>
      <c r="CI997" s="206"/>
      <c r="CJ997" s="206"/>
      <c r="CK997" s="206"/>
      <c r="CL997" s="206"/>
      <c r="CM997" s="206"/>
      <c r="CN997" s="206"/>
    </row>
    <row r="998" spans="2:92" x14ac:dyDescent="0.25">
      <c r="B998" s="99" t="str">
        <f t="shared" si="94"/>
        <v/>
      </c>
      <c r="R998" s="99"/>
      <c r="S998" s="99"/>
      <c r="T998" s="99"/>
      <c r="U998" s="99"/>
      <c r="V998" s="99"/>
      <c r="W998" s="99"/>
      <c r="X998" s="99"/>
      <c r="Y998" s="99"/>
      <c r="Z998" s="99"/>
      <c r="AA998" s="99"/>
      <c r="AB998" s="99"/>
      <c r="AC998" s="99"/>
      <c r="AD998" s="99"/>
      <c r="AE998" s="99"/>
      <c r="AF998" s="99"/>
      <c r="AG998" s="100"/>
      <c r="AH998" s="99"/>
      <c r="AI998" s="99"/>
      <c r="AJ998" s="99"/>
      <c r="AK998" s="99"/>
      <c r="AL998" s="99"/>
      <c r="AM998" s="99"/>
      <c r="AN998" s="99"/>
      <c r="AO998" s="99"/>
      <c r="AP998" s="99"/>
      <c r="AQ998" s="99"/>
      <c r="AR998" s="99"/>
      <c r="AS998" s="99"/>
      <c r="AT998" s="99"/>
      <c r="AU998" s="99"/>
      <c r="AV998" s="99"/>
      <c r="AW998" s="99"/>
      <c r="AX998" s="99"/>
      <c r="AY998" s="99"/>
      <c r="AZ998" s="99"/>
      <c r="BA998" s="99"/>
      <c r="BB998" s="99"/>
      <c r="BC998" s="99"/>
      <c r="BD998" s="99"/>
      <c r="BE998" s="99"/>
      <c r="BF998" s="99"/>
      <c r="BG998" s="99"/>
      <c r="BH998" s="99"/>
      <c r="BI998" s="99"/>
      <c r="BJ998" s="99"/>
      <c r="BK998" s="99"/>
      <c r="BL998" s="99"/>
      <c r="BM998" s="99"/>
      <c r="BN998" s="99"/>
      <c r="BO998" s="99"/>
      <c r="BP998" s="99"/>
      <c r="BQ998" s="99"/>
      <c r="BR998" s="99"/>
      <c r="BS998" s="99"/>
      <c r="BT998" s="99"/>
      <c r="BU998" s="99"/>
      <c r="BV998" s="99"/>
      <c r="BW998" s="99"/>
      <c r="BX998" s="99"/>
      <c r="BY998" s="99"/>
      <c r="BZ998" s="99"/>
      <c r="CA998" s="99"/>
      <c r="CB998" s="99"/>
      <c r="CC998" s="99"/>
      <c r="CD998" s="99"/>
      <c r="CE998" s="99"/>
      <c r="CF998" s="99"/>
      <c r="CG998" s="99"/>
      <c r="CH998" s="99"/>
      <c r="CI998" s="206"/>
      <c r="CJ998" s="206"/>
      <c r="CK998" s="206"/>
      <c r="CL998" s="206"/>
      <c r="CM998" s="206"/>
      <c r="CN998" s="206"/>
    </row>
    <row r="999" spans="2:92" x14ac:dyDescent="0.25">
      <c r="B999" s="99" t="str">
        <f t="shared" si="94"/>
        <v/>
      </c>
      <c r="R999" s="99"/>
      <c r="S999" s="99"/>
      <c r="T999" s="99"/>
      <c r="U999" s="99"/>
      <c r="V999" s="99"/>
      <c r="W999" s="99"/>
      <c r="X999" s="99"/>
      <c r="Y999" s="99"/>
      <c r="Z999" s="99"/>
      <c r="AA999" s="99"/>
      <c r="AB999" s="99"/>
      <c r="AC999" s="99"/>
      <c r="AD999" s="99"/>
      <c r="AE999" s="99"/>
      <c r="AF999" s="99"/>
      <c r="AG999" s="100"/>
      <c r="AH999" s="99"/>
      <c r="AI999" s="99"/>
      <c r="AJ999" s="99"/>
      <c r="AK999" s="99"/>
      <c r="AL999" s="99"/>
      <c r="AM999" s="99"/>
      <c r="AN999" s="99"/>
      <c r="AO999" s="99"/>
      <c r="AP999" s="99"/>
      <c r="AQ999" s="99"/>
      <c r="AR999" s="99"/>
      <c r="AS999" s="99"/>
      <c r="AT999" s="99"/>
      <c r="AU999" s="99"/>
      <c r="AV999" s="99"/>
      <c r="AW999" s="99"/>
      <c r="AX999" s="99"/>
      <c r="AY999" s="99"/>
      <c r="AZ999" s="99"/>
      <c r="BA999" s="99"/>
      <c r="BB999" s="99"/>
      <c r="BC999" s="99"/>
      <c r="BD999" s="99"/>
      <c r="BE999" s="99"/>
      <c r="BF999" s="99"/>
      <c r="BG999" s="99"/>
      <c r="BH999" s="99"/>
      <c r="BI999" s="99"/>
      <c r="BJ999" s="99"/>
      <c r="BK999" s="99"/>
      <c r="BL999" s="99"/>
      <c r="BM999" s="99"/>
      <c r="BN999" s="99"/>
      <c r="BO999" s="99"/>
      <c r="BP999" s="99"/>
      <c r="BQ999" s="99"/>
      <c r="BR999" s="99"/>
      <c r="BS999" s="99"/>
      <c r="BT999" s="99"/>
      <c r="BU999" s="99"/>
      <c r="BV999" s="99"/>
      <c r="BW999" s="99"/>
      <c r="BX999" s="99"/>
      <c r="BY999" s="99"/>
      <c r="BZ999" s="99"/>
      <c r="CA999" s="99"/>
      <c r="CB999" s="99"/>
      <c r="CC999" s="99"/>
      <c r="CD999" s="99"/>
      <c r="CE999" s="99"/>
      <c r="CF999" s="99"/>
      <c r="CG999" s="99"/>
      <c r="CH999" s="99"/>
      <c r="CI999" s="206"/>
      <c r="CJ999" s="206"/>
      <c r="CK999" s="206"/>
      <c r="CL999" s="206"/>
      <c r="CM999" s="206"/>
      <c r="CN999" s="206"/>
    </row>
    <row r="1000" spans="2:92" x14ac:dyDescent="0.25">
      <c r="B1000" s="99" t="str">
        <f t="shared" si="94"/>
        <v/>
      </c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  <c r="AB1000" s="99"/>
      <c r="AC1000" s="99"/>
      <c r="AD1000" s="99"/>
      <c r="AE1000" s="99"/>
      <c r="AF1000" s="99"/>
      <c r="AG1000" s="100"/>
      <c r="AH1000" s="99"/>
      <c r="AI1000" s="99"/>
      <c r="AJ1000" s="99"/>
      <c r="AK1000" s="99"/>
      <c r="AL1000" s="99"/>
      <c r="AM1000" s="99"/>
      <c r="AN1000" s="99"/>
      <c r="AO1000" s="99"/>
      <c r="AP1000" s="99"/>
      <c r="AQ1000" s="99"/>
      <c r="AR1000" s="99"/>
      <c r="AS1000" s="99"/>
      <c r="AT1000" s="99"/>
      <c r="AU1000" s="99"/>
      <c r="AV1000" s="99"/>
      <c r="AW1000" s="99"/>
      <c r="AX1000" s="99"/>
      <c r="AY1000" s="99"/>
      <c r="AZ1000" s="99"/>
      <c r="BA1000" s="99"/>
      <c r="BB1000" s="99"/>
      <c r="BC1000" s="99"/>
      <c r="BD1000" s="99"/>
      <c r="BE1000" s="99"/>
      <c r="BF1000" s="99"/>
      <c r="BG1000" s="99"/>
      <c r="BH1000" s="99"/>
      <c r="BI1000" s="99"/>
      <c r="BJ1000" s="99"/>
      <c r="BK1000" s="99"/>
      <c r="BL1000" s="99"/>
      <c r="BM1000" s="99"/>
      <c r="BN1000" s="99"/>
      <c r="BO1000" s="99"/>
      <c r="BP1000" s="99"/>
      <c r="BQ1000" s="99"/>
      <c r="BR1000" s="99"/>
      <c r="BS1000" s="99"/>
      <c r="BT1000" s="99"/>
      <c r="BU1000" s="99"/>
      <c r="BV1000" s="99"/>
      <c r="BW1000" s="99"/>
      <c r="BX1000" s="99"/>
      <c r="BY1000" s="99"/>
      <c r="BZ1000" s="99"/>
      <c r="CA1000" s="99"/>
      <c r="CB1000" s="99"/>
      <c r="CC1000" s="99"/>
      <c r="CD1000" s="99"/>
      <c r="CE1000" s="99"/>
      <c r="CF1000" s="99"/>
      <c r="CG1000" s="99"/>
      <c r="CH1000" s="99"/>
      <c r="CI1000" s="206"/>
      <c r="CJ1000" s="206"/>
      <c r="CK1000" s="206"/>
      <c r="CL1000" s="206"/>
      <c r="CM1000" s="206"/>
      <c r="CN1000" s="206"/>
    </row>
    <row r="1001" spans="2:92" x14ac:dyDescent="0.25">
      <c r="B1001" s="99" t="str">
        <f t="shared" si="94"/>
        <v/>
      </c>
      <c r="R1001" s="99"/>
      <c r="S1001" s="99"/>
      <c r="T1001" s="99"/>
      <c r="U1001" s="99"/>
      <c r="V1001" s="99"/>
      <c r="W1001" s="99"/>
      <c r="X1001" s="99"/>
      <c r="Y1001" s="99"/>
      <c r="Z1001" s="99"/>
      <c r="AA1001" s="99"/>
      <c r="AB1001" s="99"/>
      <c r="AC1001" s="99"/>
      <c r="AD1001" s="99"/>
      <c r="AE1001" s="99"/>
      <c r="AF1001" s="99"/>
      <c r="AG1001" s="100"/>
      <c r="AH1001" s="99"/>
      <c r="AI1001" s="99"/>
      <c r="AJ1001" s="99"/>
      <c r="AK1001" s="99"/>
      <c r="AL1001" s="99"/>
      <c r="AM1001" s="99"/>
      <c r="AN1001" s="99"/>
      <c r="AO1001" s="99"/>
      <c r="AP1001" s="99"/>
      <c r="AQ1001" s="99"/>
      <c r="AR1001" s="99"/>
      <c r="AS1001" s="99"/>
      <c r="AT1001" s="99"/>
      <c r="AU1001" s="99"/>
      <c r="AV1001" s="99"/>
      <c r="AW1001" s="99"/>
      <c r="AX1001" s="99"/>
      <c r="AY1001" s="99"/>
      <c r="AZ1001" s="99"/>
      <c r="BA1001" s="99"/>
      <c r="BB1001" s="99"/>
      <c r="BC1001" s="99"/>
      <c r="BD1001" s="99"/>
      <c r="BE1001" s="99"/>
      <c r="BF1001" s="99"/>
      <c r="BG1001" s="99"/>
      <c r="BH1001" s="99"/>
      <c r="BI1001" s="99"/>
      <c r="BJ1001" s="99"/>
      <c r="BK1001" s="99"/>
      <c r="BL1001" s="99"/>
      <c r="BM1001" s="99"/>
      <c r="BN1001" s="99"/>
      <c r="BO1001" s="99"/>
      <c r="BP1001" s="99"/>
      <c r="BQ1001" s="99"/>
      <c r="BR1001" s="99"/>
      <c r="BS1001" s="99"/>
      <c r="BT1001" s="99"/>
      <c r="BU1001" s="99"/>
      <c r="BV1001" s="99"/>
      <c r="BW1001" s="99"/>
      <c r="BX1001" s="99"/>
      <c r="BY1001" s="99"/>
      <c r="BZ1001" s="99"/>
      <c r="CA1001" s="99"/>
      <c r="CB1001" s="99"/>
      <c r="CC1001" s="99"/>
      <c r="CD1001" s="99"/>
      <c r="CE1001" s="99"/>
      <c r="CF1001" s="99"/>
      <c r="CG1001" s="99"/>
      <c r="CH1001" s="99"/>
      <c r="CI1001" s="206"/>
      <c r="CJ1001" s="206"/>
      <c r="CK1001" s="206"/>
      <c r="CL1001" s="206"/>
      <c r="CM1001" s="206"/>
      <c r="CN1001" s="206"/>
    </row>
    <row r="1002" spans="2:92" x14ac:dyDescent="0.25">
      <c r="B1002" s="99" t="str">
        <f t="shared" si="94"/>
        <v/>
      </c>
      <c r="R1002" s="99"/>
      <c r="S1002" s="99"/>
      <c r="T1002" s="99"/>
      <c r="U1002" s="99"/>
      <c r="V1002" s="99"/>
      <c r="W1002" s="99"/>
      <c r="X1002" s="99"/>
      <c r="Y1002" s="99"/>
      <c r="Z1002" s="99"/>
      <c r="AA1002" s="99"/>
      <c r="AB1002" s="99"/>
      <c r="AC1002" s="99"/>
      <c r="AD1002" s="99"/>
      <c r="AE1002" s="99"/>
      <c r="AF1002" s="99"/>
      <c r="AG1002" s="100"/>
      <c r="AH1002" s="99"/>
      <c r="AI1002" s="99"/>
      <c r="AJ1002" s="99"/>
      <c r="AK1002" s="99"/>
      <c r="AL1002" s="99"/>
      <c r="AM1002" s="99"/>
      <c r="AN1002" s="99"/>
      <c r="AO1002" s="99"/>
      <c r="AP1002" s="99"/>
      <c r="AQ1002" s="99"/>
      <c r="AR1002" s="99"/>
      <c r="AS1002" s="99"/>
      <c r="AT1002" s="99"/>
      <c r="AU1002" s="99"/>
      <c r="AV1002" s="99"/>
      <c r="AW1002" s="99"/>
      <c r="AX1002" s="99"/>
      <c r="AY1002" s="99"/>
      <c r="AZ1002" s="99"/>
      <c r="BA1002" s="99"/>
      <c r="BB1002" s="99"/>
      <c r="BC1002" s="99"/>
      <c r="BD1002" s="99"/>
      <c r="BE1002" s="99"/>
      <c r="BF1002" s="99"/>
      <c r="BG1002" s="99"/>
      <c r="BH1002" s="99"/>
      <c r="BI1002" s="99"/>
      <c r="BJ1002" s="99"/>
      <c r="BK1002" s="99"/>
      <c r="BL1002" s="99"/>
      <c r="BM1002" s="99"/>
      <c r="BN1002" s="99"/>
      <c r="BO1002" s="99"/>
      <c r="BP1002" s="99"/>
      <c r="BQ1002" s="99"/>
      <c r="BR1002" s="99"/>
      <c r="BS1002" s="99"/>
      <c r="BT1002" s="99"/>
      <c r="BU1002" s="99"/>
      <c r="BV1002" s="99"/>
      <c r="BW1002" s="99"/>
      <c r="BX1002" s="99"/>
      <c r="BY1002" s="99"/>
      <c r="BZ1002" s="99"/>
      <c r="CA1002" s="99"/>
      <c r="CB1002" s="99"/>
      <c r="CC1002" s="99"/>
      <c r="CD1002" s="99"/>
      <c r="CE1002" s="99"/>
      <c r="CF1002" s="99"/>
      <c r="CG1002" s="99"/>
      <c r="CH1002" s="99"/>
      <c r="CI1002" s="206"/>
      <c r="CJ1002" s="206"/>
      <c r="CK1002" s="206"/>
      <c r="CL1002" s="206"/>
      <c r="CM1002" s="206"/>
      <c r="CN1002" s="206"/>
    </row>
    <row r="1003" spans="2:92" x14ac:dyDescent="0.25">
      <c r="B1003" s="99" t="str">
        <f t="shared" si="94"/>
        <v/>
      </c>
      <c r="R1003" s="99"/>
      <c r="S1003" s="99"/>
      <c r="T1003" s="99"/>
      <c r="U1003" s="99"/>
      <c r="V1003" s="99"/>
      <c r="W1003" s="99"/>
      <c r="X1003" s="99"/>
      <c r="Y1003" s="99"/>
      <c r="Z1003" s="99"/>
      <c r="AA1003" s="99"/>
      <c r="AB1003" s="99"/>
      <c r="AC1003" s="99"/>
      <c r="AD1003" s="99"/>
      <c r="AE1003" s="99"/>
      <c r="AF1003" s="99"/>
      <c r="AG1003" s="100"/>
      <c r="AH1003" s="99"/>
      <c r="AI1003" s="99"/>
      <c r="AJ1003" s="99"/>
      <c r="AK1003" s="99"/>
      <c r="AL1003" s="99"/>
      <c r="AM1003" s="99"/>
      <c r="AN1003" s="99"/>
      <c r="AO1003" s="99"/>
      <c r="AP1003" s="99"/>
      <c r="AQ1003" s="99"/>
      <c r="AR1003" s="99"/>
      <c r="AS1003" s="99"/>
      <c r="AT1003" s="99"/>
      <c r="AU1003" s="99"/>
      <c r="AV1003" s="99"/>
      <c r="AW1003" s="99"/>
      <c r="AX1003" s="99"/>
      <c r="AY1003" s="99"/>
      <c r="AZ1003" s="99"/>
      <c r="BA1003" s="99"/>
      <c r="BB1003" s="99"/>
      <c r="BC1003" s="99"/>
      <c r="BD1003" s="99"/>
      <c r="BE1003" s="99"/>
      <c r="BF1003" s="99"/>
      <c r="BG1003" s="99"/>
      <c r="BH1003" s="99"/>
      <c r="BI1003" s="99"/>
      <c r="BJ1003" s="99"/>
      <c r="BK1003" s="99"/>
      <c r="BL1003" s="99"/>
      <c r="BM1003" s="99"/>
      <c r="BN1003" s="99"/>
      <c r="BO1003" s="99"/>
      <c r="BP1003" s="99"/>
      <c r="BQ1003" s="99"/>
      <c r="BR1003" s="99"/>
      <c r="BS1003" s="99"/>
      <c r="BT1003" s="99"/>
      <c r="BU1003" s="99"/>
      <c r="BV1003" s="99"/>
      <c r="BW1003" s="99"/>
      <c r="BX1003" s="99"/>
      <c r="BY1003" s="99"/>
      <c r="BZ1003" s="99"/>
      <c r="CA1003" s="99"/>
      <c r="CB1003" s="99"/>
      <c r="CC1003" s="99"/>
      <c r="CD1003" s="99"/>
      <c r="CE1003" s="99"/>
      <c r="CF1003" s="99"/>
      <c r="CG1003" s="99"/>
      <c r="CH1003" s="99"/>
      <c r="CI1003" s="206"/>
      <c r="CJ1003" s="206"/>
      <c r="CK1003" s="206"/>
      <c r="CL1003" s="206"/>
      <c r="CM1003" s="206"/>
      <c r="CN1003" s="206"/>
    </row>
    <row r="1004" spans="2:92" x14ac:dyDescent="0.25">
      <c r="B1004" s="99" t="str">
        <f t="shared" si="94"/>
        <v/>
      </c>
      <c r="R1004" s="99"/>
      <c r="S1004" s="99"/>
      <c r="T1004" s="99"/>
      <c r="U1004" s="99"/>
      <c r="V1004" s="99"/>
      <c r="W1004" s="99"/>
      <c r="X1004" s="99"/>
      <c r="Y1004" s="99"/>
      <c r="Z1004" s="99"/>
      <c r="AA1004" s="99"/>
      <c r="AB1004" s="99"/>
      <c r="AC1004" s="99"/>
      <c r="AD1004" s="99"/>
      <c r="AE1004" s="99"/>
      <c r="AF1004" s="99"/>
      <c r="AG1004" s="100"/>
      <c r="AH1004" s="99"/>
      <c r="AI1004" s="99"/>
      <c r="AJ1004" s="99"/>
      <c r="AK1004" s="99"/>
      <c r="AL1004" s="99"/>
      <c r="AM1004" s="99"/>
      <c r="AN1004" s="99"/>
      <c r="AO1004" s="99"/>
      <c r="AP1004" s="99"/>
      <c r="AQ1004" s="99"/>
      <c r="AR1004" s="99"/>
      <c r="AS1004" s="99"/>
      <c r="AT1004" s="99"/>
      <c r="AU1004" s="99"/>
      <c r="AV1004" s="99"/>
      <c r="AW1004" s="99"/>
      <c r="AX1004" s="99"/>
      <c r="AY1004" s="99"/>
      <c r="AZ1004" s="99"/>
      <c r="BA1004" s="99"/>
      <c r="BB1004" s="99"/>
      <c r="BC1004" s="99"/>
      <c r="BD1004" s="99"/>
      <c r="BE1004" s="99"/>
      <c r="BF1004" s="99"/>
      <c r="BG1004" s="99"/>
      <c r="BH1004" s="99"/>
      <c r="BI1004" s="99"/>
      <c r="BJ1004" s="99"/>
      <c r="BK1004" s="99"/>
      <c r="BL1004" s="99"/>
      <c r="BM1004" s="99"/>
      <c r="BN1004" s="99"/>
      <c r="BO1004" s="99"/>
      <c r="BP1004" s="99"/>
      <c r="BQ1004" s="99"/>
      <c r="BR1004" s="99"/>
      <c r="BS1004" s="99"/>
      <c r="BT1004" s="99"/>
      <c r="BU1004" s="99"/>
      <c r="BV1004" s="99"/>
      <c r="BW1004" s="99"/>
      <c r="BX1004" s="99"/>
      <c r="BY1004" s="99"/>
      <c r="BZ1004" s="99"/>
      <c r="CA1004" s="99"/>
      <c r="CB1004" s="99"/>
      <c r="CC1004" s="99"/>
      <c r="CD1004" s="99"/>
      <c r="CE1004" s="99"/>
      <c r="CF1004" s="99"/>
      <c r="CG1004" s="99"/>
      <c r="CH1004" s="99"/>
      <c r="CI1004" s="206"/>
      <c r="CJ1004" s="206"/>
      <c r="CK1004" s="206"/>
      <c r="CL1004" s="206"/>
      <c r="CM1004" s="206"/>
      <c r="CN1004" s="206"/>
    </row>
    <row r="1005" spans="2:92" x14ac:dyDescent="0.25">
      <c r="B1005" s="99" t="str">
        <f t="shared" si="94"/>
        <v/>
      </c>
      <c r="R1005" s="99"/>
      <c r="S1005" s="99"/>
      <c r="T1005" s="99"/>
      <c r="U1005" s="99"/>
      <c r="V1005" s="99"/>
      <c r="W1005" s="99"/>
      <c r="X1005" s="99"/>
      <c r="Y1005" s="99"/>
      <c r="Z1005" s="99"/>
      <c r="AA1005" s="99"/>
      <c r="AB1005" s="99"/>
      <c r="AC1005" s="99"/>
      <c r="AD1005" s="99"/>
      <c r="AE1005" s="99"/>
      <c r="AF1005" s="99"/>
      <c r="AG1005" s="100"/>
      <c r="AH1005" s="99"/>
      <c r="AI1005" s="99"/>
      <c r="AJ1005" s="99"/>
      <c r="AK1005" s="99"/>
      <c r="AL1005" s="99"/>
      <c r="AM1005" s="99"/>
      <c r="AN1005" s="99"/>
      <c r="AO1005" s="99"/>
      <c r="AP1005" s="99"/>
      <c r="AQ1005" s="99"/>
      <c r="AR1005" s="99"/>
      <c r="AS1005" s="99"/>
      <c r="AT1005" s="99"/>
      <c r="AU1005" s="99"/>
      <c r="AV1005" s="99"/>
      <c r="AW1005" s="99"/>
      <c r="AX1005" s="99"/>
      <c r="AY1005" s="99"/>
      <c r="AZ1005" s="99"/>
      <c r="BA1005" s="99"/>
      <c r="BB1005" s="99"/>
      <c r="BC1005" s="99"/>
      <c r="BD1005" s="99"/>
      <c r="BE1005" s="99"/>
      <c r="BF1005" s="99"/>
      <c r="BG1005" s="99"/>
      <c r="BH1005" s="99"/>
      <c r="BI1005" s="99"/>
      <c r="BJ1005" s="99"/>
      <c r="BK1005" s="99"/>
      <c r="BL1005" s="99"/>
      <c r="BM1005" s="99"/>
      <c r="BN1005" s="99"/>
      <c r="BO1005" s="99"/>
      <c r="BP1005" s="99"/>
      <c r="BQ1005" s="99"/>
      <c r="BR1005" s="99"/>
      <c r="BS1005" s="99"/>
      <c r="BT1005" s="99"/>
      <c r="BU1005" s="99"/>
      <c r="BV1005" s="99"/>
      <c r="BW1005" s="99"/>
      <c r="BX1005" s="99"/>
      <c r="BY1005" s="99"/>
      <c r="BZ1005" s="99"/>
      <c r="CA1005" s="99"/>
      <c r="CB1005" s="99"/>
      <c r="CC1005" s="99"/>
      <c r="CD1005" s="99"/>
      <c r="CE1005" s="99"/>
      <c r="CF1005" s="99"/>
      <c r="CG1005" s="99"/>
      <c r="CH1005" s="99"/>
      <c r="CI1005" s="206"/>
      <c r="CJ1005" s="206"/>
      <c r="CK1005" s="206"/>
      <c r="CL1005" s="206"/>
      <c r="CM1005" s="206"/>
      <c r="CN1005" s="206"/>
    </row>
    <row r="1006" spans="2:92" x14ac:dyDescent="0.25">
      <c r="B1006" s="99" t="str">
        <f t="shared" si="94"/>
        <v/>
      </c>
      <c r="R1006" s="99"/>
      <c r="S1006" s="99"/>
      <c r="T1006" s="99"/>
      <c r="U1006" s="99"/>
      <c r="V1006" s="99"/>
      <c r="W1006" s="99"/>
      <c r="X1006" s="99"/>
      <c r="Y1006" s="99"/>
      <c r="Z1006" s="99"/>
      <c r="AA1006" s="99"/>
      <c r="AB1006" s="99"/>
      <c r="AC1006" s="99"/>
      <c r="AD1006" s="99"/>
      <c r="AE1006" s="99"/>
      <c r="AF1006" s="99"/>
      <c r="AG1006" s="100"/>
      <c r="AH1006" s="99"/>
      <c r="AI1006" s="99"/>
      <c r="AJ1006" s="99"/>
      <c r="AK1006" s="99"/>
      <c r="AL1006" s="99"/>
      <c r="AM1006" s="99"/>
      <c r="AN1006" s="99"/>
      <c r="AO1006" s="99"/>
      <c r="AP1006" s="99"/>
      <c r="AQ1006" s="99"/>
      <c r="AR1006" s="99"/>
      <c r="AS1006" s="99"/>
      <c r="AT1006" s="99"/>
      <c r="AU1006" s="99"/>
      <c r="AV1006" s="99"/>
      <c r="AW1006" s="99"/>
      <c r="AX1006" s="99"/>
      <c r="AY1006" s="99"/>
      <c r="AZ1006" s="99"/>
      <c r="BA1006" s="99"/>
      <c r="BB1006" s="99"/>
      <c r="BC1006" s="99"/>
      <c r="BD1006" s="99"/>
      <c r="BE1006" s="99"/>
      <c r="BF1006" s="99"/>
      <c r="BG1006" s="99"/>
      <c r="BH1006" s="99"/>
      <c r="BI1006" s="99"/>
      <c r="BJ1006" s="99"/>
      <c r="BK1006" s="99"/>
      <c r="BL1006" s="99"/>
      <c r="BM1006" s="99"/>
      <c r="BN1006" s="99"/>
      <c r="BO1006" s="99"/>
      <c r="BP1006" s="99"/>
      <c r="BQ1006" s="99"/>
      <c r="BR1006" s="99"/>
      <c r="BS1006" s="99"/>
      <c r="BT1006" s="99"/>
      <c r="BU1006" s="99"/>
      <c r="BV1006" s="99"/>
      <c r="BW1006" s="99"/>
      <c r="BX1006" s="99"/>
      <c r="BY1006" s="99"/>
      <c r="BZ1006" s="99"/>
      <c r="CA1006" s="99"/>
      <c r="CB1006" s="99"/>
      <c r="CC1006" s="99"/>
      <c r="CD1006" s="99"/>
      <c r="CE1006" s="99"/>
      <c r="CF1006" s="99"/>
      <c r="CG1006" s="99"/>
      <c r="CH1006" s="99"/>
      <c r="CI1006" s="206"/>
      <c r="CJ1006" s="206"/>
      <c r="CK1006" s="206"/>
      <c r="CL1006" s="206"/>
      <c r="CM1006" s="206"/>
      <c r="CN1006" s="206"/>
    </row>
    <row r="1007" spans="2:92" x14ac:dyDescent="0.25">
      <c r="B1007" s="99" t="str">
        <f t="shared" si="94"/>
        <v/>
      </c>
      <c r="R1007" s="99"/>
      <c r="S1007" s="99"/>
      <c r="T1007" s="99"/>
      <c r="U1007" s="99"/>
      <c r="V1007" s="99"/>
      <c r="W1007" s="99"/>
      <c r="X1007" s="99"/>
      <c r="Y1007" s="99"/>
      <c r="Z1007" s="99"/>
      <c r="AA1007" s="99"/>
      <c r="AB1007" s="99"/>
      <c r="AC1007" s="99"/>
      <c r="AD1007" s="99"/>
      <c r="AE1007" s="99"/>
      <c r="AF1007" s="99"/>
      <c r="AG1007" s="100"/>
      <c r="AH1007" s="99"/>
      <c r="AI1007" s="99"/>
      <c r="AJ1007" s="99"/>
      <c r="AK1007" s="99"/>
      <c r="AL1007" s="99"/>
      <c r="AM1007" s="99"/>
      <c r="AN1007" s="99"/>
      <c r="AO1007" s="99"/>
      <c r="AP1007" s="99"/>
      <c r="AQ1007" s="99"/>
      <c r="AR1007" s="99"/>
      <c r="AS1007" s="99"/>
      <c r="AT1007" s="99"/>
      <c r="AU1007" s="99"/>
      <c r="AV1007" s="99"/>
      <c r="AW1007" s="99"/>
      <c r="AX1007" s="99"/>
      <c r="AY1007" s="99"/>
      <c r="AZ1007" s="99"/>
      <c r="BA1007" s="99"/>
      <c r="BB1007" s="99"/>
      <c r="BC1007" s="99"/>
      <c r="BD1007" s="99"/>
      <c r="BE1007" s="99"/>
      <c r="BF1007" s="99"/>
      <c r="BG1007" s="99"/>
      <c r="BH1007" s="99"/>
      <c r="BI1007" s="99"/>
      <c r="BJ1007" s="99"/>
      <c r="BK1007" s="99"/>
      <c r="BL1007" s="99"/>
      <c r="BM1007" s="99"/>
      <c r="BN1007" s="99"/>
      <c r="BO1007" s="99"/>
      <c r="BP1007" s="99"/>
      <c r="BQ1007" s="99"/>
      <c r="BR1007" s="99"/>
      <c r="BS1007" s="99"/>
      <c r="BT1007" s="99"/>
      <c r="BU1007" s="99"/>
      <c r="BV1007" s="99"/>
      <c r="BW1007" s="99"/>
      <c r="BX1007" s="99"/>
      <c r="BY1007" s="99"/>
      <c r="BZ1007" s="99"/>
      <c r="CA1007" s="99"/>
      <c r="CB1007" s="99"/>
      <c r="CC1007" s="99"/>
      <c r="CD1007" s="99"/>
      <c r="CE1007" s="99"/>
      <c r="CF1007" s="99"/>
      <c r="CG1007" s="99"/>
      <c r="CH1007" s="99"/>
      <c r="CI1007" s="206"/>
      <c r="CJ1007" s="206"/>
      <c r="CK1007" s="206"/>
      <c r="CL1007" s="206"/>
      <c r="CM1007" s="206"/>
      <c r="CN1007" s="206"/>
    </row>
    <row r="1008" spans="2:92" x14ac:dyDescent="0.25">
      <c r="B1008" s="99" t="str">
        <f t="shared" si="94"/>
        <v/>
      </c>
      <c r="R1008" s="99"/>
      <c r="S1008" s="99"/>
      <c r="T1008" s="99"/>
      <c r="U1008" s="99"/>
      <c r="V1008" s="99"/>
      <c r="W1008" s="99"/>
      <c r="X1008" s="99"/>
      <c r="Y1008" s="99"/>
      <c r="Z1008" s="99"/>
      <c r="AA1008" s="99"/>
      <c r="AB1008" s="99"/>
      <c r="AC1008" s="99"/>
      <c r="AD1008" s="99"/>
      <c r="AE1008" s="99"/>
      <c r="AF1008" s="99"/>
      <c r="AG1008" s="100"/>
      <c r="AH1008" s="99"/>
      <c r="AI1008" s="99"/>
      <c r="AJ1008" s="99"/>
      <c r="AK1008" s="99"/>
      <c r="AL1008" s="99"/>
      <c r="AM1008" s="99"/>
      <c r="AN1008" s="99"/>
      <c r="AO1008" s="99"/>
      <c r="AP1008" s="99"/>
      <c r="AQ1008" s="99"/>
      <c r="AR1008" s="99"/>
      <c r="AS1008" s="99"/>
      <c r="AT1008" s="99"/>
      <c r="AU1008" s="99"/>
      <c r="AV1008" s="99"/>
      <c r="AW1008" s="99"/>
      <c r="AX1008" s="99"/>
      <c r="AY1008" s="99"/>
      <c r="AZ1008" s="99"/>
      <c r="BA1008" s="99"/>
      <c r="BB1008" s="99"/>
      <c r="BC1008" s="99"/>
      <c r="BD1008" s="99"/>
      <c r="BE1008" s="99"/>
      <c r="BF1008" s="99"/>
      <c r="BG1008" s="99"/>
      <c r="BH1008" s="99"/>
      <c r="BI1008" s="99"/>
      <c r="BJ1008" s="99"/>
      <c r="BK1008" s="99"/>
      <c r="BL1008" s="99"/>
      <c r="BM1008" s="99"/>
      <c r="BN1008" s="99"/>
      <c r="BO1008" s="99"/>
      <c r="BP1008" s="99"/>
      <c r="BQ1008" s="99"/>
      <c r="BR1008" s="99"/>
      <c r="BS1008" s="99"/>
      <c r="BT1008" s="99"/>
      <c r="BU1008" s="99"/>
      <c r="BV1008" s="99"/>
      <c r="BW1008" s="99"/>
      <c r="BX1008" s="99"/>
      <c r="BY1008" s="99"/>
      <c r="BZ1008" s="99"/>
      <c r="CA1008" s="99"/>
      <c r="CB1008" s="99"/>
      <c r="CC1008" s="99"/>
      <c r="CD1008" s="99"/>
      <c r="CE1008" s="99"/>
      <c r="CF1008" s="99"/>
      <c r="CG1008" s="99"/>
      <c r="CH1008" s="99"/>
      <c r="CI1008" s="206"/>
      <c r="CJ1008" s="206"/>
      <c r="CK1008" s="206"/>
      <c r="CL1008" s="206"/>
      <c r="CM1008" s="206"/>
      <c r="CN1008" s="206"/>
    </row>
    <row r="1009" spans="2:92" x14ac:dyDescent="0.25">
      <c r="B1009" s="99" t="str">
        <f t="shared" si="94"/>
        <v/>
      </c>
      <c r="R1009" s="99"/>
      <c r="S1009" s="99"/>
      <c r="T1009" s="99"/>
      <c r="U1009" s="99"/>
      <c r="V1009" s="99"/>
      <c r="W1009" s="99"/>
      <c r="X1009" s="99"/>
      <c r="Y1009" s="99"/>
      <c r="Z1009" s="99"/>
      <c r="AA1009" s="99"/>
      <c r="AB1009" s="99"/>
      <c r="AC1009" s="99"/>
      <c r="AD1009" s="99"/>
      <c r="AE1009" s="99"/>
      <c r="AF1009" s="99"/>
      <c r="AG1009" s="100"/>
      <c r="AH1009" s="99"/>
      <c r="AI1009" s="99"/>
      <c r="AJ1009" s="99"/>
      <c r="AK1009" s="99"/>
      <c r="AL1009" s="99"/>
      <c r="AM1009" s="99"/>
      <c r="AN1009" s="99"/>
      <c r="AO1009" s="99"/>
      <c r="AP1009" s="99"/>
      <c r="AQ1009" s="99"/>
      <c r="AR1009" s="99"/>
      <c r="AS1009" s="99"/>
      <c r="AT1009" s="99"/>
      <c r="AU1009" s="99"/>
      <c r="AV1009" s="99"/>
      <c r="AW1009" s="99"/>
      <c r="AX1009" s="99"/>
      <c r="AY1009" s="99"/>
      <c r="AZ1009" s="99"/>
      <c r="BA1009" s="99"/>
      <c r="BB1009" s="99"/>
      <c r="BC1009" s="99"/>
      <c r="BD1009" s="99"/>
      <c r="BE1009" s="99"/>
      <c r="BF1009" s="99"/>
      <c r="BG1009" s="99"/>
      <c r="BH1009" s="99"/>
      <c r="BI1009" s="99"/>
      <c r="BJ1009" s="99"/>
      <c r="BK1009" s="99"/>
      <c r="BL1009" s="99"/>
      <c r="BM1009" s="99"/>
      <c r="BN1009" s="99"/>
      <c r="BO1009" s="99"/>
      <c r="BP1009" s="99"/>
      <c r="BQ1009" s="99"/>
      <c r="BR1009" s="99"/>
      <c r="BS1009" s="99"/>
      <c r="BT1009" s="99"/>
      <c r="BU1009" s="99"/>
      <c r="BV1009" s="99"/>
      <c r="BW1009" s="99"/>
      <c r="BX1009" s="99"/>
      <c r="BY1009" s="99"/>
      <c r="BZ1009" s="99"/>
      <c r="CA1009" s="99"/>
      <c r="CB1009" s="99"/>
      <c r="CC1009" s="99"/>
      <c r="CD1009" s="99"/>
      <c r="CE1009" s="99"/>
      <c r="CF1009" s="99"/>
      <c r="CG1009" s="99"/>
      <c r="CH1009" s="99"/>
      <c r="CI1009" s="206"/>
      <c r="CJ1009" s="206"/>
      <c r="CK1009" s="206"/>
      <c r="CL1009" s="206"/>
      <c r="CM1009" s="206"/>
      <c r="CN1009" s="206"/>
    </row>
    <row r="1010" spans="2:92" x14ac:dyDescent="0.25">
      <c r="B1010" s="99" t="str">
        <f t="shared" si="94"/>
        <v/>
      </c>
      <c r="R1010" s="99"/>
      <c r="S1010" s="99"/>
      <c r="T1010" s="99"/>
      <c r="U1010" s="99"/>
      <c r="V1010" s="99"/>
      <c r="W1010" s="99"/>
      <c r="X1010" s="99"/>
      <c r="Y1010" s="99"/>
      <c r="Z1010" s="99"/>
      <c r="AA1010" s="99"/>
      <c r="AB1010" s="99"/>
      <c r="AC1010" s="99"/>
      <c r="AD1010" s="99"/>
      <c r="AE1010" s="99"/>
      <c r="AF1010" s="99"/>
      <c r="AG1010" s="100"/>
      <c r="AH1010" s="99"/>
      <c r="AI1010" s="99"/>
      <c r="AJ1010" s="99"/>
      <c r="AK1010" s="99"/>
      <c r="AL1010" s="99"/>
      <c r="AM1010" s="99"/>
      <c r="AN1010" s="99"/>
      <c r="AO1010" s="99"/>
      <c r="AP1010" s="99"/>
      <c r="AQ1010" s="99"/>
      <c r="AR1010" s="99"/>
      <c r="AS1010" s="99"/>
      <c r="AT1010" s="99"/>
      <c r="AU1010" s="99"/>
      <c r="AV1010" s="99"/>
      <c r="AW1010" s="99"/>
      <c r="AX1010" s="99"/>
      <c r="AY1010" s="99"/>
      <c r="AZ1010" s="99"/>
      <c r="BA1010" s="99"/>
      <c r="BB1010" s="99"/>
      <c r="BC1010" s="99"/>
      <c r="BD1010" s="99"/>
      <c r="BE1010" s="99"/>
      <c r="BF1010" s="99"/>
      <c r="BG1010" s="99"/>
      <c r="BH1010" s="99"/>
      <c r="BI1010" s="99"/>
      <c r="BJ1010" s="99"/>
      <c r="BK1010" s="99"/>
      <c r="BL1010" s="99"/>
      <c r="BM1010" s="99"/>
      <c r="BN1010" s="99"/>
      <c r="BO1010" s="99"/>
      <c r="BP1010" s="99"/>
      <c r="BQ1010" s="99"/>
      <c r="BR1010" s="99"/>
      <c r="BS1010" s="99"/>
      <c r="BT1010" s="99"/>
      <c r="BU1010" s="99"/>
      <c r="BV1010" s="99"/>
      <c r="BW1010" s="99"/>
      <c r="BX1010" s="99"/>
      <c r="BY1010" s="99"/>
      <c r="BZ1010" s="99"/>
      <c r="CA1010" s="99"/>
      <c r="CB1010" s="99"/>
      <c r="CC1010" s="99"/>
      <c r="CD1010" s="99"/>
      <c r="CE1010" s="99"/>
      <c r="CF1010" s="99"/>
      <c r="CG1010" s="99"/>
      <c r="CH1010" s="99"/>
      <c r="CI1010" s="206"/>
      <c r="CJ1010" s="206"/>
      <c r="CK1010" s="206"/>
      <c r="CL1010" s="206"/>
      <c r="CM1010" s="206"/>
      <c r="CN1010" s="206"/>
    </row>
    <row r="1011" spans="2:92" x14ac:dyDescent="0.25">
      <c r="B1011" s="99" t="str">
        <f t="shared" si="94"/>
        <v/>
      </c>
      <c r="R1011" s="99"/>
      <c r="S1011" s="99"/>
      <c r="T1011" s="99"/>
      <c r="U1011" s="99"/>
      <c r="V1011" s="99"/>
      <c r="W1011" s="99"/>
      <c r="X1011" s="99"/>
      <c r="Y1011" s="99"/>
      <c r="Z1011" s="99"/>
      <c r="AA1011" s="99"/>
      <c r="AB1011" s="99"/>
      <c r="AC1011" s="99"/>
      <c r="AD1011" s="99"/>
      <c r="AE1011" s="99"/>
      <c r="AF1011" s="99"/>
      <c r="AG1011" s="100"/>
      <c r="AH1011" s="99"/>
      <c r="AI1011" s="99"/>
      <c r="AJ1011" s="99"/>
      <c r="AK1011" s="99"/>
      <c r="AL1011" s="99"/>
      <c r="AM1011" s="99"/>
      <c r="AN1011" s="99"/>
      <c r="AO1011" s="99"/>
      <c r="AP1011" s="99"/>
      <c r="AQ1011" s="99"/>
      <c r="AR1011" s="99"/>
      <c r="AS1011" s="99"/>
      <c r="AT1011" s="99"/>
      <c r="AU1011" s="99"/>
      <c r="AV1011" s="99"/>
      <c r="AW1011" s="99"/>
      <c r="AX1011" s="99"/>
      <c r="AY1011" s="99"/>
      <c r="AZ1011" s="99"/>
      <c r="BA1011" s="99"/>
      <c r="BB1011" s="99"/>
      <c r="BC1011" s="99"/>
      <c r="BD1011" s="99"/>
      <c r="BE1011" s="99"/>
      <c r="BF1011" s="99"/>
      <c r="BG1011" s="99"/>
      <c r="BH1011" s="99"/>
      <c r="BI1011" s="99"/>
      <c r="BJ1011" s="99"/>
      <c r="BK1011" s="99"/>
      <c r="BL1011" s="99"/>
      <c r="BM1011" s="99"/>
      <c r="BN1011" s="99"/>
      <c r="BO1011" s="99"/>
      <c r="BP1011" s="99"/>
      <c r="BQ1011" s="99"/>
      <c r="BR1011" s="99"/>
      <c r="BS1011" s="99"/>
      <c r="BT1011" s="99"/>
      <c r="BU1011" s="99"/>
      <c r="BV1011" s="99"/>
      <c r="BW1011" s="99"/>
      <c r="BX1011" s="99"/>
      <c r="BY1011" s="99"/>
      <c r="BZ1011" s="99"/>
      <c r="CA1011" s="99"/>
      <c r="CB1011" s="99"/>
      <c r="CC1011" s="99"/>
      <c r="CD1011" s="99"/>
      <c r="CE1011" s="99"/>
      <c r="CF1011" s="99"/>
      <c r="CG1011" s="99"/>
      <c r="CH1011" s="99"/>
      <c r="CI1011" s="206"/>
      <c r="CJ1011" s="206"/>
      <c r="CK1011" s="206"/>
      <c r="CL1011" s="206"/>
      <c r="CM1011" s="206"/>
      <c r="CN1011" s="206"/>
    </row>
    <row r="1012" spans="2:92" x14ac:dyDescent="0.25">
      <c r="B1012" s="99" t="str">
        <f t="shared" si="94"/>
        <v/>
      </c>
      <c r="R1012" s="99"/>
      <c r="S1012" s="99"/>
      <c r="T1012" s="99"/>
      <c r="U1012" s="99"/>
      <c r="V1012" s="99"/>
      <c r="W1012" s="99"/>
      <c r="X1012" s="99"/>
      <c r="Y1012" s="99"/>
      <c r="Z1012" s="99"/>
      <c r="AA1012" s="99"/>
      <c r="AB1012" s="99"/>
      <c r="AC1012" s="99"/>
      <c r="AD1012" s="99"/>
      <c r="AE1012" s="99"/>
      <c r="AF1012" s="99"/>
      <c r="AG1012" s="100"/>
      <c r="AH1012" s="99"/>
      <c r="AI1012" s="99"/>
      <c r="AJ1012" s="99"/>
      <c r="AK1012" s="99"/>
      <c r="AL1012" s="99"/>
      <c r="AM1012" s="99"/>
      <c r="AN1012" s="99"/>
      <c r="AO1012" s="99"/>
      <c r="AP1012" s="99"/>
      <c r="AQ1012" s="99"/>
      <c r="AR1012" s="99"/>
      <c r="AS1012" s="99"/>
      <c r="AT1012" s="99"/>
      <c r="AU1012" s="99"/>
      <c r="AV1012" s="99"/>
      <c r="AW1012" s="99"/>
      <c r="AX1012" s="99"/>
      <c r="AY1012" s="99"/>
      <c r="AZ1012" s="99"/>
      <c r="BA1012" s="99"/>
      <c r="BB1012" s="99"/>
      <c r="BC1012" s="99"/>
      <c r="BD1012" s="99"/>
      <c r="BE1012" s="99"/>
      <c r="BF1012" s="99"/>
      <c r="BG1012" s="99"/>
      <c r="BH1012" s="99"/>
      <c r="BI1012" s="99"/>
      <c r="BJ1012" s="99"/>
      <c r="BK1012" s="99"/>
      <c r="BL1012" s="99"/>
      <c r="BM1012" s="99"/>
      <c r="BN1012" s="99"/>
      <c r="BO1012" s="99"/>
      <c r="BP1012" s="99"/>
      <c r="BQ1012" s="99"/>
      <c r="BR1012" s="99"/>
      <c r="BS1012" s="99"/>
      <c r="BT1012" s="99"/>
      <c r="BU1012" s="99"/>
      <c r="BV1012" s="99"/>
      <c r="BW1012" s="99"/>
      <c r="BX1012" s="99"/>
      <c r="BY1012" s="99"/>
      <c r="BZ1012" s="99"/>
      <c r="CA1012" s="99"/>
      <c r="CB1012" s="99"/>
      <c r="CC1012" s="99"/>
      <c r="CD1012" s="99"/>
      <c r="CE1012" s="99"/>
      <c r="CF1012" s="99"/>
      <c r="CG1012" s="99"/>
      <c r="CH1012" s="99"/>
      <c r="CI1012" s="206"/>
      <c r="CJ1012" s="206"/>
      <c r="CK1012" s="206"/>
      <c r="CL1012" s="206"/>
      <c r="CM1012" s="206"/>
      <c r="CN1012" s="206"/>
    </row>
    <row r="1013" spans="2:92" x14ac:dyDescent="0.25">
      <c r="B1013" s="99" t="str">
        <f t="shared" si="94"/>
        <v/>
      </c>
      <c r="R1013" s="99"/>
      <c r="S1013" s="99"/>
      <c r="T1013" s="99"/>
      <c r="U1013" s="99"/>
      <c r="V1013" s="99"/>
      <c r="W1013" s="99"/>
      <c r="X1013" s="99"/>
      <c r="Y1013" s="99"/>
      <c r="Z1013" s="99"/>
      <c r="AA1013" s="99"/>
      <c r="AB1013" s="99"/>
      <c r="AC1013" s="99"/>
      <c r="AD1013" s="99"/>
      <c r="AE1013" s="99"/>
      <c r="AF1013" s="99"/>
      <c r="AG1013" s="100"/>
      <c r="AH1013" s="99"/>
      <c r="AI1013" s="99"/>
      <c r="AJ1013" s="99"/>
      <c r="AK1013" s="99"/>
      <c r="AL1013" s="99"/>
      <c r="AM1013" s="99"/>
      <c r="AN1013" s="99"/>
      <c r="AO1013" s="99"/>
      <c r="AP1013" s="99"/>
      <c r="AQ1013" s="99"/>
      <c r="AR1013" s="99"/>
      <c r="AS1013" s="99"/>
      <c r="AT1013" s="99"/>
      <c r="AU1013" s="99"/>
      <c r="AV1013" s="99"/>
      <c r="AW1013" s="99"/>
      <c r="AX1013" s="99"/>
      <c r="AY1013" s="99"/>
      <c r="AZ1013" s="99"/>
      <c r="BA1013" s="99"/>
      <c r="BB1013" s="99"/>
      <c r="BC1013" s="99"/>
      <c r="BD1013" s="99"/>
      <c r="BE1013" s="99"/>
      <c r="BF1013" s="99"/>
      <c r="BG1013" s="99"/>
      <c r="BH1013" s="99"/>
      <c r="BI1013" s="99"/>
      <c r="BJ1013" s="99"/>
      <c r="BK1013" s="99"/>
      <c r="BL1013" s="99"/>
      <c r="BM1013" s="99"/>
      <c r="BN1013" s="99"/>
      <c r="BO1013" s="99"/>
      <c r="BP1013" s="99"/>
      <c r="BQ1013" s="99"/>
      <c r="BR1013" s="99"/>
      <c r="BS1013" s="99"/>
      <c r="BT1013" s="99"/>
      <c r="BU1013" s="99"/>
      <c r="BV1013" s="99"/>
      <c r="BW1013" s="99"/>
      <c r="BX1013" s="99"/>
      <c r="BY1013" s="99"/>
      <c r="BZ1013" s="99"/>
      <c r="CA1013" s="99"/>
      <c r="CB1013" s="99"/>
      <c r="CC1013" s="99"/>
      <c r="CD1013" s="99"/>
      <c r="CE1013" s="99"/>
      <c r="CF1013" s="99"/>
      <c r="CG1013" s="99"/>
      <c r="CH1013" s="99"/>
      <c r="CI1013" s="206"/>
      <c r="CJ1013" s="206"/>
      <c r="CK1013" s="206"/>
      <c r="CL1013" s="206"/>
      <c r="CM1013" s="206"/>
      <c r="CN1013" s="206"/>
    </row>
    <row r="1014" spans="2:92" x14ac:dyDescent="0.25">
      <c r="B1014" s="99" t="str">
        <f t="shared" si="94"/>
        <v/>
      </c>
      <c r="R1014" s="99"/>
      <c r="S1014" s="99"/>
      <c r="T1014" s="99"/>
      <c r="U1014" s="99"/>
      <c r="V1014" s="99"/>
      <c r="W1014" s="99"/>
      <c r="X1014" s="99"/>
      <c r="Y1014" s="99"/>
      <c r="Z1014" s="99"/>
      <c r="AA1014" s="99"/>
      <c r="AB1014" s="99"/>
      <c r="AC1014" s="99"/>
      <c r="AD1014" s="99"/>
      <c r="AE1014" s="99"/>
      <c r="AF1014" s="99"/>
      <c r="AG1014" s="100"/>
      <c r="AH1014" s="99"/>
      <c r="AI1014" s="99"/>
      <c r="AJ1014" s="99"/>
      <c r="AK1014" s="99"/>
      <c r="AL1014" s="99"/>
      <c r="AM1014" s="99"/>
      <c r="AN1014" s="99"/>
      <c r="AO1014" s="99"/>
      <c r="AP1014" s="99"/>
      <c r="AQ1014" s="99"/>
      <c r="AR1014" s="99"/>
      <c r="AS1014" s="99"/>
      <c r="AT1014" s="99"/>
      <c r="AU1014" s="99"/>
      <c r="AV1014" s="99"/>
      <c r="AW1014" s="99"/>
      <c r="AX1014" s="99"/>
      <c r="AY1014" s="99"/>
      <c r="AZ1014" s="99"/>
      <c r="BA1014" s="99"/>
      <c r="BB1014" s="99"/>
      <c r="BC1014" s="99"/>
      <c r="BD1014" s="99"/>
      <c r="BE1014" s="99"/>
      <c r="BF1014" s="99"/>
      <c r="BG1014" s="99"/>
      <c r="BH1014" s="99"/>
      <c r="BI1014" s="99"/>
      <c r="BJ1014" s="99"/>
      <c r="BK1014" s="99"/>
      <c r="BL1014" s="99"/>
      <c r="BM1014" s="99"/>
      <c r="BN1014" s="99"/>
      <c r="BO1014" s="99"/>
      <c r="BP1014" s="99"/>
      <c r="BQ1014" s="99"/>
      <c r="BR1014" s="99"/>
      <c r="BS1014" s="99"/>
      <c r="BT1014" s="99"/>
      <c r="BU1014" s="99"/>
      <c r="BV1014" s="99"/>
      <c r="BW1014" s="99"/>
      <c r="BX1014" s="99"/>
      <c r="BY1014" s="99"/>
      <c r="BZ1014" s="99"/>
      <c r="CA1014" s="99"/>
      <c r="CB1014" s="99"/>
      <c r="CC1014" s="99"/>
      <c r="CD1014" s="99"/>
      <c r="CE1014" s="99"/>
      <c r="CF1014" s="99"/>
      <c r="CG1014" s="99"/>
      <c r="CH1014" s="99"/>
      <c r="CI1014" s="206"/>
      <c r="CJ1014" s="206"/>
      <c r="CK1014" s="206"/>
      <c r="CL1014" s="206"/>
      <c r="CM1014" s="206"/>
      <c r="CN1014" s="206"/>
    </row>
    <row r="1015" spans="2:92" x14ac:dyDescent="0.25">
      <c r="B1015" s="99" t="str">
        <f t="shared" si="94"/>
        <v/>
      </c>
      <c r="R1015" s="99"/>
      <c r="S1015" s="99"/>
      <c r="T1015" s="99"/>
      <c r="U1015" s="99"/>
      <c r="V1015" s="99"/>
      <c r="W1015" s="99"/>
      <c r="X1015" s="99"/>
      <c r="Y1015" s="99"/>
      <c r="Z1015" s="99"/>
      <c r="AA1015" s="99"/>
      <c r="AB1015" s="99"/>
      <c r="AC1015" s="99"/>
      <c r="AD1015" s="99"/>
      <c r="AE1015" s="99"/>
      <c r="AF1015" s="99"/>
      <c r="AG1015" s="100"/>
      <c r="AH1015" s="99"/>
      <c r="AI1015" s="99"/>
      <c r="AJ1015" s="99"/>
      <c r="AK1015" s="99"/>
      <c r="AL1015" s="99"/>
      <c r="AM1015" s="99"/>
      <c r="AN1015" s="99"/>
      <c r="AO1015" s="99"/>
      <c r="AP1015" s="99"/>
      <c r="AQ1015" s="99"/>
      <c r="AR1015" s="99"/>
      <c r="AS1015" s="99"/>
      <c r="AT1015" s="99"/>
      <c r="AU1015" s="99"/>
      <c r="AV1015" s="99"/>
      <c r="AW1015" s="99"/>
      <c r="AX1015" s="99"/>
      <c r="AY1015" s="99"/>
      <c r="AZ1015" s="99"/>
      <c r="BA1015" s="99"/>
      <c r="BB1015" s="99"/>
      <c r="BC1015" s="99"/>
      <c r="BD1015" s="99"/>
      <c r="BE1015" s="99"/>
      <c r="BF1015" s="99"/>
      <c r="BG1015" s="99"/>
      <c r="BH1015" s="99"/>
      <c r="BI1015" s="99"/>
      <c r="BJ1015" s="99"/>
      <c r="BK1015" s="99"/>
      <c r="BL1015" s="99"/>
      <c r="BM1015" s="99"/>
      <c r="BN1015" s="99"/>
      <c r="BO1015" s="99"/>
      <c r="BP1015" s="99"/>
      <c r="BQ1015" s="99"/>
      <c r="BR1015" s="99"/>
      <c r="BS1015" s="99"/>
      <c r="BT1015" s="99"/>
      <c r="BU1015" s="99"/>
      <c r="BV1015" s="99"/>
      <c r="BW1015" s="99"/>
      <c r="BX1015" s="99"/>
      <c r="BY1015" s="99"/>
      <c r="BZ1015" s="99"/>
      <c r="CA1015" s="99"/>
      <c r="CB1015" s="99"/>
      <c r="CC1015" s="99"/>
      <c r="CD1015" s="99"/>
      <c r="CE1015" s="99"/>
      <c r="CF1015" s="99"/>
      <c r="CG1015" s="99"/>
      <c r="CH1015" s="99"/>
      <c r="CI1015" s="206"/>
      <c r="CJ1015" s="206"/>
      <c r="CK1015" s="206"/>
      <c r="CL1015" s="206"/>
      <c r="CM1015" s="206"/>
      <c r="CN1015" s="206"/>
    </row>
    <row r="1016" spans="2:92" x14ac:dyDescent="0.25">
      <c r="B1016" s="99" t="str">
        <f t="shared" si="94"/>
        <v/>
      </c>
      <c r="R1016" s="99"/>
      <c r="S1016" s="99"/>
      <c r="T1016" s="99"/>
      <c r="U1016" s="99"/>
      <c r="V1016" s="99"/>
      <c r="W1016" s="99"/>
      <c r="X1016" s="99"/>
      <c r="Y1016" s="99"/>
      <c r="Z1016" s="99"/>
      <c r="AA1016" s="99"/>
      <c r="AB1016" s="99"/>
      <c r="AC1016" s="99"/>
      <c r="AD1016" s="99"/>
      <c r="AE1016" s="99"/>
      <c r="AF1016" s="99"/>
      <c r="AG1016" s="100"/>
      <c r="AH1016" s="99"/>
      <c r="AI1016" s="99"/>
      <c r="AJ1016" s="99"/>
      <c r="AK1016" s="99"/>
      <c r="AL1016" s="99"/>
      <c r="AM1016" s="99"/>
      <c r="AN1016" s="99"/>
      <c r="AO1016" s="99"/>
      <c r="AP1016" s="99"/>
      <c r="AQ1016" s="99"/>
      <c r="AR1016" s="99"/>
      <c r="AS1016" s="99"/>
      <c r="AT1016" s="99"/>
      <c r="AU1016" s="99"/>
      <c r="AV1016" s="99"/>
      <c r="AW1016" s="99"/>
      <c r="AX1016" s="99"/>
      <c r="AY1016" s="99"/>
      <c r="AZ1016" s="99"/>
      <c r="BA1016" s="99"/>
      <c r="BB1016" s="99"/>
      <c r="BC1016" s="99"/>
      <c r="BD1016" s="99"/>
      <c r="BE1016" s="99"/>
      <c r="BF1016" s="99"/>
      <c r="BG1016" s="99"/>
      <c r="BH1016" s="99"/>
      <c r="BI1016" s="99"/>
      <c r="BJ1016" s="99"/>
      <c r="BK1016" s="99"/>
      <c r="BL1016" s="99"/>
      <c r="BM1016" s="99"/>
      <c r="BN1016" s="99"/>
      <c r="BO1016" s="99"/>
      <c r="BP1016" s="99"/>
      <c r="BQ1016" s="99"/>
      <c r="BR1016" s="99"/>
      <c r="BS1016" s="99"/>
      <c r="BT1016" s="99"/>
      <c r="BU1016" s="99"/>
      <c r="BV1016" s="99"/>
      <c r="BW1016" s="99"/>
      <c r="BX1016" s="99"/>
      <c r="BY1016" s="99"/>
      <c r="BZ1016" s="99"/>
      <c r="CA1016" s="99"/>
      <c r="CB1016" s="99"/>
      <c r="CC1016" s="99"/>
      <c r="CD1016" s="99"/>
      <c r="CE1016" s="99"/>
      <c r="CF1016" s="99"/>
      <c r="CG1016" s="99"/>
      <c r="CH1016" s="99"/>
      <c r="CI1016" s="206"/>
      <c r="CJ1016" s="206"/>
      <c r="CK1016" s="206"/>
      <c r="CL1016" s="206"/>
      <c r="CM1016" s="206"/>
      <c r="CN1016" s="206"/>
    </row>
    <row r="1017" spans="2:92" x14ac:dyDescent="0.25">
      <c r="B1017" s="99" t="str">
        <f t="shared" si="94"/>
        <v/>
      </c>
      <c r="R1017" s="99"/>
      <c r="S1017" s="99"/>
      <c r="T1017" s="99"/>
      <c r="U1017" s="99"/>
      <c r="V1017" s="99"/>
      <c r="W1017" s="99"/>
      <c r="X1017" s="99"/>
      <c r="Y1017" s="99"/>
      <c r="Z1017" s="99"/>
      <c r="AA1017" s="99"/>
      <c r="AB1017" s="99"/>
      <c r="AC1017" s="99"/>
      <c r="AD1017" s="99"/>
      <c r="AE1017" s="99"/>
      <c r="AF1017" s="99"/>
      <c r="AG1017" s="100"/>
      <c r="AH1017" s="99"/>
      <c r="AI1017" s="99"/>
      <c r="AJ1017" s="99"/>
      <c r="AK1017" s="99"/>
      <c r="AL1017" s="99"/>
      <c r="AM1017" s="99"/>
      <c r="AN1017" s="99"/>
      <c r="AO1017" s="99"/>
      <c r="AP1017" s="99"/>
      <c r="AQ1017" s="99"/>
      <c r="AR1017" s="99"/>
      <c r="AS1017" s="99"/>
      <c r="AT1017" s="99"/>
      <c r="AU1017" s="99"/>
      <c r="AV1017" s="99"/>
      <c r="AW1017" s="99"/>
      <c r="AX1017" s="99"/>
      <c r="AY1017" s="99"/>
      <c r="AZ1017" s="99"/>
      <c r="BA1017" s="99"/>
      <c r="BB1017" s="99"/>
      <c r="BC1017" s="99"/>
      <c r="BD1017" s="99"/>
      <c r="BE1017" s="99"/>
      <c r="BF1017" s="99"/>
      <c r="BG1017" s="99"/>
      <c r="BH1017" s="99"/>
      <c r="BI1017" s="99"/>
      <c r="BJ1017" s="99"/>
      <c r="BK1017" s="99"/>
      <c r="BL1017" s="99"/>
      <c r="BM1017" s="99"/>
      <c r="BN1017" s="99"/>
      <c r="BO1017" s="99"/>
      <c r="BP1017" s="99"/>
      <c r="BQ1017" s="99"/>
      <c r="BR1017" s="99"/>
      <c r="BS1017" s="99"/>
      <c r="BT1017" s="99"/>
      <c r="BU1017" s="99"/>
      <c r="BV1017" s="99"/>
      <c r="BW1017" s="99"/>
      <c r="BX1017" s="99"/>
      <c r="BY1017" s="99"/>
      <c r="BZ1017" s="99"/>
      <c r="CA1017" s="99"/>
      <c r="CB1017" s="99"/>
      <c r="CC1017" s="99"/>
      <c r="CD1017" s="99"/>
      <c r="CE1017" s="99"/>
      <c r="CF1017" s="99"/>
      <c r="CG1017" s="99"/>
      <c r="CH1017" s="99"/>
      <c r="CI1017" s="206"/>
      <c r="CJ1017" s="206"/>
      <c r="CK1017" s="206"/>
      <c r="CL1017" s="206"/>
      <c r="CM1017" s="206"/>
      <c r="CN1017" s="206"/>
    </row>
    <row r="1018" spans="2:92" x14ac:dyDescent="0.25">
      <c r="B1018" s="99" t="str">
        <f t="shared" si="94"/>
        <v/>
      </c>
      <c r="R1018" s="99"/>
      <c r="S1018" s="99"/>
      <c r="T1018" s="99"/>
      <c r="U1018" s="99"/>
      <c r="V1018" s="99"/>
      <c r="W1018" s="99"/>
      <c r="X1018" s="99"/>
      <c r="Y1018" s="99"/>
      <c r="Z1018" s="99"/>
      <c r="AA1018" s="99"/>
      <c r="AB1018" s="99"/>
      <c r="AC1018" s="99"/>
      <c r="AD1018" s="99"/>
      <c r="AE1018" s="99"/>
      <c r="AF1018" s="99"/>
      <c r="AG1018" s="100"/>
      <c r="AH1018" s="99"/>
      <c r="AI1018" s="99"/>
      <c r="AJ1018" s="99"/>
      <c r="AK1018" s="99"/>
      <c r="AL1018" s="99"/>
      <c r="AM1018" s="99"/>
      <c r="AN1018" s="99"/>
      <c r="AO1018" s="99"/>
      <c r="AP1018" s="99"/>
      <c r="AQ1018" s="99"/>
      <c r="AR1018" s="99"/>
      <c r="AS1018" s="99"/>
      <c r="AT1018" s="99"/>
      <c r="AU1018" s="99"/>
      <c r="AV1018" s="99"/>
      <c r="AW1018" s="99"/>
      <c r="AX1018" s="99"/>
      <c r="AY1018" s="99"/>
      <c r="AZ1018" s="99"/>
      <c r="BA1018" s="99"/>
      <c r="BB1018" s="99"/>
      <c r="BC1018" s="99"/>
      <c r="BD1018" s="99"/>
      <c r="BE1018" s="99"/>
      <c r="BF1018" s="99"/>
      <c r="BG1018" s="99"/>
      <c r="BH1018" s="99"/>
      <c r="BI1018" s="99"/>
      <c r="BJ1018" s="99"/>
      <c r="BK1018" s="99"/>
      <c r="BL1018" s="99"/>
      <c r="BM1018" s="99"/>
      <c r="BN1018" s="99"/>
      <c r="BO1018" s="99"/>
      <c r="BP1018" s="99"/>
      <c r="BQ1018" s="99"/>
      <c r="BR1018" s="99"/>
      <c r="BS1018" s="99"/>
      <c r="BT1018" s="99"/>
      <c r="BU1018" s="99"/>
      <c r="BV1018" s="99"/>
      <c r="BW1018" s="99"/>
      <c r="BX1018" s="99"/>
      <c r="BY1018" s="99"/>
      <c r="BZ1018" s="99"/>
      <c r="CA1018" s="99"/>
      <c r="CB1018" s="99"/>
      <c r="CC1018" s="99"/>
      <c r="CD1018" s="99"/>
      <c r="CE1018" s="99"/>
      <c r="CF1018" s="99"/>
      <c r="CG1018" s="99"/>
      <c r="CH1018" s="99"/>
      <c r="CI1018" s="206"/>
      <c r="CJ1018" s="206"/>
      <c r="CK1018" s="206"/>
      <c r="CL1018" s="206"/>
      <c r="CM1018" s="206"/>
      <c r="CN1018" s="206"/>
    </row>
    <row r="1019" spans="2:92" x14ac:dyDescent="0.25">
      <c r="B1019" s="99" t="str">
        <f t="shared" si="94"/>
        <v/>
      </c>
      <c r="R1019" s="99"/>
      <c r="S1019" s="99"/>
      <c r="T1019" s="99"/>
      <c r="U1019" s="99"/>
      <c r="V1019" s="99"/>
      <c r="W1019" s="99"/>
      <c r="X1019" s="99"/>
      <c r="Y1019" s="99"/>
      <c r="Z1019" s="99"/>
      <c r="AA1019" s="99"/>
      <c r="AB1019" s="99"/>
      <c r="AC1019" s="99"/>
      <c r="AD1019" s="99"/>
      <c r="AE1019" s="99"/>
      <c r="AF1019" s="99"/>
      <c r="AG1019" s="100"/>
      <c r="AH1019" s="99"/>
      <c r="AI1019" s="99"/>
      <c r="AJ1019" s="99"/>
      <c r="AK1019" s="99"/>
      <c r="AL1019" s="99"/>
      <c r="AM1019" s="99"/>
      <c r="AN1019" s="99"/>
      <c r="AO1019" s="99"/>
      <c r="AP1019" s="99"/>
      <c r="AQ1019" s="99"/>
      <c r="AR1019" s="99"/>
      <c r="AS1019" s="99"/>
      <c r="AT1019" s="99"/>
      <c r="AU1019" s="99"/>
      <c r="AV1019" s="99"/>
      <c r="AW1019" s="99"/>
      <c r="AX1019" s="99"/>
      <c r="AY1019" s="99"/>
      <c r="AZ1019" s="99"/>
      <c r="BA1019" s="99"/>
      <c r="BB1019" s="99"/>
      <c r="BC1019" s="99"/>
      <c r="BD1019" s="99"/>
      <c r="BE1019" s="99"/>
      <c r="BF1019" s="99"/>
      <c r="BG1019" s="99"/>
      <c r="BH1019" s="99"/>
      <c r="BI1019" s="99"/>
      <c r="BJ1019" s="99"/>
      <c r="BK1019" s="99"/>
      <c r="BL1019" s="99"/>
      <c r="BM1019" s="99"/>
      <c r="BN1019" s="99"/>
      <c r="BO1019" s="99"/>
      <c r="BP1019" s="99"/>
      <c r="BQ1019" s="99"/>
      <c r="BR1019" s="99"/>
      <c r="BS1019" s="99"/>
      <c r="BT1019" s="99"/>
      <c r="BU1019" s="99"/>
      <c r="BV1019" s="99"/>
      <c r="BW1019" s="99"/>
      <c r="BX1019" s="99"/>
      <c r="BY1019" s="99"/>
      <c r="BZ1019" s="99"/>
      <c r="CA1019" s="99"/>
      <c r="CB1019" s="99"/>
      <c r="CC1019" s="99"/>
      <c r="CD1019" s="99"/>
      <c r="CE1019" s="99"/>
      <c r="CF1019" s="99"/>
      <c r="CG1019" s="99"/>
      <c r="CH1019" s="99"/>
      <c r="CI1019" s="206"/>
      <c r="CJ1019" s="206"/>
      <c r="CK1019" s="206"/>
      <c r="CL1019" s="206"/>
      <c r="CM1019" s="206"/>
      <c r="CN1019" s="206"/>
    </row>
    <row r="1020" spans="2:92" x14ac:dyDescent="0.25">
      <c r="B1020" s="99" t="str">
        <f t="shared" si="94"/>
        <v/>
      </c>
      <c r="R1020" s="99"/>
      <c r="S1020" s="99"/>
      <c r="T1020" s="99"/>
      <c r="U1020" s="99"/>
      <c r="V1020" s="99"/>
      <c r="W1020" s="99"/>
      <c r="X1020" s="99"/>
      <c r="Y1020" s="99"/>
      <c r="Z1020" s="99"/>
      <c r="AA1020" s="99"/>
      <c r="AB1020" s="99"/>
      <c r="AC1020" s="99"/>
      <c r="AD1020" s="99"/>
      <c r="AE1020" s="99"/>
      <c r="AF1020" s="99"/>
      <c r="AG1020" s="100"/>
      <c r="AH1020" s="99"/>
      <c r="AI1020" s="99"/>
      <c r="AJ1020" s="99"/>
      <c r="AK1020" s="99"/>
      <c r="AL1020" s="99"/>
      <c r="AM1020" s="99"/>
      <c r="AN1020" s="99"/>
      <c r="AO1020" s="99"/>
      <c r="AP1020" s="99"/>
      <c r="AQ1020" s="99"/>
      <c r="AR1020" s="99"/>
      <c r="AS1020" s="99"/>
      <c r="AT1020" s="99"/>
      <c r="AU1020" s="99"/>
      <c r="AV1020" s="99"/>
      <c r="AW1020" s="99"/>
      <c r="AX1020" s="99"/>
      <c r="AY1020" s="99"/>
      <c r="AZ1020" s="99"/>
      <c r="BA1020" s="99"/>
      <c r="BB1020" s="99"/>
      <c r="BC1020" s="99"/>
      <c r="BD1020" s="99"/>
      <c r="BE1020" s="99"/>
      <c r="BF1020" s="99"/>
      <c r="BG1020" s="99"/>
      <c r="BH1020" s="99"/>
      <c r="BI1020" s="99"/>
      <c r="BJ1020" s="99"/>
      <c r="BK1020" s="99"/>
      <c r="BL1020" s="99"/>
      <c r="BM1020" s="99"/>
      <c r="BN1020" s="99"/>
      <c r="BO1020" s="99"/>
      <c r="BP1020" s="99"/>
      <c r="BQ1020" s="99"/>
      <c r="BR1020" s="99"/>
      <c r="BS1020" s="99"/>
      <c r="BT1020" s="99"/>
      <c r="BU1020" s="99"/>
      <c r="BV1020" s="99"/>
      <c r="BW1020" s="99"/>
      <c r="BX1020" s="99"/>
      <c r="BY1020" s="99"/>
      <c r="BZ1020" s="99"/>
      <c r="CA1020" s="99"/>
      <c r="CB1020" s="99"/>
      <c r="CC1020" s="99"/>
      <c r="CD1020" s="99"/>
      <c r="CE1020" s="99"/>
      <c r="CF1020" s="99"/>
      <c r="CG1020" s="99"/>
      <c r="CH1020" s="99"/>
      <c r="CI1020" s="206"/>
      <c r="CJ1020" s="206"/>
      <c r="CK1020" s="206"/>
      <c r="CL1020" s="206"/>
      <c r="CM1020" s="206"/>
      <c r="CN1020" s="206"/>
    </row>
    <row r="1021" spans="2:92" x14ac:dyDescent="0.25">
      <c r="B1021" s="99" t="str">
        <f t="shared" si="94"/>
        <v/>
      </c>
      <c r="R1021" s="99"/>
      <c r="S1021" s="99"/>
      <c r="T1021" s="99"/>
      <c r="U1021" s="99"/>
      <c r="V1021" s="99"/>
      <c r="W1021" s="99"/>
      <c r="X1021" s="99"/>
      <c r="Y1021" s="99"/>
      <c r="Z1021" s="99"/>
      <c r="AA1021" s="99"/>
      <c r="AB1021" s="99"/>
      <c r="AC1021" s="99"/>
      <c r="AD1021" s="99"/>
      <c r="AE1021" s="99"/>
      <c r="AF1021" s="99"/>
      <c r="AG1021" s="100"/>
      <c r="AH1021" s="99"/>
      <c r="AI1021" s="99"/>
      <c r="AJ1021" s="99"/>
      <c r="AK1021" s="99"/>
      <c r="AL1021" s="99"/>
      <c r="AM1021" s="99"/>
      <c r="AN1021" s="99"/>
      <c r="AO1021" s="99"/>
      <c r="AP1021" s="99"/>
      <c r="AQ1021" s="99"/>
      <c r="AR1021" s="99"/>
      <c r="AS1021" s="99"/>
      <c r="AT1021" s="99"/>
      <c r="AU1021" s="99"/>
      <c r="AV1021" s="99"/>
      <c r="AW1021" s="99"/>
      <c r="AX1021" s="99"/>
      <c r="AY1021" s="99"/>
      <c r="AZ1021" s="99"/>
      <c r="BA1021" s="99"/>
      <c r="BB1021" s="99"/>
      <c r="BC1021" s="99"/>
      <c r="BD1021" s="99"/>
      <c r="BE1021" s="99"/>
      <c r="BF1021" s="99"/>
      <c r="BG1021" s="99"/>
      <c r="BH1021" s="99"/>
      <c r="BI1021" s="99"/>
      <c r="BJ1021" s="99"/>
      <c r="BK1021" s="99"/>
      <c r="BL1021" s="99"/>
      <c r="BM1021" s="99"/>
      <c r="BN1021" s="99"/>
      <c r="BO1021" s="99"/>
      <c r="BP1021" s="99"/>
      <c r="BQ1021" s="99"/>
      <c r="BR1021" s="99"/>
      <c r="BS1021" s="99"/>
      <c r="BT1021" s="99"/>
      <c r="BU1021" s="99"/>
      <c r="BV1021" s="99"/>
      <c r="BW1021" s="99"/>
      <c r="BX1021" s="99"/>
      <c r="BY1021" s="99"/>
      <c r="BZ1021" s="99"/>
      <c r="CA1021" s="99"/>
      <c r="CB1021" s="99"/>
      <c r="CC1021" s="99"/>
      <c r="CD1021" s="99"/>
      <c r="CE1021" s="99"/>
      <c r="CF1021" s="99"/>
      <c r="CG1021" s="99"/>
      <c r="CH1021" s="99"/>
      <c r="CI1021" s="206"/>
      <c r="CJ1021" s="206"/>
      <c r="CK1021" s="206"/>
      <c r="CL1021" s="206"/>
      <c r="CM1021" s="206"/>
      <c r="CN1021" s="206"/>
    </row>
    <row r="1022" spans="2:92" x14ac:dyDescent="0.25">
      <c r="B1022" s="99" t="str">
        <f t="shared" si="94"/>
        <v/>
      </c>
      <c r="R1022" s="99"/>
      <c r="S1022" s="99"/>
      <c r="T1022" s="99"/>
      <c r="U1022" s="99"/>
      <c r="V1022" s="99"/>
      <c r="W1022" s="99"/>
      <c r="X1022" s="99"/>
      <c r="Y1022" s="99"/>
      <c r="Z1022" s="99"/>
      <c r="AA1022" s="99"/>
      <c r="AB1022" s="99"/>
      <c r="AC1022" s="99"/>
      <c r="AD1022" s="99"/>
      <c r="AE1022" s="99"/>
      <c r="AF1022" s="99"/>
      <c r="AG1022" s="100"/>
      <c r="AH1022" s="99"/>
      <c r="AI1022" s="99"/>
      <c r="AJ1022" s="99"/>
      <c r="AK1022" s="99"/>
      <c r="AL1022" s="99"/>
      <c r="AM1022" s="99"/>
      <c r="AN1022" s="99"/>
      <c r="AO1022" s="99"/>
      <c r="AP1022" s="99"/>
      <c r="AQ1022" s="99"/>
      <c r="AR1022" s="99"/>
      <c r="AS1022" s="99"/>
      <c r="AT1022" s="99"/>
      <c r="AU1022" s="99"/>
      <c r="AV1022" s="99"/>
      <c r="AW1022" s="99"/>
      <c r="AX1022" s="99"/>
      <c r="AY1022" s="99"/>
      <c r="AZ1022" s="99"/>
      <c r="BA1022" s="99"/>
      <c r="BB1022" s="99"/>
      <c r="BC1022" s="99"/>
      <c r="BD1022" s="99"/>
      <c r="BE1022" s="99"/>
      <c r="BF1022" s="99"/>
      <c r="BG1022" s="99"/>
      <c r="BH1022" s="99"/>
      <c r="BI1022" s="99"/>
      <c r="BJ1022" s="99"/>
      <c r="BK1022" s="99"/>
      <c r="BL1022" s="99"/>
      <c r="BM1022" s="99"/>
      <c r="BN1022" s="99"/>
      <c r="BO1022" s="99"/>
      <c r="BP1022" s="99"/>
      <c r="BQ1022" s="99"/>
      <c r="BR1022" s="99"/>
      <c r="BS1022" s="99"/>
      <c r="BT1022" s="99"/>
      <c r="BU1022" s="99"/>
      <c r="BV1022" s="99"/>
      <c r="BW1022" s="99"/>
      <c r="BX1022" s="99"/>
      <c r="BY1022" s="99"/>
      <c r="BZ1022" s="99"/>
      <c r="CA1022" s="99"/>
      <c r="CB1022" s="99"/>
      <c r="CC1022" s="99"/>
      <c r="CD1022" s="99"/>
      <c r="CE1022" s="99"/>
      <c r="CF1022" s="99"/>
      <c r="CG1022" s="99"/>
      <c r="CH1022" s="99"/>
      <c r="CI1022" s="206"/>
      <c r="CJ1022" s="206"/>
      <c r="CK1022" s="206"/>
      <c r="CL1022" s="206"/>
      <c r="CM1022" s="206"/>
      <c r="CN1022" s="206"/>
    </row>
    <row r="1023" spans="2:92" x14ac:dyDescent="0.25">
      <c r="B1023" s="99" t="str">
        <f t="shared" si="94"/>
        <v/>
      </c>
      <c r="R1023" s="99"/>
      <c r="S1023" s="99"/>
      <c r="T1023" s="99"/>
      <c r="U1023" s="99"/>
      <c r="V1023" s="99"/>
      <c r="W1023" s="99"/>
      <c r="X1023" s="99"/>
      <c r="Y1023" s="99"/>
      <c r="Z1023" s="99"/>
      <c r="AA1023" s="99"/>
      <c r="AB1023" s="99"/>
      <c r="AC1023" s="99"/>
      <c r="AD1023" s="99"/>
      <c r="AE1023" s="99"/>
      <c r="AF1023" s="99"/>
      <c r="AG1023" s="100"/>
      <c r="AH1023" s="99"/>
      <c r="AI1023" s="99"/>
      <c r="AJ1023" s="99"/>
      <c r="AK1023" s="99"/>
      <c r="AL1023" s="99"/>
      <c r="AM1023" s="99"/>
      <c r="AN1023" s="99"/>
      <c r="AO1023" s="99"/>
      <c r="AP1023" s="99"/>
      <c r="AQ1023" s="99"/>
      <c r="AR1023" s="99"/>
      <c r="AS1023" s="99"/>
      <c r="AT1023" s="99"/>
      <c r="AU1023" s="99"/>
      <c r="AV1023" s="99"/>
      <c r="AW1023" s="99"/>
      <c r="AX1023" s="99"/>
      <c r="AY1023" s="99"/>
      <c r="AZ1023" s="99"/>
      <c r="BA1023" s="99"/>
      <c r="BB1023" s="99"/>
      <c r="BC1023" s="99"/>
      <c r="BD1023" s="99"/>
      <c r="BE1023" s="99"/>
      <c r="BF1023" s="99"/>
      <c r="BG1023" s="99"/>
      <c r="BH1023" s="99"/>
      <c r="BI1023" s="99"/>
      <c r="BJ1023" s="99"/>
      <c r="BK1023" s="99"/>
      <c r="BL1023" s="99"/>
      <c r="BM1023" s="99"/>
      <c r="BN1023" s="99"/>
      <c r="BO1023" s="99"/>
      <c r="BP1023" s="99"/>
      <c r="BQ1023" s="99"/>
      <c r="BR1023" s="99"/>
      <c r="BS1023" s="99"/>
      <c r="BT1023" s="99"/>
      <c r="BU1023" s="99"/>
      <c r="BV1023" s="99"/>
      <c r="BW1023" s="99"/>
      <c r="BX1023" s="99"/>
      <c r="BY1023" s="99"/>
      <c r="BZ1023" s="99"/>
      <c r="CA1023" s="99"/>
      <c r="CB1023" s="99"/>
      <c r="CC1023" s="99"/>
      <c r="CD1023" s="99"/>
      <c r="CE1023" s="99"/>
      <c r="CF1023" s="99"/>
      <c r="CG1023" s="99"/>
      <c r="CH1023" s="99"/>
      <c r="CI1023" s="206"/>
      <c r="CJ1023" s="206"/>
      <c r="CK1023" s="206"/>
      <c r="CL1023" s="206"/>
      <c r="CM1023" s="206"/>
      <c r="CN1023" s="206"/>
    </row>
    <row r="1024" spans="2:92" x14ac:dyDescent="0.25">
      <c r="B1024" s="99" t="str">
        <f t="shared" ref="B1024:B1087" si="95">IF(C1024&lt;&gt;"",CONCATENATE(C1024,F1024,D1024,I1024),"")</f>
        <v/>
      </c>
      <c r="R1024" s="99"/>
      <c r="S1024" s="99"/>
      <c r="T1024" s="99"/>
      <c r="U1024" s="99"/>
      <c r="V1024" s="99"/>
      <c r="W1024" s="99"/>
      <c r="X1024" s="99"/>
      <c r="Y1024" s="99"/>
      <c r="Z1024" s="99"/>
      <c r="AA1024" s="99"/>
      <c r="AB1024" s="99"/>
      <c r="AC1024" s="99"/>
      <c r="AD1024" s="99"/>
      <c r="AE1024" s="99"/>
      <c r="AF1024" s="99"/>
      <c r="AG1024" s="100"/>
      <c r="AH1024" s="99"/>
      <c r="AI1024" s="99"/>
      <c r="AJ1024" s="99"/>
      <c r="AK1024" s="99"/>
      <c r="AL1024" s="99"/>
      <c r="AM1024" s="99"/>
      <c r="AN1024" s="99"/>
      <c r="AO1024" s="99"/>
      <c r="AP1024" s="99"/>
      <c r="AQ1024" s="99"/>
      <c r="AR1024" s="99"/>
      <c r="AS1024" s="99"/>
      <c r="AT1024" s="99"/>
      <c r="AU1024" s="99"/>
      <c r="AV1024" s="99"/>
      <c r="AW1024" s="99"/>
      <c r="AX1024" s="99"/>
      <c r="AY1024" s="99"/>
      <c r="AZ1024" s="99"/>
      <c r="BA1024" s="99"/>
      <c r="BB1024" s="99"/>
      <c r="BC1024" s="99"/>
      <c r="BD1024" s="99"/>
      <c r="BE1024" s="99"/>
      <c r="BF1024" s="99"/>
      <c r="BG1024" s="99"/>
      <c r="BH1024" s="99"/>
      <c r="BI1024" s="99"/>
      <c r="BJ1024" s="99"/>
      <c r="BK1024" s="99"/>
      <c r="BL1024" s="99"/>
      <c r="BM1024" s="99"/>
      <c r="BN1024" s="99"/>
      <c r="BO1024" s="99"/>
      <c r="BP1024" s="99"/>
      <c r="BQ1024" s="99"/>
      <c r="BR1024" s="99"/>
      <c r="BS1024" s="99"/>
      <c r="BT1024" s="99"/>
      <c r="BU1024" s="99"/>
      <c r="BV1024" s="99"/>
      <c r="BW1024" s="99"/>
      <c r="BX1024" s="99"/>
      <c r="BY1024" s="99"/>
      <c r="BZ1024" s="99"/>
      <c r="CA1024" s="99"/>
      <c r="CB1024" s="99"/>
      <c r="CC1024" s="99"/>
      <c r="CD1024" s="99"/>
      <c r="CE1024" s="99"/>
      <c r="CF1024" s="99"/>
      <c r="CG1024" s="99"/>
      <c r="CH1024" s="99"/>
      <c r="CI1024" s="206"/>
      <c r="CJ1024" s="206"/>
      <c r="CK1024" s="206"/>
      <c r="CL1024" s="206"/>
      <c r="CM1024" s="206"/>
      <c r="CN1024" s="206"/>
    </row>
    <row r="1025" spans="2:92" x14ac:dyDescent="0.25">
      <c r="B1025" s="99" t="str">
        <f t="shared" si="95"/>
        <v/>
      </c>
      <c r="R1025" s="99"/>
      <c r="S1025" s="99"/>
      <c r="T1025" s="99"/>
      <c r="U1025" s="99"/>
      <c r="V1025" s="99"/>
      <c r="W1025" s="99"/>
      <c r="X1025" s="99"/>
      <c r="Y1025" s="99"/>
      <c r="Z1025" s="99"/>
      <c r="AA1025" s="99"/>
      <c r="AB1025" s="99"/>
      <c r="AC1025" s="99"/>
      <c r="AD1025" s="99"/>
      <c r="AE1025" s="99"/>
      <c r="AF1025" s="99"/>
      <c r="AG1025" s="100"/>
      <c r="AH1025" s="99"/>
      <c r="AI1025" s="99"/>
      <c r="AJ1025" s="99"/>
      <c r="AK1025" s="99"/>
      <c r="AL1025" s="99"/>
      <c r="AM1025" s="99"/>
      <c r="AN1025" s="99"/>
      <c r="AO1025" s="99"/>
      <c r="AP1025" s="99"/>
      <c r="AQ1025" s="99"/>
      <c r="AR1025" s="99"/>
      <c r="AS1025" s="99"/>
      <c r="AT1025" s="99"/>
      <c r="AU1025" s="99"/>
      <c r="AV1025" s="99"/>
      <c r="AW1025" s="99"/>
      <c r="AX1025" s="99"/>
      <c r="AY1025" s="99"/>
      <c r="AZ1025" s="99"/>
      <c r="BA1025" s="99"/>
      <c r="BB1025" s="99"/>
      <c r="BC1025" s="99"/>
      <c r="BD1025" s="99"/>
      <c r="BE1025" s="99"/>
      <c r="BF1025" s="99"/>
      <c r="BG1025" s="99"/>
      <c r="BH1025" s="99"/>
      <c r="BI1025" s="99"/>
      <c r="BJ1025" s="99"/>
      <c r="BK1025" s="99"/>
      <c r="BL1025" s="99"/>
      <c r="BM1025" s="99"/>
      <c r="BN1025" s="99"/>
      <c r="BO1025" s="99"/>
      <c r="BP1025" s="99"/>
      <c r="BQ1025" s="99"/>
      <c r="BR1025" s="99"/>
      <c r="BS1025" s="99"/>
      <c r="BT1025" s="99"/>
      <c r="BU1025" s="99"/>
      <c r="BV1025" s="99"/>
      <c r="BW1025" s="99"/>
      <c r="BX1025" s="99"/>
      <c r="BY1025" s="99"/>
      <c r="BZ1025" s="99"/>
      <c r="CA1025" s="99"/>
      <c r="CB1025" s="99"/>
      <c r="CC1025" s="99"/>
      <c r="CD1025" s="99"/>
      <c r="CE1025" s="99"/>
      <c r="CF1025" s="99"/>
      <c r="CG1025" s="99"/>
      <c r="CH1025" s="99"/>
      <c r="CI1025" s="206"/>
      <c r="CJ1025" s="206"/>
      <c r="CK1025" s="206"/>
      <c r="CL1025" s="206"/>
      <c r="CM1025" s="206"/>
      <c r="CN1025" s="206"/>
    </row>
    <row r="1026" spans="2:92" x14ac:dyDescent="0.25">
      <c r="B1026" s="99" t="str">
        <f t="shared" si="95"/>
        <v/>
      </c>
      <c r="R1026" s="99"/>
      <c r="S1026" s="99"/>
      <c r="T1026" s="99"/>
      <c r="U1026" s="99"/>
      <c r="V1026" s="99"/>
      <c r="W1026" s="99"/>
      <c r="X1026" s="99"/>
      <c r="Y1026" s="99"/>
      <c r="Z1026" s="99"/>
      <c r="AA1026" s="99"/>
      <c r="AB1026" s="99"/>
      <c r="AC1026" s="99"/>
      <c r="AD1026" s="99"/>
      <c r="AE1026" s="99"/>
      <c r="AF1026" s="99"/>
      <c r="AG1026" s="100"/>
      <c r="AH1026" s="99"/>
      <c r="AI1026" s="99"/>
      <c r="AJ1026" s="99"/>
      <c r="AK1026" s="99"/>
      <c r="AL1026" s="99"/>
      <c r="AM1026" s="99"/>
      <c r="AN1026" s="99"/>
      <c r="AO1026" s="99"/>
      <c r="AP1026" s="99"/>
      <c r="AQ1026" s="99"/>
      <c r="AR1026" s="99"/>
      <c r="AS1026" s="99"/>
      <c r="AT1026" s="99"/>
      <c r="AU1026" s="99"/>
      <c r="AV1026" s="99"/>
      <c r="AW1026" s="99"/>
      <c r="AX1026" s="99"/>
      <c r="AY1026" s="99"/>
      <c r="AZ1026" s="99"/>
      <c r="BA1026" s="99"/>
      <c r="BB1026" s="99"/>
      <c r="BC1026" s="99"/>
      <c r="BD1026" s="99"/>
      <c r="BE1026" s="99"/>
      <c r="BF1026" s="99"/>
      <c r="BG1026" s="99"/>
      <c r="BH1026" s="99"/>
      <c r="BI1026" s="99"/>
      <c r="BJ1026" s="99"/>
      <c r="BK1026" s="99"/>
      <c r="BL1026" s="99"/>
      <c r="BM1026" s="99"/>
      <c r="BN1026" s="99"/>
      <c r="BO1026" s="99"/>
      <c r="BP1026" s="99"/>
      <c r="BQ1026" s="99"/>
      <c r="BR1026" s="99"/>
      <c r="BS1026" s="99"/>
      <c r="BT1026" s="99"/>
      <c r="BU1026" s="99"/>
      <c r="BV1026" s="99"/>
      <c r="BW1026" s="99"/>
      <c r="BX1026" s="99"/>
      <c r="BY1026" s="99"/>
      <c r="BZ1026" s="99"/>
      <c r="CA1026" s="99"/>
      <c r="CB1026" s="99"/>
      <c r="CC1026" s="99"/>
      <c r="CD1026" s="99"/>
      <c r="CE1026" s="99"/>
      <c r="CF1026" s="99"/>
      <c r="CG1026" s="99"/>
      <c r="CH1026" s="99"/>
      <c r="CI1026" s="206"/>
      <c r="CJ1026" s="206"/>
      <c r="CK1026" s="206"/>
      <c r="CL1026" s="206"/>
      <c r="CM1026" s="206"/>
      <c r="CN1026" s="206"/>
    </row>
    <row r="1027" spans="2:92" x14ac:dyDescent="0.25">
      <c r="B1027" s="99" t="str">
        <f t="shared" si="95"/>
        <v/>
      </c>
      <c r="R1027" s="99"/>
      <c r="S1027" s="99"/>
      <c r="T1027" s="99"/>
      <c r="U1027" s="99"/>
      <c r="V1027" s="99"/>
      <c r="W1027" s="99"/>
      <c r="X1027" s="99"/>
      <c r="Y1027" s="99"/>
      <c r="Z1027" s="99"/>
      <c r="AA1027" s="99"/>
      <c r="AB1027" s="99"/>
      <c r="AC1027" s="99"/>
      <c r="AD1027" s="99"/>
      <c r="AE1027" s="99"/>
      <c r="AF1027" s="99"/>
      <c r="AG1027" s="100"/>
      <c r="AH1027" s="99"/>
      <c r="AI1027" s="99"/>
      <c r="AJ1027" s="99"/>
      <c r="AK1027" s="99"/>
      <c r="AL1027" s="99"/>
      <c r="AM1027" s="99"/>
      <c r="AN1027" s="99"/>
      <c r="AO1027" s="99"/>
      <c r="AP1027" s="99"/>
      <c r="AQ1027" s="99"/>
      <c r="AR1027" s="99"/>
      <c r="AS1027" s="99"/>
      <c r="AT1027" s="99"/>
      <c r="AU1027" s="99"/>
      <c r="AV1027" s="99"/>
      <c r="AW1027" s="99"/>
      <c r="AX1027" s="99"/>
      <c r="AY1027" s="99"/>
      <c r="AZ1027" s="99"/>
      <c r="BA1027" s="99"/>
      <c r="BB1027" s="99"/>
      <c r="BC1027" s="99"/>
      <c r="BD1027" s="99"/>
      <c r="BE1027" s="99"/>
      <c r="BF1027" s="99"/>
      <c r="BG1027" s="99"/>
      <c r="BH1027" s="99"/>
      <c r="BI1027" s="99"/>
      <c r="BJ1027" s="99"/>
      <c r="BK1027" s="99"/>
      <c r="BL1027" s="99"/>
      <c r="BM1027" s="99"/>
      <c r="BN1027" s="99"/>
      <c r="BO1027" s="99"/>
      <c r="BP1027" s="99"/>
      <c r="BQ1027" s="99"/>
      <c r="BR1027" s="99"/>
      <c r="BS1027" s="99"/>
      <c r="BT1027" s="99"/>
      <c r="BU1027" s="99"/>
      <c r="BV1027" s="99"/>
      <c r="BW1027" s="99"/>
      <c r="BX1027" s="99"/>
      <c r="BY1027" s="99"/>
      <c r="BZ1027" s="99"/>
      <c r="CA1027" s="99"/>
      <c r="CB1027" s="99"/>
      <c r="CC1027" s="99"/>
      <c r="CD1027" s="99"/>
      <c r="CE1027" s="99"/>
      <c r="CF1027" s="99"/>
      <c r="CG1027" s="99"/>
      <c r="CH1027" s="99"/>
      <c r="CI1027" s="206"/>
      <c r="CJ1027" s="206"/>
      <c r="CK1027" s="206"/>
      <c r="CL1027" s="206"/>
      <c r="CM1027" s="206"/>
      <c r="CN1027" s="206"/>
    </row>
    <row r="1028" spans="2:92" x14ac:dyDescent="0.25">
      <c r="B1028" s="99" t="str">
        <f t="shared" si="95"/>
        <v/>
      </c>
      <c r="R1028" s="99"/>
      <c r="S1028" s="99"/>
      <c r="T1028" s="99"/>
      <c r="U1028" s="99"/>
      <c r="V1028" s="99"/>
      <c r="W1028" s="99"/>
      <c r="X1028" s="99"/>
      <c r="Y1028" s="99"/>
      <c r="Z1028" s="99"/>
      <c r="AA1028" s="99"/>
      <c r="AB1028" s="99"/>
      <c r="AC1028" s="99"/>
      <c r="AD1028" s="99"/>
      <c r="AE1028" s="99"/>
      <c r="AF1028" s="99"/>
      <c r="AG1028" s="100"/>
      <c r="AH1028" s="99"/>
      <c r="AI1028" s="99"/>
      <c r="AJ1028" s="99"/>
      <c r="AK1028" s="99"/>
      <c r="AL1028" s="99"/>
      <c r="AM1028" s="99"/>
      <c r="AN1028" s="99"/>
      <c r="AO1028" s="99"/>
      <c r="AP1028" s="99"/>
      <c r="AQ1028" s="99"/>
      <c r="AR1028" s="99"/>
      <c r="AS1028" s="99"/>
      <c r="AT1028" s="99"/>
      <c r="AU1028" s="99"/>
      <c r="AV1028" s="99"/>
      <c r="AW1028" s="99"/>
      <c r="AX1028" s="99"/>
      <c r="AY1028" s="99"/>
      <c r="AZ1028" s="99"/>
      <c r="BA1028" s="99"/>
      <c r="BB1028" s="99"/>
      <c r="BC1028" s="99"/>
      <c r="BD1028" s="99"/>
      <c r="BE1028" s="99"/>
      <c r="BF1028" s="99"/>
      <c r="BG1028" s="99"/>
      <c r="BH1028" s="99"/>
      <c r="BI1028" s="99"/>
      <c r="BJ1028" s="99"/>
      <c r="BK1028" s="99"/>
      <c r="BL1028" s="99"/>
      <c r="BM1028" s="99"/>
      <c r="BN1028" s="99"/>
      <c r="BO1028" s="99"/>
      <c r="BP1028" s="99"/>
      <c r="BQ1028" s="99"/>
      <c r="BR1028" s="99"/>
      <c r="BS1028" s="99"/>
      <c r="BT1028" s="99"/>
      <c r="BU1028" s="99"/>
      <c r="BV1028" s="99"/>
      <c r="BW1028" s="99"/>
      <c r="BX1028" s="99"/>
      <c r="BY1028" s="99"/>
      <c r="BZ1028" s="99"/>
      <c r="CA1028" s="99"/>
      <c r="CB1028" s="99"/>
      <c r="CC1028" s="99"/>
      <c r="CD1028" s="99"/>
      <c r="CE1028" s="99"/>
      <c r="CF1028" s="99"/>
      <c r="CG1028" s="99"/>
      <c r="CH1028" s="99"/>
      <c r="CI1028" s="206"/>
      <c r="CJ1028" s="206"/>
      <c r="CK1028" s="206"/>
      <c r="CL1028" s="206"/>
      <c r="CM1028" s="206"/>
      <c r="CN1028" s="206"/>
    </row>
    <row r="1029" spans="2:92" x14ac:dyDescent="0.25">
      <c r="B1029" s="99" t="str">
        <f t="shared" si="95"/>
        <v/>
      </c>
      <c r="R1029" s="99"/>
      <c r="S1029" s="99"/>
      <c r="T1029" s="99"/>
      <c r="U1029" s="99"/>
      <c r="V1029" s="99"/>
      <c r="W1029" s="99"/>
      <c r="X1029" s="99"/>
      <c r="Y1029" s="99"/>
      <c r="Z1029" s="99"/>
      <c r="AA1029" s="99"/>
      <c r="AB1029" s="99"/>
      <c r="AC1029" s="99"/>
      <c r="AD1029" s="99"/>
      <c r="AE1029" s="99"/>
      <c r="AF1029" s="99"/>
      <c r="AG1029" s="100"/>
      <c r="AH1029" s="99"/>
      <c r="AI1029" s="99"/>
      <c r="AJ1029" s="99"/>
      <c r="AK1029" s="99"/>
      <c r="AL1029" s="99"/>
      <c r="AM1029" s="99"/>
      <c r="AN1029" s="99"/>
      <c r="AO1029" s="99"/>
      <c r="AP1029" s="99"/>
      <c r="AQ1029" s="99"/>
      <c r="AR1029" s="99"/>
      <c r="AS1029" s="99"/>
      <c r="AT1029" s="99"/>
      <c r="AU1029" s="99"/>
      <c r="AV1029" s="99"/>
      <c r="AW1029" s="99"/>
      <c r="AX1029" s="99"/>
      <c r="AY1029" s="99"/>
      <c r="AZ1029" s="99"/>
      <c r="BA1029" s="99"/>
      <c r="BB1029" s="99"/>
      <c r="BC1029" s="99"/>
      <c r="BD1029" s="99"/>
      <c r="BE1029" s="99"/>
      <c r="BF1029" s="99"/>
      <c r="BG1029" s="99"/>
      <c r="BH1029" s="99"/>
      <c r="BI1029" s="99"/>
      <c r="BJ1029" s="99"/>
      <c r="BK1029" s="99"/>
      <c r="BL1029" s="99"/>
      <c r="BM1029" s="99"/>
      <c r="BN1029" s="99"/>
      <c r="BO1029" s="99"/>
      <c r="BP1029" s="99"/>
      <c r="BQ1029" s="99"/>
      <c r="BR1029" s="99"/>
      <c r="BS1029" s="99"/>
      <c r="BT1029" s="99"/>
      <c r="BU1029" s="99"/>
      <c r="BV1029" s="99"/>
      <c r="BW1029" s="99"/>
      <c r="BX1029" s="99"/>
      <c r="BY1029" s="99"/>
      <c r="BZ1029" s="99"/>
      <c r="CA1029" s="99"/>
      <c r="CB1029" s="99"/>
      <c r="CC1029" s="99"/>
      <c r="CD1029" s="99"/>
      <c r="CE1029" s="99"/>
      <c r="CF1029" s="99"/>
      <c r="CG1029" s="99"/>
      <c r="CH1029" s="99"/>
      <c r="CI1029" s="206"/>
      <c r="CJ1029" s="206"/>
      <c r="CK1029" s="206"/>
      <c r="CL1029" s="206"/>
      <c r="CM1029" s="206"/>
      <c r="CN1029" s="206"/>
    </row>
    <row r="1030" spans="2:92" x14ac:dyDescent="0.25">
      <c r="B1030" s="99" t="str">
        <f t="shared" si="95"/>
        <v/>
      </c>
      <c r="R1030" s="99"/>
      <c r="S1030" s="99"/>
      <c r="T1030" s="99"/>
      <c r="U1030" s="99"/>
      <c r="V1030" s="99"/>
      <c r="W1030" s="99"/>
      <c r="X1030" s="99"/>
      <c r="Y1030" s="99"/>
      <c r="Z1030" s="99"/>
      <c r="AA1030" s="99"/>
      <c r="AB1030" s="99"/>
      <c r="AC1030" s="99"/>
      <c r="AD1030" s="99"/>
      <c r="AE1030" s="99"/>
      <c r="AF1030" s="99"/>
      <c r="AG1030" s="100"/>
      <c r="AH1030" s="99"/>
      <c r="AI1030" s="99"/>
      <c r="AJ1030" s="99"/>
      <c r="AK1030" s="99"/>
      <c r="AL1030" s="99"/>
      <c r="AM1030" s="99"/>
      <c r="AN1030" s="99"/>
      <c r="AO1030" s="99"/>
      <c r="AP1030" s="99"/>
      <c r="AQ1030" s="99"/>
      <c r="AR1030" s="99"/>
      <c r="AS1030" s="99"/>
      <c r="AT1030" s="99"/>
      <c r="AU1030" s="99"/>
      <c r="AV1030" s="99"/>
      <c r="AW1030" s="99"/>
      <c r="AX1030" s="99"/>
      <c r="AY1030" s="99"/>
      <c r="AZ1030" s="99"/>
      <c r="BA1030" s="99"/>
      <c r="BB1030" s="99"/>
      <c r="BC1030" s="99"/>
      <c r="BD1030" s="99"/>
      <c r="BE1030" s="99"/>
      <c r="BF1030" s="99"/>
      <c r="BG1030" s="99"/>
      <c r="BH1030" s="99"/>
      <c r="BI1030" s="99"/>
      <c r="BJ1030" s="99"/>
      <c r="BK1030" s="99"/>
      <c r="BL1030" s="99"/>
      <c r="BM1030" s="99"/>
      <c r="BN1030" s="99"/>
      <c r="BO1030" s="99"/>
      <c r="BP1030" s="99"/>
      <c r="BQ1030" s="99"/>
      <c r="BR1030" s="99"/>
      <c r="BS1030" s="99"/>
      <c r="BT1030" s="99"/>
      <c r="BU1030" s="99"/>
      <c r="BV1030" s="99"/>
      <c r="BW1030" s="99"/>
      <c r="BX1030" s="99"/>
      <c r="BY1030" s="99"/>
      <c r="BZ1030" s="99"/>
      <c r="CA1030" s="99"/>
      <c r="CB1030" s="99"/>
      <c r="CC1030" s="99"/>
      <c r="CD1030" s="99"/>
      <c r="CE1030" s="99"/>
      <c r="CF1030" s="99"/>
      <c r="CG1030" s="99"/>
      <c r="CH1030" s="99"/>
      <c r="CI1030" s="206"/>
      <c r="CJ1030" s="206"/>
      <c r="CK1030" s="206"/>
      <c r="CL1030" s="206"/>
      <c r="CM1030" s="206"/>
      <c r="CN1030" s="206"/>
    </row>
    <row r="1031" spans="2:92" x14ac:dyDescent="0.25">
      <c r="B1031" s="99" t="str">
        <f t="shared" si="95"/>
        <v/>
      </c>
      <c r="R1031" s="99"/>
      <c r="S1031" s="99"/>
      <c r="T1031" s="99"/>
      <c r="U1031" s="99"/>
      <c r="V1031" s="99"/>
      <c r="W1031" s="99"/>
      <c r="X1031" s="99"/>
      <c r="Y1031" s="99"/>
      <c r="Z1031" s="99"/>
      <c r="AA1031" s="99"/>
      <c r="AB1031" s="99"/>
      <c r="AC1031" s="99"/>
      <c r="AD1031" s="99"/>
      <c r="AE1031" s="99"/>
      <c r="AF1031" s="99"/>
      <c r="AG1031" s="100"/>
      <c r="AH1031" s="99"/>
      <c r="AI1031" s="99"/>
      <c r="AJ1031" s="99"/>
      <c r="AK1031" s="99"/>
      <c r="AL1031" s="99"/>
      <c r="AM1031" s="99"/>
      <c r="AN1031" s="99"/>
      <c r="AO1031" s="99"/>
      <c r="AP1031" s="99"/>
      <c r="AQ1031" s="99"/>
      <c r="AR1031" s="99"/>
      <c r="AS1031" s="99"/>
      <c r="AT1031" s="99"/>
      <c r="AU1031" s="99"/>
      <c r="AV1031" s="99"/>
      <c r="AW1031" s="99"/>
      <c r="AX1031" s="99"/>
      <c r="AY1031" s="99"/>
      <c r="AZ1031" s="99"/>
      <c r="BA1031" s="99"/>
      <c r="BB1031" s="99"/>
      <c r="BC1031" s="99"/>
      <c r="BD1031" s="99"/>
      <c r="BE1031" s="99"/>
      <c r="BF1031" s="99"/>
      <c r="BG1031" s="99"/>
      <c r="BH1031" s="99"/>
      <c r="BI1031" s="99"/>
      <c r="BJ1031" s="99"/>
      <c r="BK1031" s="99"/>
      <c r="BL1031" s="99"/>
      <c r="BM1031" s="99"/>
      <c r="BN1031" s="99"/>
      <c r="BO1031" s="99"/>
      <c r="BP1031" s="99"/>
      <c r="BQ1031" s="99"/>
      <c r="BR1031" s="99"/>
      <c r="BS1031" s="99"/>
      <c r="BT1031" s="99"/>
      <c r="BU1031" s="99"/>
      <c r="BV1031" s="99"/>
      <c r="BW1031" s="99"/>
      <c r="BX1031" s="99"/>
      <c r="BY1031" s="99"/>
      <c r="BZ1031" s="99"/>
      <c r="CA1031" s="99"/>
      <c r="CB1031" s="99"/>
      <c r="CC1031" s="99"/>
      <c r="CD1031" s="99"/>
      <c r="CE1031" s="99"/>
      <c r="CF1031" s="99"/>
      <c r="CG1031" s="99"/>
      <c r="CH1031" s="99"/>
      <c r="CI1031" s="206"/>
      <c r="CJ1031" s="206"/>
      <c r="CK1031" s="206"/>
      <c r="CL1031" s="206"/>
      <c r="CM1031" s="206"/>
      <c r="CN1031" s="206"/>
    </row>
    <row r="1032" spans="2:92" x14ac:dyDescent="0.25">
      <c r="B1032" s="99" t="str">
        <f t="shared" si="95"/>
        <v/>
      </c>
      <c r="R1032" s="99"/>
      <c r="S1032" s="99"/>
      <c r="T1032" s="99"/>
      <c r="U1032" s="99"/>
      <c r="V1032" s="99"/>
      <c r="W1032" s="99"/>
      <c r="X1032" s="99"/>
      <c r="Y1032" s="99"/>
      <c r="Z1032" s="99"/>
      <c r="AA1032" s="99"/>
      <c r="AB1032" s="99"/>
      <c r="AC1032" s="99"/>
      <c r="AD1032" s="99"/>
      <c r="AE1032" s="99"/>
      <c r="AF1032" s="99"/>
      <c r="AG1032" s="100"/>
      <c r="AH1032" s="99"/>
      <c r="AI1032" s="99"/>
      <c r="AJ1032" s="99"/>
      <c r="AK1032" s="99"/>
      <c r="AL1032" s="99"/>
      <c r="AM1032" s="99"/>
      <c r="AN1032" s="99"/>
      <c r="AO1032" s="99"/>
      <c r="AP1032" s="99"/>
      <c r="AQ1032" s="99"/>
      <c r="AR1032" s="99"/>
      <c r="AS1032" s="99"/>
      <c r="AT1032" s="99"/>
      <c r="AU1032" s="99"/>
      <c r="AV1032" s="99"/>
      <c r="AW1032" s="99"/>
      <c r="AX1032" s="99"/>
      <c r="AY1032" s="99"/>
      <c r="AZ1032" s="99"/>
      <c r="BA1032" s="99"/>
      <c r="BB1032" s="99"/>
      <c r="BC1032" s="99"/>
      <c r="BD1032" s="99"/>
      <c r="BE1032" s="99"/>
      <c r="BF1032" s="99"/>
      <c r="BG1032" s="99"/>
      <c r="BH1032" s="99"/>
      <c r="BI1032" s="99"/>
      <c r="BJ1032" s="99"/>
      <c r="BK1032" s="99"/>
      <c r="BL1032" s="99"/>
      <c r="BM1032" s="99"/>
      <c r="BN1032" s="99"/>
      <c r="BO1032" s="99"/>
      <c r="BP1032" s="99"/>
      <c r="BQ1032" s="99"/>
      <c r="BR1032" s="99"/>
      <c r="BS1032" s="99"/>
      <c r="BT1032" s="99"/>
      <c r="BU1032" s="99"/>
      <c r="BV1032" s="99"/>
      <c r="BW1032" s="99"/>
      <c r="BX1032" s="99"/>
      <c r="BY1032" s="99"/>
      <c r="BZ1032" s="99"/>
      <c r="CA1032" s="99"/>
      <c r="CB1032" s="99"/>
      <c r="CC1032" s="99"/>
      <c r="CD1032" s="99"/>
      <c r="CE1032" s="99"/>
      <c r="CF1032" s="99"/>
      <c r="CG1032" s="99"/>
      <c r="CH1032" s="99"/>
      <c r="CI1032" s="206"/>
      <c r="CJ1032" s="206"/>
      <c r="CK1032" s="206"/>
      <c r="CL1032" s="206"/>
      <c r="CM1032" s="206"/>
      <c r="CN1032" s="206"/>
    </row>
    <row r="1033" spans="2:92" x14ac:dyDescent="0.25">
      <c r="B1033" s="99" t="str">
        <f t="shared" si="95"/>
        <v/>
      </c>
      <c r="R1033" s="99"/>
      <c r="S1033" s="99"/>
      <c r="T1033" s="99"/>
      <c r="U1033" s="99"/>
      <c r="V1033" s="99"/>
      <c r="W1033" s="99"/>
      <c r="X1033" s="99"/>
      <c r="Y1033" s="99"/>
      <c r="Z1033" s="99"/>
      <c r="AA1033" s="99"/>
      <c r="AB1033" s="99"/>
      <c r="AC1033" s="99"/>
      <c r="AD1033" s="99"/>
      <c r="AE1033" s="99"/>
      <c r="AF1033" s="99"/>
      <c r="AG1033" s="100"/>
      <c r="AH1033" s="99"/>
      <c r="AI1033" s="99"/>
      <c r="AJ1033" s="99"/>
      <c r="AK1033" s="99"/>
      <c r="AL1033" s="99"/>
      <c r="AM1033" s="99"/>
      <c r="AN1033" s="99"/>
      <c r="AO1033" s="99"/>
      <c r="AP1033" s="99"/>
      <c r="AQ1033" s="99"/>
      <c r="AR1033" s="99"/>
      <c r="AS1033" s="99"/>
      <c r="AT1033" s="99"/>
      <c r="AU1033" s="99"/>
      <c r="AV1033" s="99"/>
      <c r="AW1033" s="99"/>
      <c r="AX1033" s="99"/>
      <c r="AY1033" s="99"/>
      <c r="AZ1033" s="99"/>
      <c r="BA1033" s="99"/>
      <c r="BB1033" s="99"/>
      <c r="BC1033" s="99"/>
      <c r="BD1033" s="99"/>
      <c r="BE1033" s="99"/>
      <c r="BF1033" s="99"/>
      <c r="BG1033" s="99"/>
      <c r="BH1033" s="99"/>
      <c r="BI1033" s="99"/>
      <c r="BJ1033" s="99"/>
      <c r="BK1033" s="99"/>
      <c r="BL1033" s="99"/>
      <c r="BM1033" s="99"/>
      <c r="BN1033" s="99"/>
      <c r="BO1033" s="99"/>
      <c r="BP1033" s="99"/>
      <c r="BQ1033" s="99"/>
      <c r="BR1033" s="99"/>
      <c r="BS1033" s="99"/>
      <c r="BT1033" s="99"/>
      <c r="BU1033" s="99"/>
      <c r="BV1033" s="99"/>
      <c r="BW1033" s="99"/>
      <c r="BX1033" s="99"/>
      <c r="BY1033" s="99"/>
      <c r="BZ1033" s="99"/>
      <c r="CA1033" s="99"/>
      <c r="CB1033" s="99"/>
      <c r="CC1033" s="99"/>
      <c r="CD1033" s="99"/>
      <c r="CE1033" s="99"/>
      <c r="CF1033" s="99"/>
      <c r="CG1033" s="99"/>
      <c r="CH1033" s="99"/>
      <c r="CI1033" s="206"/>
      <c r="CJ1033" s="206"/>
      <c r="CK1033" s="206"/>
      <c r="CL1033" s="206"/>
      <c r="CM1033" s="206"/>
      <c r="CN1033" s="206"/>
    </row>
    <row r="1034" spans="2:92" x14ac:dyDescent="0.25">
      <c r="B1034" s="99" t="str">
        <f t="shared" si="95"/>
        <v/>
      </c>
      <c r="R1034" s="99"/>
      <c r="S1034" s="99"/>
      <c r="T1034" s="99"/>
      <c r="U1034" s="99"/>
      <c r="V1034" s="99"/>
      <c r="W1034" s="99"/>
      <c r="X1034" s="99"/>
      <c r="Y1034" s="99"/>
      <c r="Z1034" s="99"/>
      <c r="AA1034" s="99"/>
      <c r="AB1034" s="99"/>
      <c r="AC1034" s="99"/>
      <c r="AD1034" s="99"/>
      <c r="AE1034" s="99"/>
      <c r="AF1034" s="99"/>
      <c r="AG1034" s="100"/>
      <c r="AH1034" s="99"/>
      <c r="AI1034" s="99"/>
      <c r="AJ1034" s="99"/>
      <c r="AK1034" s="99"/>
      <c r="AL1034" s="99"/>
      <c r="AM1034" s="99"/>
      <c r="AN1034" s="99"/>
      <c r="AO1034" s="99"/>
      <c r="AP1034" s="99"/>
      <c r="AQ1034" s="99"/>
      <c r="AR1034" s="99"/>
      <c r="AS1034" s="99"/>
      <c r="AT1034" s="99"/>
      <c r="AU1034" s="99"/>
      <c r="AV1034" s="99"/>
      <c r="AW1034" s="99"/>
      <c r="AX1034" s="99"/>
      <c r="AY1034" s="99"/>
      <c r="AZ1034" s="99"/>
      <c r="BA1034" s="99"/>
      <c r="BB1034" s="99"/>
      <c r="BC1034" s="99"/>
      <c r="BD1034" s="99"/>
      <c r="BE1034" s="99"/>
      <c r="BF1034" s="99"/>
      <c r="BG1034" s="99"/>
      <c r="BH1034" s="99"/>
      <c r="BI1034" s="99"/>
      <c r="BJ1034" s="99"/>
      <c r="BK1034" s="99"/>
      <c r="BL1034" s="99"/>
      <c r="BM1034" s="99"/>
      <c r="BN1034" s="99"/>
      <c r="BO1034" s="99"/>
      <c r="BP1034" s="99"/>
      <c r="BQ1034" s="99"/>
      <c r="BR1034" s="99"/>
      <c r="BS1034" s="99"/>
      <c r="BT1034" s="99"/>
      <c r="BU1034" s="99"/>
      <c r="BV1034" s="99"/>
      <c r="BW1034" s="99"/>
      <c r="BX1034" s="99"/>
      <c r="BY1034" s="99"/>
      <c r="BZ1034" s="99"/>
      <c r="CA1034" s="99"/>
      <c r="CB1034" s="99"/>
      <c r="CC1034" s="99"/>
      <c r="CD1034" s="99"/>
      <c r="CE1034" s="99"/>
      <c r="CF1034" s="99"/>
      <c r="CG1034" s="99"/>
      <c r="CH1034" s="99"/>
      <c r="CI1034" s="206"/>
      <c r="CJ1034" s="206"/>
      <c r="CK1034" s="206"/>
      <c r="CL1034" s="206"/>
      <c r="CM1034" s="206"/>
      <c r="CN1034" s="206"/>
    </row>
    <row r="1035" spans="2:92" x14ac:dyDescent="0.25">
      <c r="B1035" s="99" t="str">
        <f t="shared" si="95"/>
        <v/>
      </c>
      <c r="R1035" s="99"/>
      <c r="S1035" s="99"/>
      <c r="T1035" s="99"/>
      <c r="U1035" s="99"/>
      <c r="V1035" s="99"/>
      <c r="W1035" s="99"/>
      <c r="X1035" s="99"/>
      <c r="Y1035" s="99"/>
      <c r="Z1035" s="99"/>
      <c r="AA1035" s="99"/>
      <c r="AB1035" s="99"/>
      <c r="AC1035" s="99"/>
      <c r="AD1035" s="99"/>
      <c r="AE1035" s="99"/>
      <c r="AF1035" s="99"/>
      <c r="AG1035" s="100"/>
      <c r="AH1035" s="99"/>
      <c r="AI1035" s="99"/>
      <c r="AJ1035" s="99"/>
      <c r="AK1035" s="99"/>
      <c r="AL1035" s="99"/>
      <c r="AM1035" s="99"/>
      <c r="AN1035" s="99"/>
      <c r="AO1035" s="99"/>
      <c r="AP1035" s="99"/>
      <c r="AQ1035" s="99"/>
      <c r="AR1035" s="99"/>
      <c r="AS1035" s="99"/>
      <c r="AT1035" s="99"/>
      <c r="AU1035" s="99"/>
      <c r="AV1035" s="99"/>
      <c r="AW1035" s="99"/>
      <c r="AX1035" s="99"/>
      <c r="AY1035" s="99"/>
      <c r="AZ1035" s="99"/>
      <c r="BA1035" s="99"/>
      <c r="BB1035" s="99"/>
      <c r="BC1035" s="99"/>
      <c r="BD1035" s="99"/>
      <c r="BE1035" s="99"/>
      <c r="BF1035" s="99"/>
      <c r="BG1035" s="99"/>
      <c r="BH1035" s="99"/>
      <c r="BI1035" s="99"/>
      <c r="BJ1035" s="99"/>
      <c r="BK1035" s="99"/>
      <c r="BL1035" s="99"/>
      <c r="BM1035" s="99"/>
      <c r="BN1035" s="99"/>
      <c r="BO1035" s="99"/>
      <c r="BP1035" s="99"/>
      <c r="BQ1035" s="99"/>
      <c r="BR1035" s="99"/>
      <c r="BS1035" s="99"/>
      <c r="BT1035" s="99"/>
      <c r="BU1035" s="99"/>
      <c r="BV1035" s="99"/>
      <c r="BW1035" s="99"/>
      <c r="BX1035" s="99"/>
      <c r="BY1035" s="99"/>
      <c r="BZ1035" s="99"/>
      <c r="CA1035" s="99"/>
      <c r="CB1035" s="99"/>
      <c r="CC1035" s="99"/>
      <c r="CD1035" s="99"/>
      <c r="CE1035" s="99"/>
      <c r="CF1035" s="99"/>
      <c r="CG1035" s="99"/>
      <c r="CH1035" s="99"/>
      <c r="CI1035" s="206"/>
      <c r="CJ1035" s="206"/>
      <c r="CK1035" s="206"/>
      <c r="CL1035" s="206"/>
      <c r="CM1035" s="206"/>
      <c r="CN1035" s="206"/>
    </row>
    <row r="1036" spans="2:92" x14ac:dyDescent="0.25">
      <c r="B1036" s="99" t="str">
        <f t="shared" si="95"/>
        <v/>
      </c>
      <c r="R1036" s="99"/>
      <c r="S1036" s="99"/>
      <c r="T1036" s="99"/>
      <c r="U1036" s="99"/>
      <c r="V1036" s="99"/>
      <c r="W1036" s="99"/>
      <c r="X1036" s="99"/>
      <c r="Y1036" s="99"/>
      <c r="Z1036" s="99"/>
      <c r="AA1036" s="99"/>
      <c r="AB1036" s="99"/>
      <c r="AC1036" s="99"/>
      <c r="AD1036" s="99"/>
      <c r="AE1036" s="99"/>
      <c r="AF1036" s="99"/>
      <c r="AG1036" s="100"/>
      <c r="AH1036" s="99"/>
      <c r="AI1036" s="99"/>
      <c r="AJ1036" s="99"/>
      <c r="AK1036" s="99"/>
      <c r="AL1036" s="99"/>
      <c r="AM1036" s="99"/>
      <c r="AN1036" s="99"/>
      <c r="AO1036" s="99"/>
      <c r="AP1036" s="99"/>
      <c r="AQ1036" s="99"/>
      <c r="AR1036" s="99"/>
      <c r="AS1036" s="99"/>
      <c r="AT1036" s="99"/>
      <c r="AU1036" s="99"/>
      <c r="AV1036" s="99"/>
      <c r="AW1036" s="99"/>
      <c r="AX1036" s="99"/>
      <c r="AY1036" s="99"/>
      <c r="AZ1036" s="99"/>
      <c r="BA1036" s="99"/>
      <c r="BB1036" s="99"/>
      <c r="BC1036" s="99"/>
      <c r="BD1036" s="99"/>
      <c r="BE1036" s="99"/>
      <c r="BF1036" s="99"/>
      <c r="BG1036" s="99"/>
      <c r="BH1036" s="99"/>
      <c r="BI1036" s="99"/>
      <c r="BJ1036" s="99"/>
      <c r="BK1036" s="99"/>
      <c r="BL1036" s="99"/>
      <c r="BM1036" s="99"/>
      <c r="BN1036" s="99"/>
      <c r="BO1036" s="99"/>
      <c r="BP1036" s="99"/>
      <c r="BQ1036" s="99"/>
      <c r="BR1036" s="99"/>
      <c r="BS1036" s="99"/>
      <c r="BT1036" s="99"/>
      <c r="BU1036" s="99"/>
      <c r="BV1036" s="99"/>
      <c r="BW1036" s="99"/>
      <c r="BX1036" s="99"/>
      <c r="BY1036" s="99"/>
      <c r="BZ1036" s="99"/>
      <c r="CA1036" s="99"/>
      <c r="CB1036" s="99"/>
      <c r="CC1036" s="99"/>
      <c r="CD1036" s="99"/>
      <c r="CE1036" s="99"/>
      <c r="CF1036" s="99"/>
      <c r="CG1036" s="99"/>
      <c r="CH1036" s="99"/>
      <c r="CI1036" s="206"/>
      <c r="CJ1036" s="206"/>
      <c r="CK1036" s="206"/>
      <c r="CL1036" s="206"/>
      <c r="CM1036" s="206"/>
      <c r="CN1036" s="206"/>
    </row>
    <row r="1037" spans="2:92" x14ac:dyDescent="0.25">
      <c r="B1037" s="99" t="str">
        <f t="shared" si="95"/>
        <v/>
      </c>
      <c r="R1037" s="99"/>
      <c r="S1037" s="99"/>
      <c r="T1037" s="99"/>
      <c r="U1037" s="99"/>
      <c r="V1037" s="99"/>
      <c r="W1037" s="99"/>
      <c r="X1037" s="99"/>
      <c r="Y1037" s="99"/>
      <c r="Z1037" s="99"/>
      <c r="AA1037" s="99"/>
      <c r="AB1037" s="99"/>
      <c r="AC1037" s="99"/>
      <c r="AD1037" s="99"/>
      <c r="AE1037" s="99"/>
      <c r="AF1037" s="99"/>
      <c r="AG1037" s="100"/>
      <c r="AH1037" s="99"/>
      <c r="AI1037" s="99"/>
      <c r="AJ1037" s="99"/>
      <c r="AK1037" s="99"/>
      <c r="AL1037" s="99"/>
      <c r="AM1037" s="99"/>
      <c r="AN1037" s="99"/>
      <c r="AO1037" s="99"/>
      <c r="AP1037" s="99"/>
      <c r="AQ1037" s="99"/>
      <c r="AR1037" s="99"/>
      <c r="AS1037" s="99"/>
      <c r="AT1037" s="99"/>
      <c r="AU1037" s="99"/>
      <c r="AV1037" s="99"/>
      <c r="AW1037" s="99"/>
      <c r="AX1037" s="99"/>
      <c r="AY1037" s="99"/>
      <c r="AZ1037" s="99"/>
      <c r="BA1037" s="99"/>
      <c r="BB1037" s="99"/>
      <c r="BC1037" s="99"/>
      <c r="BD1037" s="99"/>
      <c r="BE1037" s="99"/>
      <c r="BF1037" s="99"/>
      <c r="BG1037" s="99"/>
      <c r="BH1037" s="99"/>
      <c r="BI1037" s="99"/>
      <c r="BJ1037" s="99"/>
      <c r="BK1037" s="99"/>
      <c r="BL1037" s="99"/>
      <c r="BM1037" s="99"/>
      <c r="BN1037" s="99"/>
      <c r="BO1037" s="99"/>
      <c r="BP1037" s="99"/>
      <c r="BQ1037" s="99"/>
      <c r="BR1037" s="99"/>
      <c r="BS1037" s="99"/>
      <c r="BT1037" s="99"/>
      <c r="BU1037" s="99"/>
      <c r="BV1037" s="99"/>
      <c r="BW1037" s="99"/>
      <c r="BX1037" s="99"/>
      <c r="BY1037" s="99"/>
      <c r="BZ1037" s="99"/>
      <c r="CA1037" s="99"/>
      <c r="CB1037" s="99"/>
      <c r="CC1037" s="99"/>
      <c r="CD1037" s="99"/>
      <c r="CE1037" s="99"/>
      <c r="CF1037" s="99"/>
      <c r="CG1037" s="99"/>
      <c r="CH1037" s="99"/>
      <c r="CI1037" s="206"/>
      <c r="CJ1037" s="206"/>
      <c r="CK1037" s="206"/>
      <c r="CL1037" s="206"/>
      <c r="CM1037" s="206"/>
      <c r="CN1037" s="206"/>
    </row>
    <row r="1038" spans="2:92" x14ac:dyDescent="0.25">
      <c r="B1038" s="99" t="str">
        <f t="shared" si="95"/>
        <v/>
      </c>
      <c r="R1038" s="99"/>
      <c r="S1038" s="99"/>
      <c r="T1038" s="99"/>
      <c r="U1038" s="99"/>
      <c r="V1038" s="99"/>
      <c r="W1038" s="99"/>
      <c r="X1038" s="99"/>
      <c r="Y1038" s="99"/>
      <c r="Z1038" s="99"/>
      <c r="AA1038" s="99"/>
      <c r="AB1038" s="99"/>
      <c r="AC1038" s="99"/>
      <c r="AD1038" s="99"/>
      <c r="AE1038" s="99"/>
      <c r="AF1038" s="99"/>
      <c r="AG1038" s="100"/>
      <c r="AH1038" s="99"/>
      <c r="AI1038" s="99"/>
      <c r="AJ1038" s="99"/>
      <c r="AK1038" s="99"/>
      <c r="AL1038" s="99"/>
      <c r="AM1038" s="99"/>
      <c r="AN1038" s="99"/>
      <c r="AO1038" s="99"/>
      <c r="AP1038" s="99"/>
      <c r="AQ1038" s="99"/>
      <c r="AR1038" s="99"/>
      <c r="AS1038" s="99"/>
      <c r="AT1038" s="99"/>
      <c r="AU1038" s="99"/>
      <c r="AV1038" s="99"/>
      <c r="AW1038" s="99"/>
      <c r="AX1038" s="99"/>
      <c r="AY1038" s="99"/>
      <c r="AZ1038" s="99"/>
      <c r="BA1038" s="99"/>
      <c r="BB1038" s="99"/>
      <c r="BC1038" s="99"/>
      <c r="BD1038" s="99"/>
      <c r="BE1038" s="99"/>
      <c r="BF1038" s="99"/>
      <c r="BG1038" s="99"/>
      <c r="BH1038" s="99"/>
      <c r="BI1038" s="99"/>
      <c r="BJ1038" s="99"/>
      <c r="BK1038" s="99"/>
      <c r="BL1038" s="99"/>
      <c r="BM1038" s="99"/>
      <c r="BN1038" s="99"/>
      <c r="BO1038" s="99"/>
      <c r="BP1038" s="99"/>
      <c r="BQ1038" s="99"/>
      <c r="BR1038" s="99"/>
      <c r="BS1038" s="99"/>
      <c r="BT1038" s="99"/>
      <c r="BU1038" s="99"/>
      <c r="BV1038" s="99"/>
      <c r="BW1038" s="99"/>
      <c r="BX1038" s="99"/>
      <c r="BY1038" s="99"/>
      <c r="BZ1038" s="99"/>
      <c r="CA1038" s="99"/>
      <c r="CB1038" s="99"/>
      <c r="CC1038" s="99"/>
      <c r="CD1038" s="99"/>
      <c r="CE1038" s="99"/>
      <c r="CF1038" s="99"/>
      <c r="CG1038" s="99"/>
      <c r="CH1038" s="99"/>
      <c r="CI1038" s="206"/>
      <c r="CJ1038" s="206"/>
      <c r="CK1038" s="206"/>
      <c r="CL1038" s="206"/>
      <c r="CM1038" s="206"/>
      <c r="CN1038" s="206"/>
    </row>
    <row r="1039" spans="2:92" x14ac:dyDescent="0.25">
      <c r="B1039" s="99" t="str">
        <f t="shared" si="95"/>
        <v/>
      </c>
      <c r="R1039" s="99"/>
      <c r="S1039" s="99"/>
      <c r="T1039" s="99"/>
      <c r="U1039" s="99"/>
      <c r="V1039" s="99"/>
      <c r="W1039" s="99"/>
      <c r="X1039" s="99"/>
      <c r="Y1039" s="99"/>
      <c r="Z1039" s="99"/>
      <c r="AA1039" s="99"/>
      <c r="AB1039" s="99"/>
      <c r="AC1039" s="99"/>
      <c r="AD1039" s="99"/>
      <c r="AE1039" s="99"/>
      <c r="AF1039" s="99"/>
      <c r="AG1039" s="100"/>
      <c r="AH1039" s="99"/>
      <c r="AI1039" s="99"/>
      <c r="AJ1039" s="99"/>
      <c r="AK1039" s="99"/>
      <c r="AL1039" s="99"/>
      <c r="AM1039" s="99"/>
      <c r="AN1039" s="99"/>
      <c r="AO1039" s="99"/>
      <c r="AP1039" s="99"/>
      <c r="AQ1039" s="99"/>
      <c r="AR1039" s="99"/>
      <c r="AS1039" s="99"/>
      <c r="AT1039" s="99"/>
      <c r="AU1039" s="99"/>
      <c r="AV1039" s="99"/>
      <c r="AW1039" s="99"/>
      <c r="AX1039" s="99"/>
      <c r="AY1039" s="99"/>
      <c r="AZ1039" s="99"/>
      <c r="BA1039" s="99"/>
      <c r="BB1039" s="99"/>
      <c r="BC1039" s="99"/>
      <c r="BD1039" s="99"/>
      <c r="BE1039" s="99"/>
      <c r="BF1039" s="99"/>
      <c r="BG1039" s="99"/>
      <c r="BH1039" s="99"/>
      <c r="BI1039" s="99"/>
      <c r="BJ1039" s="99"/>
      <c r="BK1039" s="99"/>
      <c r="BL1039" s="99"/>
      <c r="BM1039" s="99"/>
      <c r="BN1039" s="99"/>
      <c r="BO1039" s="99"/>
      <c r="BP1039" s="99"/>
      <c r="BQ1039" s="99"/>
      <c r="BR1039" s="99"/>
      <c r="BS1039" s="99"/>
      <c r="BT1039" s="99"/>
      <c r="BU1039" s="99"/>
      <c r="BV1039" s="99"/>
      <c r="BW1039" s="99"/>
      <c r="BX1039" s="99"/>
      <c r="BY1039" s="99"/>
      <c r="BZ1039" s="99"/>
      <c r="CA1039" s="99"/>
      <c r="CB1039" s="99"/>
      <c r="CC1039" s="99"/>
      <c r="CD1039" s="99"/>
      <c r="CE1039" s="99"/>
      <c r="CF1039" s="99"/>
      <c r="CG1039" s="99"/>
      <c r="CH1039" s="99"/>
      <c r="CI1039" s="206"/>
      <c r="CJ1039" s="206"/>
      <c r="CK1039" s="206"/>
      <c r="CL1039" s="206"/>
      <c r="CM1039" s="206"/>
      <c r="CN1039" s="206"/>
    </row>
    <row r="1040" spans="2:92" x14ac:dyDescent="0.25">
      <c r="B1040" s="99" t="str">
        <f t="shared" si="95"/>
        <v/>
      </c>
      <c r="R1040" s="99"/>
      <c r="S1040" s="99"/>
      <c r="T1040" s="99"/>
      <c r="U1040" s="99"/>
      <c r="V1040" s="99"/>
      <c r="W1040" s="99"/>
      <c r="X1040" s="99"/>
      <c r="Y1040" s="99"/>
      <c r="Z1040" s="99"/>
      <c r="AA1040" s="99"/>
      <c r="AB1040" s="99"/>
      <c r="AC1040" s="99"/>
      <c r="AD1040" s="99"/>
      <c r="AE1040" s="99"/>
      <c r="AF1040" s="99"/>
      <c r="AG1040" s="100"/>
      <c r="AH1040" s="99"/>
      <c r="AI1040" s="99"/>
      <c r="AJ1040" s="99"/>
      <c r="AK1040" s="99"/>
      <c r="AL1040" s="99"/>
      <c r="AM1040" s="99"/>
      <c r="AN1040" s="99"/>
      <c r="AO1040" s="99"/>
      <c r="AP1040" s="99"/>
      <c r="AQ1040" s="99"/>
      <c r="AR1040" s="99"/>
      <c r="AS1040" s="99"/>
      <c r="AT1040" s="99"/>
      <c r="AU1040" s="99"/>
      <c r="AV1040" s="99"/>
      <c r="AW1040" s="99"/>
      <c r="AX1040" s="99"/>
      <c r="AY1040" s="99"/>
      <c r="AZ1040" s="99"/>
      <c r="BA1040" s="99"/>
      <c r="BB1040" s="99"/>
      <c r="BC1040" s="99"/>
      <c r="BD1040" s="99"/>
      <c r="BE1040" s="99"/>
      <c r="BF1040" s="99"/>
      <c r="BG1040" s="99"/>
      <c r="BH1040" s="99"/>
      <c r="BI1040" s="99"/>
      <c r="BJ1040" s="99"/>
      <c r="BK1040" s="99"/>
      <c r="BL1040" s="99"/>
      <c r="BM1040" s="99"/>
      <c r="BN1040" s="99"/>
      <c r="BO1040" s="99"/>
      <c r="BP1040" s="99"/>
      <c r="BQ1040" s="99"/>
      <c r="BR1040" s="99"/>
      <c r="BS1040" s="99"/>
      <c r="BT1040" s="99"/>
      <c r="BU1040" s="99"/>
      <c r="BV1040" s="99"/>
      <c r="BW1040" s="99"/>
      <c r="BX1040" s="99"/>
      <c r="BY1040" s="99"/>
      <c r="BZ1040" s="99"/>
      <c r="CA1040" s="99"/>
      <c r="CB1040" s="99"/>
      <c r="CC1040" s="99"/>
      <c r="CD1040" s="99"/>
      <c r="CE1040" s="99"/>
      <c r="CF1040" s="99"/>
      <c r="CG1040" s="99"/>
      <c r="CH1040" s="99"/>
      <c r="CI1040" s="206"/>
      <c r="CJ1040" s="206"/>
      <c r="CK1040" s="206"/>
      <c r="CL1040" s="206"/>
      <c r="CM1040" s="206"/>
      <c r="CN1040" s="206"/>
    </row>
    <row r="1041" spans="2:92" x14ac:dyDescent="0.25">
      <c r="B1041" s="99" t="str">
        <f t="shared" si="95"/>
        <v/>
      </c>
      <c r="R1041" s="99"/>
      <c r="S1041" s="99"/>
      <c r="T1041" s="99"/>
      <c r="U1041" s="99"/>
      <c r="V1041" s="99"/>
      <c r="W1041" s="99"/>
      <c r="X1041" s="99"/>
      <c r="Y1041" s="99"/>
      <c r="Z1041" s="99"/>
      <c r="AA1041" s="99"/>
      <c r="AB1041" s="99"/>
      <c r="AC1041" s="99"/>
      <c r="AD1041" s="99"/>
      <c r="AE1041" s="99"/>
      <c r="AF1041" s="99"/>
      <c r="AG1041" s="100"/>
      <c r="AH1041" s="99"/>
      <c r="AI1041" s="99"/>
      <c r="AJ1041" s="99"/>
      <c r="AK1041" s="99"/>
      <c r="AL1041" s="99"/>
      <c r="AM1041" s="99"/>
      <c r="AN1041" s="99"/>
      <c r="AO1041" s="99"/>
      <c r="AP1041" s="99"/>
      <c r="AQ1041" s="99"/>
      <c r="AR1041" s="99"/>
      <c r="AS1041" s="99"/>
      <c r="AT1041" s="99"/>
      <c r="AU1041" s="99"/>
      <c r="AV1041" s="99"/>
      <c r="AW1041" s="99"/>
      <c r="AX1041" s="99"/>
      <c r="AY1041" s="99"/>
      <c r="AZ1041" s="99"/>
      <c r="BA1041" s="99"/>
      <c r="BB1041" s="99"/>
      <c r="BC1041" s="99"/>
      <c r="BD1041" s="99"/>
      <c r="BE1041" s="99"/>
      <c r="BF1041" s="99"/>
      <c r="BG1041" s="99"/>
      <c r="BH1041" s="99"/>
      <c r="BI1041" s="99"/>
      <c r="BJ1041" s="99"/>
      <c r="BK1041" s="99"/>
      <c r="BL1041" s="99"/>
      <c r="BM1041" s="99"/>
      <c r="BN1041" s="99"/>
      <c r="BO1041" s="99"/>
      <c r="BP1041" s="99"/>
      <c r="BQ1041" s="99"/>
      <c r="BR1041" s="99"/>
      <c r="BS1041" s="99"/>
      <c r="BT1041" s="99"/>
      <c r="BU1041" s="99"/>
      <c r="BV1041" s="99"/>
      <c r="BW1041" s="99"/>
      <c r="BX1041" s="99"/>
      <c r="BY1041" s="99"/>
      <c r="BZ1041" s="99"/>
      <c r="CA1041" s="99"/>
      <c r="CB1041" s="99"/>
      <c r="CC1041" s="99"/>
      <c r="CD1041" s="99"/>
      <c r="CE1041" s="99"/>
      <c r="CF1041" s="99"/>
      <c r="CG1041" s="99"/>
      <c r="CH1041" s="99"/>
      <c r="CI1041" s="206"/>
      <c r="CJ1041" s="206"/>
      <c r="CK1041" s="206"/>
      <c r="CL1041" s="206"/>
      <c r="CM1041" s="206"/>
      <c r="CN1041" s="206"/>
    </row>
    <row r="1042" spans="2:92" x14ac:dyDescent="0.25">
      <c r="B1042" s="99" t="str">
        <f t="shared" si="95"/>
        <v/>
      </c>
      <c r="R1042" s="99"/>
      <c r="S1042" s="99"/>
      <c r="T1042" s="99"/>
      <c r="U1042" s="99"/>
      <c r="V1042" s="99"/>
      <c r="W1042" s="99"/>
      <c r="X1042" s="99"/>
      <c r="Y1042" s="99"/>
      <c r="Z1042" s="99"/>
      <c r="AA1042" s="99"/>
      <c r="AB1042" s="99"/>
      <c r="AC1042" s="99"/>
      <c r="AD1042" s="99"/>
      <c r="AE1042" s="99"/>
      <c r="AF1042" s="99"/>
      <c r="AG1042" s="100"/>
      <c r="AH1042" s="99"/>
      <c r="AI1042" s="99"/>
      <c r="AJ1042" s="99"/>
      <c r="AK1042" s="99"/>
      <c r="AL1042" s="99"/>
      <c r="AM1042" s="99"/>
      <c r="AN1042" s="99"/>
      <c r="AO1042" s="99"/>
      <c r="AP1042" s="99"/>
      <c r="AQ1042" s="99"/>
      <c r="AR1042" s="99"/>
      <c r="AS1042" s="99"/>
      <c r="AT1042" s="99"/>
      <c r="AU1042" s="99"/>
      <c r="AV1042" s="99"/>
      <c r="AW1042" s="99"/>
      <c r="AX1042" s="99"/>
      <c r="AY1042" s="99"/>
      <c r="AZ1042" s="99"/>
      <c r="BA1042" s="99"/>
      <c r="BB1042" s="99"/>
      <c r="BC1042" s="99"/>
      <c r="BD1042" s="99"/>
      <c r="BE1042" s="99"/>
      <c r="BF1042" s="99"/>
      <c r="BG1042" s="99"/>
      <c r="BH1042" s="99"/>
      <c r="BI1042" s="99"/>
      <c r="BJ1042" s="99"/>
      <c r="BK1042" s="99"/>
      <c r="BL1042" s="99"/>
      <c r="BM1042" s="99"/>
      <c r="BN1042" s="99"/>
      <c r="BO1042" s="99"/>
      <c r="BP1042" s="99"/>
      <c r="BQ1042" s="99"/>
      <c r="BR1042" s="99"/>
      <c r="BS1042" s="99"/>
      <c r="BT1042" s="99"/>
      <c r="BU1042" s="99"/>
      <c r="BV1042" s="99"/>
      <c r="BW1042" s="99"/>
      <c r="BX1042" s="99"/>
      <c r="BY1042" s="99"/>
      <c r="BZ1042" s="99"/>
      <c r="CA1042" s="99"/>
      <c r="CB1042" s="99"/>
      <c r="CC1042" s="99"/>
      <c r="CD1042" s="99"/>
      <c r="CE1042" s="99"/>
      <c r="CF1042" s="99"/>
      <c r="CG1042" s="99"/>
      <c r="CH1042" s="99"/>
      <c r="CI1042" s="206"/>
      <c r="CJ1042" s="206"/>
      <c r="CK1042" s="206"/>
      <c r="CL1042" s="206"/>
      <c r="CM1042" s="206"/>
      <c r="CN1042" s="206"/>
    </row>
    <row r="1043" spans="2:92" x14ac:dyDescent="0.25">
      <c r="B1043" s="99" t="str">
        <f t="shared" si="95"/>
        <v/>
      </c>
      <c r="R1043" s="99"/>
      <c r="S1043" s="99"/>
      <c r="T1043" s="99"/>
      <c r="U1043" s="99"/>
      <c r="V1043" s="99"/>
      <c r="W1043" s="99"/>
      <c r="X1043" s="99"/>
      <c r="Y1043" s="99"/>
      <c r="Z1043" s="99"/>
      <c r="AA1043" s="99"/>
      <c r="AB1043" s="99"/>
      <c r="AC1043" s="99"/>
      <c r="AD1043" s="99"/>
      <c r="AE1043" s="99"/>
      <c r="AF1043" s="99"/>
      <c r="AG1043" s="100"/>
      <c r="AH1043" s="99"/>
      <c r="AI1043" s="99"/>
      <c r="AJ1043" s="99"/>
      <c r="AK1043" s="99"/>
      <c r="AL1043" s="99"/>
      <c r="AM1043" s="99"/>
      <c r="AN1043" s="99"/>
      <c r="AO1043" s="99"/>
      <c r="AP1043" s="99"/>
      <c r="AQ1043" s="99"/>
      <c r="AR1043" s="99"/>
      <c r="AS1043" s="99"/>
      <c r="AT1043" s="99"/>
      <c r="AU1043" s="99"/>
      <c r="AV1043" s="99"/>
      <c r="AW1043" s="99"/>
      <c r="AX1043" s="99"/>
      <c r="AY1043" s="99"/>
      <c r="AZ1043" s="99"/>
      <c r="BA1043" s="99"/>
      <c r="BB1043" s="99"/>
      <c r="BC1043" s="99"/>
      <c r="BD1043" s="99"/>
      <c r="BE1043" s="99"/>
      <c r="BF1043" s="99"/>
      <c r="BG1043" s="99"/>
      <c r="BH1043" s="99"/>
      <c r="BI1043" s="99"/>
      <c r="BJ1043" s="99"/>
      <c r="BK1043" s="99"/>
      <c r="BL1043" s="99"/>
      <c r="BM1043" s="99"/>
      <c r="BN1043" s="99"/>
      <c r="BO1043" s="99"/>
      <c r="BP1043" s="99"/>
      <c r="BQ1043" s="99"/>
      <c r="BR1043" s="99"/>
      <c r="BS1043" s="99"/>
      <c r="BT1043" s="99"/>
      <c r="BU1043" s="99"/>
      <c r="BV1043" s="99"/>
      <c r="BW1043" s="99"/>
      <c r="BX1043" s="99"/>
      <c r="BY1043" s="99"/>
      <c r="BZ1043" s="99"/>
      <c r="CA1043" s="99"/>
      <c r="CB1043" s="99"/>
      <c r="CC1043" s="99"/>
      <c r="CD1043" s="99"/>
      <c r="CE1043" s="99"/>
      <c r="CF1043" s="99"/>
      <c r="CG1043" s="99"/>
      <c r="CH1043" s="99"/>
      <c r="CI1043" s="206"/>
      <c r="CJ1043" s="206"/>
      <c r="CK1043" s="206"/>
      <c r="CL1043" s="206"/>
      <c r="CM1043" s="206"/>
      <c r="CN1043" s="206"/>
    </row>
    <row r="1044" spans="2:92" x14ac:dyDescent="0.25">
      <c r="B1044" s="99" t="str">
        <f t="shared" si="95"/>
        <v/>
      </c>
      <c r="R1044" s="99"/>
      <c r="S1044" s="99"/>
      <c r="T1044" s="99"/>
      <c r="U1044" s="99"/>
      <c r="V1044" s="99"/>
      <c r="W1044" s="99"/>
      <c r="X1044" s="99"/>
      <c r="Y1044" s="99"/>
      <c r="Z1044" s="99"/>
      <c r="AA1044" s="99"/>
      <c r="AB1044" s="99"/>
      <c r="AC1044" s="99"/>
      <c r="AD1044" s="99"/>
      <c r="AE1044" s="99"/>
      <c r="AF1044" s="99"/>
      <c r="AG1044" s="100"/>
      <c r="AH1044" s="99"/>
      <c r="AI1044" s="99"/>
      <c r="AJ1044" s="99"/>
      <c r="AK1044" s="99"/>
      <c r="AL1044" s="99"/>
      <c r="AM1044" s="99"/>
      <c r="AN1044" s="99"/>
      <c r="AO1044" s="99"/>
      <c r="AP1044" s="99"/>
      <c r="AQ1044" s="99"/>
      <c r="AR1044" s="99"/>
      <c r="AS1044" s="99"/>
      <c r="AT1044" s="99"/>
      <c r="AU1044" s="99"/>
      <c r="AV1044" s="99"/>
      <c r="AW1044" s="99"/>
      <c r="AX1044" s="99"/>
      <c r="AY1044" s="99"/>
      <c r="AZ1044" s="99"/>
      <c r="BA1044" s="99"/>
      <c r="BB1044" s="99"/>
      <c r="BC1044" s="99"/>
      <c r="BD1044" s="99"/>
      <c r="BE1044" s="99"/>
      <c r="BF1044" s="99"/>
      <c r="BG1044" s="99"/>
      <c r="BH1044" s="99"/>
      <c r="BI1044" s="99"/>
      <c r="BJ1044" s="99"/>
      <c r="BK1044" s="99"/>
      <c r="BL1044" s="99"/>
      <c r="BM1044" s="99"/>
      <c r="BN1044" s="99"/>
      <c r="BO1044" s="99"/>
      <c r="BP1044" s="99"/>
      <c r="BQ1044" s="99"/>
      <c r="BR1044" s="99"/>
      <c r="BS1044" s="99"/>
      <c r="BT1044" s="99"/>
      <c r="BU1044" s="99"/>
      <c r="BV1044" s="99"/>
      <c r="BW1044" s="99"/>
      <c r="BX1044" s="99"/>
      <c r="BY1044" s="99"/>
      <c r="BZ1044" s="99"/>
      <c r="CA1044" s="99"/>
      <c r="CB1044" s="99"/>
      <c r="CC1044" s="99"/>
      <c r="CD1044" s="99"/>
      <c r="CE1044" s="99"/>
      <c r="CF1044" s="99"/>
      <c r="CG1044" s="99"/>
      <c r="CH1044" s="99"/>
      <c r="CI1044" s="206"/>
      <c r="CJ1044" s="206"/>
      <c r="CK1044" s="206"/>
      <c r="CL1044" s="206"/>
      <c r="CM1044" s="206"/>
      <c r="CN1044" s="206"/>
    </row>
    <row r="1045" spans="2:92" x14ac:dyDescent="0.25">
      <c r="B1045" s="99" t="str">
        <f t="shared" si="95"/>
        <v/>
      </c>
      <c r="R1045" s="99"/>
      <c r="S1045" s="99"/>
      <c r="T1045" s="99"/>
      <c r="U1045" s="99"/>
      <c r="V1045" s="99"/>
      <c r="W1045" s="99"/>
      <c r="X1045" s="99"/>
      <c r="Y1045" s="99"/>
      <c r="Z1045" s="99"/>
      <c r="AA1045" s="99"/>
      <c r="AB1045" s="99"/>
      <c r="AC1045" s="99"/>
      <c r="AD1045" s="99"/>
      <c r="AE1045" s="99"/>
      <c r="AF1045" s="99"/>
      <c r="AG1045" s="100"/>
      <c r="AH1045" s="99"/>
      <c r="AI1045" s="99"/>
      <c r="AJ1045" s="99"/>
      <c r="AK1045" s="99"/>
      <c r="AL1045" s="99"/>
      <c r="AM1045" s="99"/>
      <c r="AN1045" s="99"/>
      <c r="AO1045" s="99"/>
      <c r="AP1045" s="99"/>
      <c r="AQ1045" s="99"/>
      <c r="AR1045" s="99"/>
      <c r="AS1045" s="99"/>
      <c r="AT1045" s="99"/>
      <c r="AU1045" s="99"/>
      <c r="AV1045" s="99"/>
      <c r="AW1045" s="99"/>
      <c r="AX1045" s="99"/>
      <c r="AY1045" s="99"/>
      <c r="AZ1045" s="99"/>
      <c r="BA1045" s="99"/>
      <c r="BB1045" s="99"/>
      <c r="BC1045" s="99"/>
      <c r="BD1045" s="99"/>
      <c r="BE1045" s="99"/>
      <c r="BF1045" s="99"/>
      <c r="BG1045" s="99"/>
      <c r="BH1045" s="99"/>
      <c r="BI1045" s="99"/>
      <c r="BJ1045" s="99"/>
      <c r="BK1045" s="99"/>
      <c r="BL1045" s="99"/>
      <c r="BM1045" s="99"/>
      <c r="BN1045" s="99"/>
      <c r="BO1045" s="99"/>
      <c r="BP1045" s="99"/>
      <c r="BQ1045" s="99"/>
      <c r="BR1045" s="99"/>
      <c r="BS1045" s="99"/>
      <c r="BT1045" s="99"/>
      <c r="BU1045" s="99"/>
      <c r="BV1045" s="99"/>
      <c r="BW1045" s="99"/>
      <c r="BX1045" s="99"/>
      <c r="BY1045" s="99"/>
      <c r="BZ1045" s="99"/>
      <c r="CA1045" s="99"/>
      <c r="CB1045" s="99"/>
      <c r="CC1045" s="99"/>
      <c r="CD1045" s="99"/>
      <c r="CE1045" s="99"/>
      <c r="CF1045" s="99"/>
      <c r="CG1045" s="99"/>
      <c r="CH1045" s="99"/>
      <c r="CI1045" s="206"/>
      <c r="CJ1045" s="206"/>
      <c r="CK1045" s="206"/>
      <c r="CL1045" s="206"/>
      <c r="CM1045" s="206"/>
      <c r="CN1045" s="206"/>
    </row>
    <row r="1046" spans="2:92" x14ac:dyDescent="0.25">
      <c r="B1046" s="99" t="str">
        <f t="shared" si="95"/>
        <v/>
      </c>
      <c r="R1046" s="99"/>
      <c r="S1046" s="99"/>
      <c r="T1046" s="99"/>
      <c r="U1046" s="99"/>
      <c r="V1046" s="99"/>
      <c r="W1046" s="99"/>
      <c r="X1046" s="99"/>
      <c r="Y1046" s="99"/>
      <c r="Z1046" s="99"/>
      <c r="AA1046" s="99"/>
      <c r="AB1046" s="99"/>
      <c r="AC1046" s="99"/>
      <c r="AD1046" s="99"/>
      <c r="AE1046" s="99"/>
      <c r="AF1046" s="99"/>
      <c r="AG1046" s="100"/>
      <c r="AH1046" s="99"/>
      <c r="AI1046" s="99"/>
      <c r="AJ1046" s="99"/>
      <c r="AK1046" s="99"/>
      <c r="AL1046" s="99"/>
      <c r="AM1046" s="99"/>
      <c r="AN1046" s="99"/>
      <c r="AO1046" s="99"/>
      <c r="AP1046" s="99"/>
      <c r="AQ1046" s="99"/>
      <c r="AR1046" s="99"/>
      <c r="AS1046" s="99"/>
      <c r="AT1046" s="99"/>
      <c r="AU1046" s="99"/>
      <c r="AV1046" s="99"/>
      <c r="AW1046" s="99"/>
      <c r="AX1046" s="99"/>
      <c r="AY1046" s="99"/>
      <c r="AZ1046" s="99"/>
      <c r="BA1046" s="99"/>
      <c r="BB1046" s="99"/>
      <c r="BC1046" s="99"/>
      <c r="BD1046" s="99"/>
      <c r="BE1046" s="99"/>
      <c r="BF1046" s="99"/>
      <c r="BG1046" s="99"/>
      <c r="BH1046" s="99"/>
      <c r="BI1046" s="99"/>
      <c r="BJ1046" s="99"/>
      <c r="BK1046" s="99"/>
      <c r="BL1046" s="99"/>
      <c r="BM1046" s="99"/>
      <c r="BN1046" s="99"/>
      <c r="BO1046" s="99"/>
      <c r="BP1046" s="99"/>
      <c r="BQ1046" s="99"/>
      <c r="BR1046" s="99"/>
      <c r="BS1046" s="99"/>
      <c r="BT1046" s="99"/>
      <c r="BU1046" s="99"/>
      <c r="BV1046" s="99"/>
      <c r="BW1046" s="99"/>
      <c r="BX1046" s="99"/>
      <c r="BY1046" s="99"/>
      <c r="BZ1046" s="99"/>
      <c r="CA1046" s="99"/>
      <c r="CB1046" s="99"/>
      <c r="CC1046" s="99"/>
      <c r="CD1046" s="99"/>
      <c r="CE1046" s="99"/>
      <c r="CF1046" s="99"/>
      <c r="CG1046" s="99"/>
      <c r="CH1046" s="99"/>
      <c r="CI1046" s="206"/>
      <c r="CJ1046" s="206"/>
      <c r="CK1046" s="206"/>
      <c r="CL1046" s="206"/>
      <c r="CM1046" s="206"/>
      <c r="CN1046" s="206"/>
    </row>
    <row r="1047" spans="2:92" x14ac:dyDescent="0.25">
      <c r="B1047" s="99" t="str">
        <f t="shared" si="95"/>
        <v/>
      </c>
      <c r="R1047" s="99"/>
      <c r="S1047" s="99"/>
      <c r="T1047" s="99"/>
      <c r="U1047" s="99"/>
      <c r="V1047" s="99"/>
      <c r="W1047" s="99"/>
      <c r="X1047" s="99"/>
      <c r="Y1047" s="99"/>
      <c r="Z1047" s="99"/>
      <c r="AA1047" s="99"/>
      <c r="AB1047" s="99"/>
      <c r="AC1047" s="99"/>
      <c r="AD1047" s="99"/>
      <c r="AE1047" s="99"/>
      <c r="AF1047" s="99"/>
      <c r="AG1047" s="100"/>
      <c r="AH1047" s="99"/>
      <c r="AI1047" s="99"/>
      <c r="AJ1047" s="99"/>
      <c r="AK1047" s="99"/>
      <c r="AL1047" s="99"/>
      <c r="AM1047" s="99"/>
      <c r="AN1047" s="99"/>
      <c r="AO1047" s="99"/>
      <c r="AP1047" s="99"/>
      <c r="AQ1047" s="99"/>
      <c r="AR1047" s="99"/>
      <c r="AS1047" s="99"/>
      <c r="AT1047" s="99"/>
      <c r="AU1047" s="99"/>
      <c r="AV1047" s="99"/>
      <c r="AW1047" s="99"/>
      <c r="AX1047" s="99"/>
      <c r="AY1047" s="99"/>
      <c r="AZ1047" s="99"/>
      <c r="BA1047" s="99"/>
      <c r="BB1047" s="99"/>
      <c r="BC1047" s="99"/>
      <c r="BD1047" s="99"/>
      <c r="BE1047" s="99"/>
      <c r="BF1047" s="99"/>
      <c r="BG1047" s="99"/>
      <c r="BH1047" s="99"/>
      <c r="BI1047" s="99"/>
      <c r="BJ1047" s="99"/>
      <c r="BK1047" s="99"/>
      <c r="BL1047" s="99"/>
      <c r="BM1047" s="99"/>
      <c r="BN1047" s="99"/>
      <c r="BO1047" s="99"/>
      <c r="BP1047" s="99"/>
      <c r="BQ1047" s="99"/>
      <c r="BR1047" s="99"/>
      <c r="BS1047" s="99"/>
      <c r="BT1047" s="99"/>
      <c r="BU1047" s="99"/>
      <c r="BV1047" s="99"/>
      <c r="BW1047" s="99"/>
      <c r="BX1047" s="99"/>
      <c r="BY1047" s="99"/>
      <c r="BZ1047" s="99"/>
      <c r="CA1047" s="99"/>
      <c r="CB1047" s="99"/>
      <c r="CC1047" s="99"/>
      <c r="CD1047" s="99"/>
      <c r="CE1047" s="99"/>
      <c r="CF1047" s="99"/>
      <c r="CG1047" s="99"/>
      <c r="CH1047" s="99"/>
      <c r="CI1047" s="206"/>
      <c r="CJ1047" s="206"/>
      <c r="CK1047" s="206"/>
      <c r="CL1047" s="206"/>
      <c r="CM1047" s="206"/>
      <c r="CN1047" s="206"/>
    </row>
    <row r="1048" spans="2:92" x14ac:dyDescent="0.25">
      <c r="B1048" s="99" t="str">
        <f t="shared" si="95"/>
        <v/>
      </c>
      <c r="R1048" s="99"/>
      <c r="S1048" s="99"/>
      <c r="T1048" s="99"/>
      <c r="U1048" s="99"/>
      <c r="V1048" s="99"/>
      <c r="W1048" s="99"/>
      <c r="X1048" s="99"/>
      <c r="Y1048" s="99"/>
      <c r="Z1048" s="99"/>
      <c r="AA1048" s="99"/>
      <c r="AB1048" s="99"/>
      <c r="AC1048" s="99"/>
      <c r="AD1048" s="99"/>
      <c r="AE1048" s="99"/>
      <c r="AF1048" s="99"/>
      <c r="AG1048" s="100"/>
      <c r="AH1048" s="99"/>
      <c r="AI1048" s="99"/>
      <c r="AJ1048" s="99"/>
      <c r="AK1048" s="99"/>
      <c r="AL1048" s="99"/>
      <c r="AM1048" s="99"/>
      <c r="AN1048" s="99"/>
      <c r="AO1048" s="99"/>
      <c r="AP1048" s="99"/>
      <c r="AQ1048" s="99"/>
      <c r="AR1048" s="99"/>
      <c r="AS1048" s="99"/>
      <c r="AT1048" s="99"/>
      <c r="AU1048" s="99"/>
      <c r="AV1048" s="99"/>
      <c r="AW1048" s="99"/>
      <c r="AX1048" s="99"/>
      <c r="AY1048" s="99"/>
      <c r="AZ1048" s="99"/>
      <c r="BA1048" s="99"/>
      <c r="BB1048" s="99"/>
      <c r="BC1048" s="99"/>
      <c r="BD1048" s="99"/>
      <c r="BE1048" s="99"/>
      <c r="BF1048" s="99"/>
      <c r="BG1048" s="99"/>
      <c r="BH1048" s="99"/>
      <c r="BI1048" s="99"/>
      <c r="BJ1048" s="99"/>
      <c r="BK1048" s="99"/>
      <c r="BL1048" s="99"/>
      <c r="BM1048" s="99"/>
      <c r="BN1048" s="99"/>
      <c r="BO1048" s="99"/>
      <c r="BP1048" s="99"/>
      <c r="BQ1048" s="99"/>
      <c r="BR1048" s="99"/>
      <c r="BS1048" s="99"/>
      <c r="BT1048" s="99"/>
      <c r="BU1048" s="99"/>
      <c r="BV1048" s="99"/>
      <c r="BW1048" s="99"/>
      <c r="BX1048" s="99"/>
      <c r="BY1048" s="99"/>
      <c r="BZ1048" s="99"/>
      <c r="CA1048" s="99"/>
      <c r="CB1048" s="99"/>
      <c r="CC1048" s="99"/>
      <c r="CD1048" s="99"/>
      <c r="CE1048" s="99"/>
      <c r="CF1048" s="99"/>
      <c r="CG1048" s="99"/>
      <c r="CH1048" s="99"/>
      <c r="CI1048" s="206"/>
      <c r="CJ1048" s="206"/>
      <c r="CK1048" s="206"/>
      <c r="CL1048" s="206"/>
      <c r="CM1048" s="206"/>
      <c r="CN1048" s="206"/>
    </row>
    <row r="1049" spans="2:92" x14ac:dyDescent="0.25">
      <c r="B1049" s="99" t="str">
        <f t="shared" si="95"/>
        <v/>
      </c>
      <c r="R1049" s="99"/>
      <c r="S1049" s="99"/>
      <c r="T1049" s="99"/>
      <c r="U1049" s="99"/>
      <c r="V1049" s="99"/>
      <c r="W1049" s="99"/>
      <c r="X1049" s="99"/>
      <c r="Y1049" s="99"/>
      <c r="Z1049" s="99"/>
      <c r="AA1049" s="99"/>
      <c r="AB1049" s="99"/>
      <c r="AC1049" s="99"/>
      <c r="AD1049" s="99"/>
      <c r="AE1049" s="99"/>
      <c r="AF1049" s="99"/>
      <c r="AG1049" s="100"/>
      <c r="AH1049" s="99"/>
      <c r="AI1049" s="99"/>
      <c r="AJ1049" s="99"/>
      <c r="AK1049" s="99"/>
      <c r="AL1049" s="99"/>
      <c r="AM1049" s="99"/>
      <c r="AN1049" s="99"/>
      <c r="AO1049" s="99"/>
      <c r="AP1049" s="99"/>
      <c r="AQ1049" s="99"/>
      <c r="AR1049" s="99"/>
      <c r="AS1049" s="99"/>
      <c r="AT1049" s="99"/>
      <c r="AU1049" s="99"/>
      <c r="AV1049" s="99"/>
      <c r="AW1049" s="99"/>
      <c r="AX1049" s="99"/>
      <c r="AY1049" s="99"/>
      <c r="AZ1049" s="99"/>
      <c r="BA1049" s="99"/>
      <c r="BB1049" s="99"/>
      <c r="BC1049" s="99"/>
      <c r="BD1049" s="99"/>
      <c r="BE1049" s="99"/>
      <c r="BF1049" s="99"/>
      <c r="BG1049" s="99"/>
      <c r="BH1049" s="99"/>
      <c r="BI1049" s="99"/>
      <c r="BJ1049" s="99"/>
      <c r="BK1049" s="99"/>
      <c r="BL1049" s="99"/>
      <c r="BM1049" s="99"/>
      <c r="BN1049" s="99"/>
      <c r="BO1049" s="99"/>
      <c r="BP1049" s="99"/>
      <c r="BQ1049" s="99"/>
      <c r="BR1049" s="99"/>
      <c r="BS1049" s="99"/>
      <c r="BT1049" s="99"/>
      <c r="BU1049" s="99"/>
      <c r="BV1049" s="99"/>
      <c r="BW1049" s="99"/>
      <c r="BX1049" s="99"/>
      <c r="BY1049" s="99"/>
      <c r="BZ1049" s="99"/>
      <c r="CA1049" s="99"/>
      <c r="CB1049" s="99"/>
      <c r="CC1049" s="99"/>
      <c r="CD1049" s="99"/>
      <c r="CE1049" s="99"/>
      <c r="CF1049" s="99"/>
      <c r="CG1049" s="99"/>
      <c r="CH1049" s="99"/>
      <c r="CI1049" s="206"/>
      <c r="CJ1049" s="206"/>
      <c r="CK1049" s="206"/>
      <c r="CL1049" s="206"/>
      <c r="CM1049" s="206"/>
      <c r="CN1049" s="206"/>
    </row>
    <row r="1050" spans="2:92" x14ac:dyDescent="0.25">
      <c r="B1050" s="99" t="str">
        <f t="shared" si="95"/>
        <v/>
      </c>
      <c r="R1050" s="99"/>
      <c r="S1050" s="99"/>
      <c r="T1050" s="99"/>
      <c r="U1050" s="99"/>
      <c r="V1050" s="99"/>
      <c r="W1050" s="99"/>
      <c r="X1050" s="99"/>
      <c r="Y1050" s="99"/>
      <c r="Z1050" s="99"/>
      <c r="AA1050" s="99"/>
      <c r="AB1050" s="99"/>
      <c r="AC1050" s="99"/>
      <c r="AD1050" s="99"/>
      <c r="AE1050" s="99"/>
      <c r="AF1050" s="99"/>
      <c r="AG1050" s="100"/>
      <c r="AH1050" s="99"/>
      <c r="AI1050" s="99"/>
      <c r="AJ1050" s="99"/>
      <c r="AK1050" s="99"/>
      <c r="AL1050" s="99"/>
      <c r="AM1050" s="99"/>
      <c r="AN1050" s="99"/>
      <c r="AO1050" s="99"/>
      <c r="AP1050" s="99"/>
      <c r="AQ1050" s="99"/>
      <c r="AR1050" s="99"/>
      <c r="AS1050" s="99"/>
      <c r="AT1050" s="99"/>
      <c r="AU1050" s="99"/>
      <c r="AV1050" s="99"/>
      <c r="AW1050" s="99"/>
      <c r="AX1050" s="99"/>
      <c r="AY1050" s="99"/>
      <c r="AZ1050" s="99"/>
      <c r="BA1050" s="99"/>
      <c r="BB1050" s="99"/>
      <c r="BC1050" s="99"/>
      <c r="BD1050" s="99"/>
      <c r="BE1050" s="99"/>
      <c r="BF1050" s="99"/>
      <c r="BG1050" s="99"/>
      <c r="BH1050" s="99"/>
      <c r="BI1050" s="99"/>
      <c r="BJ1050" s="99"/>
      <c r="BK1050" s="99"/>
      <c r="BL1050" s="99"/>
      <c r="BM1050" s="99"/>
      <c r="BN1050" s="99"/>
      <c r="BO1050" s="99"/>
      <c r="BP1050" s="99"/>
      <c r="BQ1050" s="99"/>
      <c r="BR1050" s="99"/>
      <c r="BS1050" s="99"/>
      <c r="BT1050" s="99"/>
      <c r="BU1050" s="99"/>
      <c r="BV1050" s="99"/>
      <c r="BW1050" s="99"/>
      <c r="BX1050" s="99"/>
      <c r="BY1050" s="99"/>
      <c r="BZ1050" s="99"/>
      <c r="CA1050" s="99"/>
      <c r="CB1050" s="99"/>
      <c r="CC1050" s="99"/>
      <c r="CD1050" s="99"/>
      <c r="CE1050" s="99"/>
      <c r="CF1050" s="99"/>
      <c r="CG1050" s="99"/>
      <c r="CH1050" s="99"/>
      <c r="CI1050" s="206"/>
      <c r="CJ1050" s="206"/>
      <c r="CK1050" s="206"/>
      <c r="CL1050" s="206"/>
      <c r="CM1050" s="206"/>
      <c r="CN1050" s="206"/>
    </row>
    <row r="1051" spans="2:92" x14ac:dyDescent="0.25">
      <c r="B1051" s="99" t="str">
        <f t="shared" si="95"/>
        <v/>
      </c>
      <c r="R1051" s="99"/>
      <c r="S1051" s="99"/>
      <c r="T1051" s="99"/>
      <c r="U1051" s="99"/>
      <c r="V1051" s="99"/>
      <c r="W1051" s="99"/>
      <c r="X1051" s="99"/>
      <c r="Y1051" s="99"/>
      <c r="Z1051" s="99"/>
      <c r="AA1051" s="99"/>
      <c r="AB1051" s="99"/>
      <c r="AC1051" s="99"/>
      <c r="AD1051" s="99"/>
      <c r="AE1051" s="99"/>
      <c r="AF1051" s="99"/>
      <c r="AG1051" s="100"/>
      <c r="AH1051" s="99"/>
      <c r="AI1051" s="99"/>
      <c r="AJ1051" s="99"/>
      <c r="AK1051" s="99"/>
      <c r="AL1051" s="99"/>
      <c r="AM1051" s="99"/>
      <c r="AN1051" s="99"/>
      <c r="AO1051" s="99"/>
      <c r="AP1051" s="99"/>
      <c r="AQ1051" s="99"/>
      <c r="AR1051" s="99"/>
      <c r="AS1051" s="99"/>
      <c r="AT1051" s="99"/>
      <c r="AU1051" s="99"/>
      <c r="AV1051" s="99"/>
      <c r="AW1051" s="99"/>
      <c r="AX1051" s="99"/>
      <c r="AY1051" s="99"/>
      <c r="AZ1051" s="99"/>
      <c r="BA1051" s="99"/>
      <c r="BB1051" s="99"/>
      <c r="BC1051" s="99"/>
      <c r="BD1051" s="99"/>
      <c r="BE1051" s="99"/>
      <c r="BF1051" s="99"/>
      <c r="BG1051" s="99"/>
      <c r="BH1051" s="99"/>
      <c r="BI1051" s="99"/>
      <c r="BJ1051" s="99"/>
      <c r="BK1051" s="99"/>
      <c r="BL1051" s="99"/>
      <c r="BM1051" s="99"/>
      <c r="BN1051" s="99"/>
      <c r="BO1051" s="99"/>
      <c r="BP1051" s="99"/>
      <c r="BQ1051" s="99"/>
      <c r="BR1051" s="99"/>
      <c r="BS1051" s="99"/>
      <c r="BT1051" s="99"/>
      <c r="BU1051" s="99"/>
      <c r="BV1051" s="99"/>
      <c r="BW1051" s="99"/>
      <c r="BX1051" s="99"/>
      <c r="BY1051" s="99"/>
      <c r="BZ1051" s="99"/>
      <c r="CA1051" s="99"/>
      <c r="CB1051" s="99"/>
      <c r="CC1051" s="99"/>
      <c r="CD1051" s="99"/>
      <c r="CE1051" s="99"/>
      <c r="CF1051" s="99"/>
      <c r="CG1051" s="99"/>
      <c r="CH1051" s="99"/>
      <c r="CI1051" s="206"/>
      <c r="CJ1051" s="206"/>
      <c r="CK1051" s="206"/>
      <c r="CL1051" s="206"/>
      <c r="CM1051" s="206"/>
      <c r="CN1051" s="206"/>
    </row>
    <row r="1052" spans="2:92" x14ac:dyDescent="0.25">
      <c r="B1052" s="99" t="str">
        <f t="shared" si="95"/>
        <v/>
      </c>
      <c r="R1052" s="99"/>
      <c r="S1052" s="99"/>
      <c r="T1052" s="99"/>
      <c r="U1052" s="99"/>
      <c r="V1052" s="99"/>
      <c r="W1052" s="99"/>
      <c r="X1052" s="99"/>
      <c r="Y1052" s="99"/>
      <c r="Z1052" s="99"/>
      <c r="AA1052" s="99"/>
      <c r="AB1052" s="99"/>
      <c r="AC1052" s="99"/>
      <c r="AD1052" s="99"/>
      <c r="AE1052" s="99"/>
      <c r="AF1052" s="99"/>
      <c r="AG1052" s="100"/>
      <c r="AH1052" s="99"/>
      <c r="AI1052" s="99"/>
      <c r="AJ1052" s="99"/>
      <c r="AK1052" s="99"/>
      <c r="AL1052" s="99"/>
      <c r="AM1052" s="99"/>
      <c r="AN1052" s="99"/>
      <c r="AO1052" s="99"/>
      <c r="AP1052" s="99"/>
      <c r="AQ1052" s="99"/>
      <c r="AR1052" s="99"/>
      <c r="AS1052" s="99"/>
      <c r="AT1052" s="99"/>
      <c r="AU1052" s="99"/>
      <c r="AV1052" s="99"/>
      <c r="AW1052" s="99"/>
      <c r="AX1052" s="99"/>
      <c r="AY1052" s="99"/>
      <c r="AZ1052" s="99"/>
      <c r="BA1052" s="99"/>
      <c r="BB1052" s="99"/>
      <c r="BC1052" s="99"/>
      <c r="BD1052" s="99"/>
      <c r="BE1052" s="99"/>
      <c r="BF1052" s="99"/>
      <c r="BG1052" s="99"/>
      <c r="BH1052" s="99"/>
      <c r="BI1052" s="99"/>
      <c r="BJ1052" s="99"/>
      <c r="BK1052" s="99"/>
      <c r="BL1052" s="99"/>
      <c r="BM1052" s="99"/>
      <c r="BN1052" s="99"/>
      <c r="BO1052" s="99"/>
      <c r="BP1052" s="99"/>
      <c r="BQ1052" s="99"/>
      <c r="BR1052" s="99"/>
      <c r="BS1052" s="99"/>
      <c r="BT1052" s="99"/>
      <c r="BU1052" s="99"/>
      <c r="BV1052" s="99"/>
      <c r="BW1052" s="99"/>
      <c r="BX1052" s="99"/>
      <c r="BY1052" s="99"/>
      <c r="BZ1052" s="99"/>
      <c r="CA1052" s="99"/>
      <c r="CB1052" s="99"/>
      <c r="CC1052" s="99"/>
      <c r="CD1052" s="99"/>
      <c r="CE1052" s="99"/>
      <c r="CF1052" s="99"/>
      <c r="CG1052" s="99"/>
      <c r="CH1052" s="99"/>
      <c r="CI1052" s="206"/>
      <c r="CJ1052" s="206"/>
      <c r="CK1052" s="206"/>
      <c r="CL1052" s="206"/>
      <c r="CM1052" s="206"/>
      <c r="CN1052" s="206"/>
    </row>
    <row r="1053" spans="2:92" x14ac:dyDescent="0.25">
      <c r="B1053" s="99" t="str">
        <f t="shared" si="95"/>
        <v/>
      </c>
      <c r="R1053" s="99"/>
      <c r="S1053" s="99"/>
      <c r="T1053" s="99"/>
      <c r="U1053" s="99"/>
      <c r="V1053" s="99"/>
      <c r="W1053" s="99"/>
      <c r="X1053" s="99"/>
      <c r="Y1053" s="99"/>
      <c r="Z1053" s="99"/>
      <c r="AA1053" s="99"/>
      <c r="AB1053" s="99"/>
      <c r="AC1053" s="99"/>
      <c r="AD1053" s="99"/>
      <c r="AE1053" s="99"/>
      <c r="AF1053" s="99"/>
      <c r="AG1053" s="100"/>
      <c r="AH1053" s="99"/>
      <c r="AI1053" s="99"/>
      <c r="AJ1053" s="99"/>
      <c r="AK1053" s="99"/>
      <c r="AL1053" s="99"/>
      <c r="AM1053" s="99"/>
      <c r="AN1053" s="99"/>
      <c r="AO1053" s="99"/>
      <c r="AP1053" s="99"/>
      <c r="AQ1053" s="99"/>
      <c r="AR1053" s="99"/>
      <c r="AS1053" s="99"/>
      <c r="AT1053" s="99"/>
      <c r="AU1053" s="99"/>
      <c r="AV1053" s="99"/>
      <c r="AW1053" s="99"/>
      <c r="AX1053" s="99"/>
      <c r="AY1053" s="99"/>
      <c r="AZ1053" s="99"/>
      <c r="BA1053" s="99"/>
      <c r="BB1053" s="99"/>
      <c r="BC1053" s="99"/>
      <c r="BD1053" s="99"/>
      <c r="BE1053" s="99"/>
      <c r="BF1053" s="99"/>
      <c r="BG1053" s="99"/>
      <c r="BH1053" s="99"/>
      <c r="BI1053" s="99"/>
      <c r="BJ1053" s="99"/>
      <c r="BK1053" s="99"/>
      <c r="BL1053" s="99"/>
      <c r="BM1053" s="99"/>
      <c r="BN1053" s="99"/>
      <c r="BO1053" s="99"/>
      <c r="BP1053" s="99"/>
      <c r="BQ1053" s="99"/>
      <c r="BR1053" s="99"/>
      <c r="BS1053" s="99"/>
      <c r="BT1053" s="99"/>
      <c r="BU1053" s="99"/>
      <c r="BV1053" s="99"/>
      <c r="BW1053" s="99"/>
      <c r="BX1053" s="99"/>
      <c r="BY1053" s="99"/>
      <c r="BZ1053" s="99"/>
      <c r="CA1053" s="99"/>
      <c r="CB1053" s="99"/>
      <c r="CC1053" s="99"/>
      <c r="CD1053" s="99"/>
      <c r="CE1053" s="99"/>
      <c r="CF1053" s="99"/>
      <c r="CG1053" s="99"/>
      <c r="CH1053" s="99"/>
      <c r="CI1053" s="206"/>
      <c r="CJ1053" s="206"/>
      <c r="CK1053" s="206"/>
      <c r="CL1053" s="206"/>
      <c r="CM1053" s="206"/>
      <c r="CN1053" s="206"/>
    </row>
    <row r="1054" spans="2:92" x14ac:dyDescent="0.25">
      <c r="B1054" s="99" t="str">
        <f t="shared" si="95"/>
        <v/>
      </c>
      <c r="R1054" s="99"/>
      <c r="S1054" s="99"/>
      <c r="T1054" s="99"/>
      <c r="U1054" s="99"/>
      <c r="V1054" s="99"/>
      <c r="W1054" s="99"/>
      <c r="X1054" s="99"/>
      <c r="Y1054" s="99"/>
      <c r="Z1054" s="99"/>
      <c r="AA1054" s="99"/>
      <c r="AB1054" s="99"/>
      <c r="AC1054" s="99"/>
      <c r="AD1054" s="99"/>
      <c r="AE1054" s="99"/>
      <c r="AF1054" s="99"/>
      <c r="AG1054" s="100"/>
      <c r="AH1054" s="99"/>
      <c r="AI1054" s="99"/>
      <c r="AJ1054" s="99"/>
      <c r="AK1054" s="99"/>
      <c r="AL1054" s="99"/>
      <c r="AM1054" s="99"/>
      <c r="AN1054" s="99"/>
      <c r="AO1054" s="99"/>
      <c r="AP1054" s="99"/>
      <c r="AQ1054" s="99"/>
      <c r="AR1054" s="99"/>
      <c r="AS1054" s="99"/>
      <c r="AT1054" s="99"/>
      <c r="AU1054" s="99"/>
      <c r="AV1054" s="99"/>
      <c r="AW1054" s="99"/>
      <c r="AX1054" s="99"/>
      <c r="AY1054" s="99"/>
      <c r="AZ1054" s="99"/>
      <c r="BA1054" s="99"/>
      <c r="BB1054" s="99"/>
      <c r="BC1054" s="99"/>
      <c r="BD1054" s="99"/>
      <c r="BE1054" s="99"/>
      <c r="BF1054" s="99"/>
      <c r="BG1054" s="99"/>
      <c r="BH1054" s="99"/>
      <c r="BI1054" s="99"/>
      <c r="BJ1054" s="99"/>
      <c r="BK1054" s="99"/>
      <c r="BL1054" s="99"/>
      <c r="BM1054" s="99"/>
      <c r="BN1054" s="99"/>
      <c r="BO1054" s="99"/>
      <c r="BP1054" s="99"/>
      <c r="BQ1054" s="99"/>
      <c r="BR1054" s="99"/>
      <c r="BS1054" s="99"/>
      <c r="BT1054" s="99"/>
      <c r="BU1054" s="99"/>
      <c r="BV1054" s="99"/>
      <c r="BW1054" s="99"/>
      <c r="BX1054" s="99"/>
      <c r="BY1054" s="99"/>
      <c r="BZ1054" s="99"/>
      <c r="CA1054" s="99"/>
      <c r="CB1054" s="99"/>
      <c r="CC1054" s="99"/>
      <c r="CD1054" s="99"/>
      <c r="CE1054" s="99"/>
      <c r="CF1054" s="99"/>
      <c r="CG1054" s="99"/>
      <c r="CH1054" s="99"/>
      <c r="CI1054" s="206"/>
      <c r="CJ1054" s="206"/>
      <c r="CK1054" s="206"/>
      <c r="CL1054" s="206"/>
      <c r="CM1054" s="206"/>
      <c r="CN1054" s="206"/>
    </row>
    <row r="1055" spans="2:92" x14ac:dyDescent="0.25">
      <c r="B1055" s="99" t="str">
        <f t="shared" si="95"/>
        <v/>
      </c>
      <c r="R1055" s="99"/>
      <c r="S1055" s="99"/>
      <c r="T1055" s="99"/>
      <c r="U1055" s="99"/>
      <c r="V1055" s="99"/>
      <c r="W1055" s="99"/>
      <c r="X1055" s="99"/>
      <c r="Y1055" s="99"/>
      <c r="Z1055" s="99"/>
      <c r="AA1055" s="99"/>
      <c r="AB1055" s="99"/>
      <c r="AC1055" s="99"/>
      <c r="AD1055" s="99"/>
      <c r="AE1055" s="99"/>
      <c r="AF1055" s="99"/>
      <c r="AG1055" s="100"/>
      <c r="AH1055" s="99"/>
      <c r="AI1055" s="99"/>
      <c r="AJ1055" s="99"/>
      <c r="AK1055" s="99"/>
      <c r="AL1055" s="99"/>
      <c r="AM1055" s="99"/>
      <c r="AN1055" s="99"/>
      <c r="AO1055" s="99"/>
      <c r="AP1055" s="99"/>
      <c r="AQ1055" s="99"/>
      <c r="AR1055" s="99"/>
      <c r="AS1055" s="99"/>
      <c r="AT1055" s="99"/>
      <c r="AU1055" s="99"/>
      <c r="AV1055" s="99"/>
      <c r="AW1055" s="99"/>
      <c r="AX1055" s="99"/>
      <c r="AY1055" s="99"/>
      <c r="AZ1055" s="99"/>
      <c r="BA1055" s="99"/>
      <c r="BB1055" s="99"/>
      <c r="BC1055" s="99"/>
      <c r="BD1055" s="99"/>
      <c r="BE1055" s="99"/>
      <c r="BF1055" s="99"/>
      <c r="BG1055" s="99"/>
      <c r="BH1055" s="99"/>
      <c r="BI1055" s="99"/>
      <c r="BJ1055" s="99"/>
      <c r="BK1055" s="99"/>
      <c r="BL1055" s="99"/>
      <c r="BM1055" s="99"/>
      <c r="BN1055" s="99"/>
      <c r="BO1055" s="99"/>
      <c r="BP1055" s="99"/>
      <c r="BQ1055" s="99"/>
      <c r="BR1055" s="99"/>
      <c r="BS1055" s="99"/>
      <c r="BT1055" s="99"/>
      <c r="BU1055" s="99"/>
      <c r="BV1055" s="99"/>
      <c r="BW1055" s="99"/>
      <c r="BX1055" s="99"/>
      <c r="BY1055" s="99"/>
      <c r="BZ1055" s="99"/>
      <c r="CA1055" s="99"/>
      <c r="CB1055" s="99"/>
      <c r="CC1055" s="99"/>
      <c r="CD1055" s="99"/>
      <c r="CE1055" s="99"/>
      <c r="CF1055" s="99"/>
      <c r="CG1055" s="99"/>
      <c r="CH1055" s="99"/>
      <c r="CI1055" s="206"/>
      <c r="CJ1055" s="206"/>
      <c r="CK1055" s="206"/>
      <c r="CL1055" s="206"/>
      <c r="CM1055" s="206"/>
      <c r="CN1055" s="206"/>
    </row>
    <row r="1056" spans="2:92" x14ac:dyDescent="0.25">
      <c r="B1056" s="99" t="str">
        <f t="shared" si="95"/>
        <v/>
      </c>
      <c r="R1056" s="99"/>
      <c r="S1056" s="99"/>
      <c r="T1056" s="99"/>
      <c r="U1056" s="99"/>
      <c r="V1056" s="99"/>
      <c r="W1056" s="99"/>
      <c r="X1056" s="99"/>
      <c r="Y1056" s="99"/>
      <c r="Z1056" s="99"/>
      <c r="AA1056" s="99"/>
      <c r="AB1056" s="99"/>
      <c r="AC1056" s="99"/>
      <c r="AD1056" s="99"/>
      <c r="AE1056" s="99"/>
      <c r="AF1056" s="99"/>
      <c r="AG1056" s="100"/>
      <c r="AH1056" s="99"/>
      <c r="AI1056" s="99"/>
      <c r="AJ1056" s="99"/>
      <c r="AK1056" s="99"/>
      <c r="AL1056" s="99"/>
      <c r="AM1056" s="99"/>
      <c r="AN1056" s="99"/>
      <c r="AO1056" s="99"/>
      <c r="AP1056" s="99"/>
      <c r="AQ1056" s="99"/>
      <c r="AR1056" s="99"/>
      <c r="AS1056" s="99"/>
      <c r="AT1056" s="99"/>
      <c r="AU1056" s="99"/>
      <c r="AV1056" s="99"/>
      <c r="AW1056" s="99"/>
      <c r="AX1056" s="99"/>
      <c r="AY1056" s="99"/>
      <c r="AZ1056" s="99"/>
      <c r="BA1056" s="99"/>
      <c r="BB1056" s="99"/>
      <c r="BC1056" s="99"/>
      <c r="BD1056" s="99"/>
      <c r="BE1056" s="99"/>
      <c r="BF1056" s="99"/>
      <c r="BG1056" s="99"/>
      <c r="BH1056" s="99"/>
      <c r="BI1056" s="99"/>
      <c r="BJ1056" s="99"/>
      <c r="BK1056" s="99"/>
      <c r="BL1056" s="99"/>
      <c r="BM1056" s="99"/>
      <c r="BN1056" s="99"/>
      <c r="BO1056" s="99"/>
      <c r="BP1056" s="99"/>
      <c r="BQ1056" s="99"/>
      <c r="BR1056" s="99"/>
      <c r="BS1056" s="99"/>
      <c r="BT1056" s="99"/>
      <c r="BU1056" s="99"/>
      <c r="BV1056" s="99"/>
      <c r="BW1056" s="99"/>
      <c r="BX1056" s="99"/>
      <c r="BY1056" s="99"/>
      <c r="BZ1056" s="99"/>
      <c r="CA1056" s="99"/>
      <c r="CB1056" s="99"/>
      <c r="CC1056" s="99"/>
      <c r="CD1056" s="99"/>
      <c r="CE1056" s="99"/>
      <c r="CF1056" s="99"/>
      <c r="CG1056" s="99"/>
      <c r="CH1056" s="99"/>
      <c r="CI1056" s="206"/>
      <c r="CJ1056" s="206"/>
      <c r="CK1056" s="206"/>
      <c r="CL1056" s="206"/>
      <c r="CM1056" s="206"/>
      <c r="CN1056" s="206"/>
    </row>
    <row r="1057" spans="2:92" x14ac:dyDescent="0.25">
      <c r="B1057" s="99" t="str">
        <f t="shared" si="95"/>
        <v/>
      </c>
      <c r="R1057" s="99"/>
      <c r="S1057" s="99"/>
      <c r="T1057" s="99"/>
      <c r="U1057" s="99"/>
      <c r="V1057" s="99"/>
      <c r="W1057" s="99"/>
      <c r="X1057" s="99"/>
      <c r="Y1057" s="99"/>
      <c r="Z1057" s="99"/>
      <c r="AA1057" s="99"/>
      <c r="AB1057" s="99"/>
      <c r="AC1057" s="99"/>
      <c r="AD1057" s="99"/>
      <c r="AE1057" s="99"/>
      <c r="AF1057" s="99"/>
      <c r="AG1057" s="100"/>
      <c r="AH1057" s="99"/>
      <c r="AI1057" s="99"/>
      <c r="AJ1057" s="99"/>
      <c r="AK1057" s="99"/>
      <c r="AL1057" s="99"/>
      <c r="AM1057" s="99"/>
      <c r="AN1057" s="99"/>
      <c r="AO1057" s="99"/>
      <c r="AP1057" s="99"/>
      <c r="AQ1057" s="99"/>
      <c r="AR1057" s="99"/>
      <c r="AS1057" s="99"/>
      <c r="AT1057" s="99"/>
      <c r="AU1057" s="99"/>
      <c r="AV1057" s="99"/>
      <c r="AW1057" s="99"/>
      <c r="AX1057" s="99"/>
      <c r="AY1057" s="99"/>
      <c r="AZ1057" s="99"/>
      <c r="BA1057" s="99"/>
      <c r="BB1057" s="99"/>
      <c r="BC1057" s="99"/>
      <c r="BD1057" s="99"/>
      <c r="BE1057" s="99"/>
      <c r="BF1057" s="99"/>
      <c r="BG1057" s="99"/>
      <c r="BH1057" s="99"/>
      <c r="BI1057" s="99"/>
      <c r="BJ1057" s="99"/>
      <c r="BK1057" s="99"/>
      <c r="BL1057" s="99"/>
      <c r="BM1057" s="99"/>
      <c r="BN1057" s="99"/>
      <c r="BO1057" s="99"/>
      <c r="BP1057" s="99"/>
      <c r="BQ1057" s="99"/>
      <c r="BR1057" s="99"/>
      <c r="BS1057" s="99"/>
      <c r="BT1057" s="99"/>
      <c r="BU1057" s="99"/>
      <c r="BV1057" s="99"/>
      <c r="BW1057" s="99"/>
      <c r="BX1057" s="99"/>
      <c r="BY1057" s="99"/>
      <c r="BZ1057" s="99"/>
      <c r="CA1057" s="99"/>
      <c r="CB1057" s="99"/>
      <c r="CC1057" s="99"/>
      <c r="CD1057" s="99"/>
      <c r="CE1057" s="99"/>
      <c r="CF1057" s="99"/>
      <c r="CG1057" s="99"/>
      <c r="CH1057" s="99"/>
      <c r="CI1057" s="206"/>
      <c r="CJ1057" s="206"/>
      <c r="CK1057" s="206"/>
      <c r="CL1057" s="206"/>
      <c r="CM1057" s="206"/>
      <c r="CN1057" s="206"/>
    </row>
    <row r="1058" spans="2:92" x14ac:dyDescent="0.25">
      <c r="B1058" s="99" t="str">
        <f t="shared" si="95"/>
        <v/>
      </c>
      <c r="R1058" s="99"/>
      <c r="S1058" s="99"/>
      <c r="T1058" s="99"/>
      <c r="U1058" s="99"/>
      <c r="V1058" s="99"/>
      <c r="W1058" s="99"/>
      <c r="X1058" s="99"/>
      <c r="Y1058" s="99"/>
      <c r="Z1058" s="99"/>
      <c r="AA1058" s="99"/>
      <c r="AB1058" s="99"/>
      <c r="AC1058" s="99"/>
      <c r="AD1058" s="99"/>
      <c r="AE1058" s="99"/>
      <c r="AF1058" s="99"/>
      <c r="AG1058" s="100"/>
      <c r="AH1058" s="99"/>
      <c r="AI1058" s="99"/>
      <c r="AJ1058" s="99"/>
      <c r="AK1058" s="99"/>
      <c r="AL1058" s="99"/>
      <c r="AM1058" s="99"/>
      <c r="AN1058" s="99"/>
      <c r="AO1058" s="99"/>
      <c r="AP1058" s="99"/>
      <c r="AQ1058" s="99"/>
      <c r="AR1058" s="99"/>
      <c r="AS1058" s="99"/>
      <c r="AT1058" s="99"/>
      <c r="AU1058" s="99"/>
      <c r="AV1058" s="99"/>
      <c r="AW1058" s="99"/>
      <c r="AX1058" s="99"/>
      <c r="AY1058" s="99"/>
      <c r="AZ1058" s="99"/>
      <c r="BA1058" s="99"/>
      <c r="BB1058" s="99"/>
      <c r="BC1058" s="99"/>
      <c r="BD1058" s="99"/>
      <c r="BE1058" s="99"/>
      <c r="BF1058" s="99"/>
      <c r="BG1058" s="99"/>
      <c r="BH1058" s="99"/>
      <c r="BI1058" s="99"/>
      <c r="BJ1058" s="99"/>
      <c r="BK1058" s="99"/>
      <c r="BL1058" s="99"/>
      <c r="BM1058" s="99"/>
      <c r="BN1058" s="99"/>
      <c r="BO1058" s="99"/>
      <c r="BP1058" s="99"/>
      <c r="BQ1058" s="99"/>
      <c r="BR1058" s="99"/>
      <c r="BS1058" s="99"/>
      <c r="BT1058" s="99"/>
      <c r="BU1058" s="99"/>
      <c r="BV1058" s="99"/>
      <c r="BW1058" s="99"/>
      <c r="BX1058" s="99"/>
      <c r="BY1058" s="99"/>
      <c r="BZ1058" s="99"/>
      <c r="CA1058" s="99"/>
      <c r="CB1058" s="99"/>
      <c r="CC1058" s="99"/>
      <c r="CD1058" s="99"/>
      <c r="CE1058" s="99"/>
      <c r="CF1058" s="99"/>
      <c r="CG1058" s="99"/>
      <c r="CH1058" s="99"/>
      <c r="CI1058" s="206"/>
      <c r="CJ1058" s="206"/>
      <c r="CK1058" s="206"/>
      <c r="CL1058" s="206"/>
      <c r="CM1058" s="206"/>
      <c r="CN1058" s="206"/>
    </row>
    <row r="1059" spans="2:92" x14ac:dyDescent="0.25">
      <c r="B1059" s="99" t="str">
        <f t="shared" si="95"/>
        <v/>
      </c>
      <c r="R1059" s="99"/>
      <c r="S1059" s="99"/>
      <c r="T1059" s="99"/>
      <c r="U1059" s="99"/>
      <c r="V1059" s="99"/>
      <c r="W1059" s="99"/>
      <c r="X1059" s="99"/>
      <c r="Y1059" s="99"/>
      <c r="Z1059" s="99"/>
      <c r="AA1059" s="99"/>
      <c r="AB1059" s="99"/>
      <c r="AC1059" s="99"/>
      <c r="AD1059" s="99"/>
      <c r="AE1059" s="99"/>
      <c r="AF1059" s="99"/>
      <c r="AG1059" s="100"/>
      <c r="AH1059" s="99"/>
      <c r="AI1059" s="99"/>
      <c r="AJ1059" s="99"/>
      <c r="AK1059" s="99"/>
      <c r="AL1059" s="99"/>
      <c r="AM1059" s="99"/>
      <c r="AN1059" s="99"/>
      <c r="AO1059" s="99"/>
      <c r="AP1059" s="99"/>
      <c r="AQ1059" s="99"/>
      <c r="AR1059" s="99"/>
      <c r="AS1059" s="99"/>
      <c r="AT1059" s="99"/>
      <c r="AU1059" s="99"/>
      <c r="AV1059" s="99"/>
      <c r="AW1059" s="99"/>
      <c r="AX1059" s="99"/>
      <c r="AY1059" s="99"/>
      <c r="AZ1059" s="99"/>
      <c r="BA1059" s="99"/>
      <c r="BB1059" s="99"/>
      <c r="BC1059" s="99"/>
      <c r="BD1059" s="99"/>
      <c r="BE1059" s="99"/>
      <c r="BF1059" s="99"/>
      <c r="BG1059" s="99"/>
      <c r="BH1059" s="99"/>
      <c r="BI1059" s="99"/>
      <c r="BJ1059" s="99"/>
      <c r="BK1059" s="99"/>
      <c r="BL1059" s="99"/>
      <c r="BM1059" s="99"/>
      <c r="BN1059" s="99"/>
      <c r="BO1059" s="99"/>
      <c r="BP1059" s="99"/>
      <c r="BQ1059" s="99"/>
      <c r="BR1059" s="99"/>
      <c r="BS1059" s="99"/>
      <c r="BT1059" s="99"/>
      <c r="BU1059" s="99"/>
      <c r="BV1059" s="99"/>
      <c r="BW1059" s="99"/>
      <c r="BX1059" s="99"/>
      <c r="BY1059" s="99"/>
      <c r="BZ1059" s="99"/>
      <c r="CA1059" s="99"/>
      <c r="CB1059" s="99"/>
      <c r="CC1059" s="99"/>
      <c r="CD1059" s="99"/>
      <c r="CE1059" s="99"/>
      <c r="CF1059" s="99"/>
      <c r="CG1059" s="99"/>
      <c r="CH1059" s="99"/>
      <c r="CI1059" s="206"/>
      <c r="CJ1059" s="206"/>
      <c r="CK1059" s="206"/>
      <c r="CL1059" s="206"/>
      <c r="CM1059" s="206"/>
      <c r="CN1059" s="206"/>
    </row>
    <row r="1060" spans="2:92" x14ac:dyDescent="0.25">
      <c r="B1060" s="99" t="str">
        <f t="shared" si="95"/>
        <v/>
      </c>
      <c r="R1060" s="99"/>
      <c r="S1060" s="99"/>
      <c r="T1060" s="99"/>
      <c r="U1060" s="99"/>
      <c r="V1060" s="99"/>
      <c r="W1060" s="99"/>
      <c r="X1060" s="99"/>
      <c r="Y1060" s="99"/>
      <c r="Z1060" s="99"/>
      <c r="AA1060" s="99"/>
      <c r="AB1060" s="99"/>
      <c r="AC1060" s="99"/>
      <c r="AD1060" s="99"/>
      <c r="AE1060" s="99"/>
      <c r="AF1060" s="99"/>
      <c r="AG1060" s="100"/>
      <c r="AH1060" s="99"/>
      <c r="AI1060" s="99"/>
      <c r="AJ1060" s="99"/>
      <c r="AK1060" s="99"/>
      <c r="AL1060" s="99"/>
      <c r="AM1060" s="99"/>
      <c r="AN1060" s="99"/>
      <c r="AO1060" s="99"/>
      <c r="AP1060" s="99"/>
      <c r="AQ1060" s="99"/>
      <c r="AR1060" s="99"/>
      <c r="AS1060" s="99"/>
      <c r="AT1060" s="99"/>
      <c r="AU1060" s="99"/>
      <c r="AV1060" s="99"/>
      <c r="AW1060" s="99"/>
      <c r="AX1060" s="99"/>
      <c r="AY1060" s="99"/>
      <c r="AZ1060" s="99"/>
      <c r="BA1060" s="99"/>
      <c r="BB1060" s="99"/>
      <c r="BC1060" s="99"/>
      <c r="BD1060" s="99"/>
      <c r="BE1060" s="99"/>
      <c r="BF1060" s="99"/>
      <c r="BG1060" s="99"/>
      <c r="BH1060" s="99"/>
      <c r="BI1060" s="99"/>
      <c r="BJ1060" s="99"/>
      <c r="BK1060" s="99"/>
      <c r="BL1060" s="99"/>
      <c r="BM1060" s="99"/>
      <c r="BN1060" s="99"/>
      <c r="BO1060" s="99"/>
      <c r="BP1060" s="99"/>
      <c r="BQ1060" s="99"/>
      <c r="BR1060" s="99"/>
      <c r="BS1060" s="99"/>
      <c r="BT1060" s="99"/>
      <c r="BU1060" s="99"/>
      <c r="BV1060" s="99"/>
      <c r="BW1060" s="99"/>
      <c r="BX1060" s="99"/>
      <c r="BY1060" s="99"/>
      <c r="BZ1060" s="99"/>
      <c r="CA1060" s="99"/>
      <c r="CB1060" s="99"/>
      <c r="CC1060" s="99"/>
      <c r="CD1060" s="99"/>
      <c r="CE1060" s="99"/>
      <c r="CF1060" s="99"/>
      <c r="CG1060" s="99"/>
      <c r="CH1060" s="99"/>
      <c r="CI1060" s="206"/>
      <c r="CJ1060" s="206"/>
      <c r="CK1060" s="206"/>
      <c r="CL1060" s="206"/>
      <c r="CM1060" s="206"/>
      <c r="CN1060" s="206"/>
    </row>
    <row r="1061" spans="2:92" x14ac:dyDescent="0.25">
      <c r="B1061" s="99" t="str">
        <f t="shared" si="95"/>
        <v/>
      </c>
      <c r="R1061" s="99"/>
      <c r="S1061" s="99"/>
      <c r="T1061" s="99"/>
      <c r="U1061" s="99"/>
      <c r="V1061" s="99"/>
      <c r="W1061" s="99"/>
      <c r="X1061" s="99"/>
      <c r="Y1061" s="99"/>
      <c r="Z1061" s="99"/>
      <c r="AA1061" s="99"/>
      <c r="AB1061" s="99"/>
      <c r="AC1061" s="99"/>
      <c r="AD1061" s="99"/>
      <c r="AE1061" s="99"/>
      <c r="AF1061" s="99"/>
      <c r="AG1061" s="100"/>
      <c r="AH1061" s="99"/>
      <c r="AI1061" s="99"/>
      <c r="AJ1061" s="99"/>
      <c r="AK1061" s="99"/>
      <c r="AL1061" s="99"/>
      <c r="AM1061" s="99"/>
      <c r="AN1061" s="99"/>
      <c r="AO1061" s="99"/>
      <c r="AP1061" s="99"/>
      <c r="AQ1061" s="99"/>
      <c r="AR1061" s="99"/>
      <c r="AS1061" s="99"/>
      <c r="AT1061" s="99"/>
      <c r="AU1061" s="99"/>
      <c r="AV1061" s="99"/>
      <c r="AW1061" s="99"/>
      <c r="AX1061" s="99"/>
      <c r="AY1061" s="99"/>
      <c r="AZ1061" s="99"/>
      <c r="BA1061" s="99"/>
      <c r="BB1061" s="99"/>
      <c r="BC1061" s="99"/>
      <c r="BD1061" s="99"/>
      <c r="BE1061" s="99"/>
      <c r="BF1061" s="99"/>
      <c r="BG1061" s="99"/>
      <c r="BH1061" s="99"/>
      <c r="BI1061" s="99"/>
      <c r="BJ1061" s="99"/>
      <c r="BK1061" s="99"/>
      <c r="BL1061" s="99"/>
      <c r="BM1061" s="99"/>
      <c r="BN1061" s="99"/>
      <c r="BO1061" s="99"/>
      <c r="BP1061" s="99"/>
      <c r="BQ1061" s="99"/>
      <c r="BR1061" s="99"/>
      <c r="BS1061" s="99"/>
      <c r="BT1061" s="99"/>
      <c r="BU1061" s="99"/>
      <c r="BV1061" s="99"/>
      <c r="BW1061" s="99"/>
      <c r="BX1061" s="99"/>
      <c r="BY1061" s="99"/>
      <c r="BZ1061" s="99"/>
      <c r="CA1061" s="99"/>
      <c r="CB1061" s="99"/>
      <c r="CC1061" s="99"/>
      <c r="CD1061" s="99"/>
      <c r="CE1061" s="99"/>
      <c r="CF1061" s="99"/>
      <c r="CG1061" s="99"/>
      <c r="CH1061" s="99"/>
      <c r="CI1061" s="206"/>
      <c r="CJ1061" s="206"/>
      <c r="CK1061" s="206"/>
      <c r="CL1061" s="206"/>
      <c r="CM1061" s="206"/>
      <c r="CN1061" s="206"/>
    </row>
    <row r="1062" spans="2:92" x14ac:dyDescent="0.25">
      <c r="B1062" s="99" t="str">
        <f t="shared" si="95"/>
        <v/>
      </c>
      <c r="R1062" s="99"/>
      <c r="S1062" s="99"/>
      <c r="T1062" s="99"/>
      <c r="U1062" s="99"/>
      <c r="V1062" s="99"/>
      <c r="W1062" s="99"/>
      <c r="X1062" s="99"/>
      <c r="Y1062" s="99"/>
      <c r="Z1062" s="99"/>
      <c r="AA1062" s="99"/>
      <c r="AB1062" s="99"/>
      <c r="AC1062" s="99"/>
      <c r="AD1062" s="99"/>
      <c r="AE1062" s="99"/>
      <c r="AF1062" s="99"/>
      <c r="AG1062" s="100"/>
      <c r="AH1062" s="99"/>
      <c r="AI1062" s="99"/>
      <c r="AJ1062" s="99"/>
      <c r="AK1062" s="99"/>
      <c r="AL1062" s="99"/>
      <c r="AM1062" s="99"/>
      <c r="AN1062" s="99"/>
      <c r="AO1062" s="99"/>
      <c r="AP1062" s="99"/>
      <c r="AQ1062" s="99"/>
      <c r="AR1062" s="99"/>
      <c r="AS1062" s="99"/>
      <c r="AT1062" s="99"/>
      <c r="AU1062" s="99"/>
      <c r="AV1062" s="99"/>
      <c r="AW1062" s="99"/>
      <c r="AX1062" s="99"/>
      <c r="AY1062" s="99"/>
      <c r="AZ1062" s="99"/>
      <c r="BA1062" s="99"/>
      <c r="BB1062" s="99"/>
      <c r="BC1062" s="99"/>
      <c r="BD1062" s="99"/>
      <c r="BE1062" s="99"/>
      <c r="BF1062" s="99"/>
      <c r="BG1062" s="99"/>
      <c r="BH1062" s="99"/>
      <c r="BI1062" s="99"/>
      <c r="BJ1062" s="99"/>
      <c r="BK1062" s="99"/>
      <c r="BL1062" s="99"/>
      <c r="BM1062" s="99"/>
      <c r="BN1062" s="99"/>
      <c r="BO1062" s="99"/>
      <c r="BP1062" s="99"/>
      <c r="BQ1062" s="99"/>
      <c r="BR1062" s="99"/>
      <c r="BS1062" s="99"/>
      <c r="BT1062" s="99"/>
      <c r="BU1062" s="99"/>
      <c r="BV1062" s="99"/>
      <c r="BW1062" s="99"/>
      <c r="BX1062" s="99"/>
      <c r="BY1062" s="99"/>
      <c r="BZ1062" s="99"/>
      <c r="CA1062" s="99"/>
      <c r="CB1062" s="99"/>
      <c r="CC1062" s="99"/>
      <c r="CD1062" s="99"/>
      <c r="CE1062" s="99"/>
      <c r="CF1062" s="99"/>
      <c r="CG1062" s="99"/>
      <c r="CH1062" s="99"/>
      <c r="CI1062" s="206"/>
      <c r="CJ1062" s="206"/>
      <c r="CK1062" s="206"/>
      <c r="CL1062" s="206"/>
      <c r="CM1062" s="206"/>
      <c r="CN1062" s="206"/>
    </row>
    <row r="1063" spans="2:92" x14ac:dyDescent="0.25">
      <c r="B1063" s="99" t="str">
        <f t="shared" si="95"/>
        <v/>
      </c>
      <c r="R1063" s="99"/>
      <c r="S1063" s="99"/>
      <c r="T1063" s="99"/>
      <c r="U1063" s="99"/>
      <c r="V1063" s="99"/>
      <c r="W1063" s="99"/>
      <c r="X1063" s="99"/>
      <c r="Y1063" s="99"/>
      <c r="Z1063" s="99"/>
      <c r="AA1063" s="99"/>
      <c r="AB1063" s="99"/>
      <c r="AC1063" s="99"/>
      <c r="AD1063" s="99"/>
      <c r="AE1063" s="99"/>
      <c r="AF1063" s="99"/>
      <c r="AG1063" s="100"/>
      <c r="AH1063" s="99"/>
      <c r="AI1063" s="99"/>
      <c r="AJ1063" s="99"/>
      <c r="AK1063" s="99"/>
      <c r="AL1063" s="99"/>
      <c r="AM1063" s="99"/>
      <c r="AN1063" s="99"/>
      <c r="AO1063" s="99"/>
      <c r="AP1063" s="99"/>
      <c r="AQ1063" s="99"/>
      <c r="AR1063" s="99"/>
      <c r="AS1063" s="99"/>
      <c r="AT1063" s="99"/>
      <c r="AU1063" s="99"/>
      <c r="AV1063" s="99"/>
      <c r="AW1063" s="99"/>
      <c r="AX1063" s="99"/>
      <c r="AY1063" s="99"/>
      <c r="AZ1063" s="99"/>
      <c r="BA1063" s="99"/>
      <c r="BB1063" s="99"/>
      <c r="BC1063" s="99"/>
      <c r="BD1063" s="99"/>
      <c r="BE1063" s="99"/>
      <c r="BF1063" s="99"/>
      <c r="BG1063" s="99"/>
      <c r="BH1063" s="99"/>
      <c r="BI1063" s="99"/>
      <c r="BJ1063" s="99"/>
      <c r="BK1063" s="99"/>
      <c r="BL1063" s="99"/>
      <c r="BM1063" s="99"/>
      <c r="BN1063" s="99"/>
      <c r="BO1063" s="99"/>
      <c r="BP1063" s="99"/>
      <c r="BQ1063" s="99"/>
      <c r="BR1063" s="99"/>
      <c r="BS1063" s="99"/>
      <c r="BT1063" s="99"/>
      <c r="BU1063" s="99"/>
      <c r="BV1063" s="99"/>
      <c r="BW1063" s="99"/>
      <c r="BX1063" s="99"/>
      <c r="BY1063" s="99"/>
      <c r="BZ1063" s="99"/>
      <c r="CA1063" s="99"/>
      <c r="CB1063" s="99"/>
      <c r="CC1063" s="99"/>
      <c r="CD1063" s="99"/>
      <c r="CE1063" s="99"/>
      <c r="CF1063" s="99"/>
      <c r="CG1063" s="99"/>
      <c r="CH1063" s="99"/>
      <c r="CI1063" s="206"/>
      <c r="CJ1063" s="206"/>
      <c r="CK1063" s="206"/>
      <c r="CL1063" s="206"/>
      <c r="CM1063" s="206"/>
      <c r="CN1063" s="206"/>
    </row>
    <row r="1064" spans="2:92" x14ac:dyDescent="0.25">
      <c r="B1064" s="99" t="str">
        <f t="shared" si="95"/>
        <v/>
      </c>
      <c r="R1064" s="99"/>
      <c r="S1064" s="99"/>
      <c r="T1064" s="99"/>
      <c r="U1064" s="99"/>
      <c r="V1064" s="99"/>
      <c r="W1064" s="99"/>
      <c r="X1064" s="99"/>
      <c r="Y1064" s="99"/>
      <c r="Z1064" s="99"/>
      <c r="AA1064" s="99"/>
      <c r="AB1064" s="99"/>
      <c r="AC1064" s="99"/>
      <c r="AD1064" s="99"/>
      <c r="AE1064" s="99"/>
      <c r="AF1064" s="99"/>
      <c r="AG1064" s="100"/>
      <c r="AH1064" s="99"/>
      <c r="AI1064" s="99"/>
      <c r="AJ1064" s="99"/>
      <c r="AK1064" s="99"/>
      <c r="AL1064" s="99"/>
      <c r="AM1064" s="99"/>
      <c r="AN1064" s="99"/>
      <c r="AO1064" s="99"/>
      <c r="AP1064" s="99"/>
      <c r="AQ1064" s="99"/>
      <c r="AR1064" s="99"/>
      <c r="AS1064" s="99"/>
      <c r="AT1064" s="99"/>
      <c r="AU1064" s="99"/>
      <c r="AV1064" s="99"/>
      <c r="AW1064" s="99"/>
      <c r="AX1064" s="99"/>
      <c r="AY1064" s="99"/>
      <c r="AZ1064" s="99"/>
      <c r="BA1064" s="99"/>
      <c r="BB1064" s="99"/>
      <c r="BC1064" s="99"/>
      <c r="BD1064" s="99"/>
      <c r="BE1064" s="99"/>
      <c r="BF1064" s="99"/>
      <c r="BG1064" s="99"/>
      <c r="BH1064" s="99"/>
      <c r="BI1064" s="99"/>
      <c r="BJ1064" s="99"/>
      <c r="BK1064" s="99"/>
      <c r="BL1064" s="99"/>
      <c r="BM1064" s="99"/>
      <c r="BN1064" s="99"/>
      <c r="BO1064" s="99"/>
      <c r="BP1064" s="99"/>
      <c r="BQ1064" s="99"/>
      <c r="BR1064" s="99"/>
      <c r="BS1064" s="99"/>
      <c r="BT1064" s="99"/>
      <c r="BU1064" s="99"/>
      <c r="BV1064" s="99"/>
      <c r="BW1064" s="99"/>
      <c r="BX1064" s="99"/>
      <c r="BY1064" s="99"/>
      <c r="BZ1064" s="99"/>
      <c r="CA1064" s="99"/>
      <c r="CB1064" s="99"/>
      <c r="CC1064" s="99"/>
      <c r="CD1064" s="99"/>
      <c r="CE1064" s="99"/>
      <c r="CF1064" s="99"/>
      <c r="CG1064" s="99"/>
      <c r="CH1064" s="99"/>
      <c r="CI1064" s="206"/>
      <c r="CJ1064" s="206"/>
      <c r="CK1064" s="206"/>
      <c r="CL1064" s="206"/>
      <c r="CM1064" s="206"/>
      <c r="CN1064" s="206"/>
    </row>
    <row r="1065" spans="2:92" x14ac:dyDescent="0.25">
      <c r="B1065" s="99" t="str">
        <f t="shared" si="95"/>
        <v/>
      </c>
      <c r="R1065" s="99"/>
      <c r="S1065" s="99"/>
      <c r="T1065" s="99"/>
      <c r="U1065" s="99"/>
      <c r="V1065" s="99"/>
      <c r="W1065" s="99"/>
      <c r="X1065" s="99"/>
      <c r="Y1065" s="99"/>
      <c r="Z1065" s="99"/>
      <c r="AA1065" s="99"/>
      <c r="AB1065" s="99"/>
      <c r="AC1065" s="99"/>
      <c r="AD1065" s="99"/>
      <c r="AE1065" s="99"/>
      <c r="AF1065" s="99"/>
      <c r="AG1065" s="100"/>
      <c r="AH1065" s="99"/>
      <c r="AI1065" s="99"/>
      <c r="AJ1065" s="99"/>
      <c r="AK1065" s="99"/>
      <c r="AL1065" s="99"/>
      <c r="AM1065" s="99"/>
      <c r="AN1065" s="99"/>
      <c r="AO1065" s="99"/>
      <c r="AP1065" s="99"/>
      <c r="AQ1065" s="99"/>
      <c r="AR1065" s="99"/>
      <c r="AS1065" s="99"/>
      <c r="AT1065" s="99"/>
      <c r="AU1065" s="99"/>
      <c r="AV1065" s="99"/>
      <c r="AW1065" s="99"/>
      <c r="AX1065" s="99"/>
      <c r="AY1065" s="99"/>
      <c r="AZ1065" s="99"/>
      <c r="BA1065" s="99"/>
      <c r="BB1065" s="99"/>
      <c r="BC1065" s="99"/>
      <c r="BD1065" s="99"/>
      <c r="BE1065" s="99"/>
      <c r="BF1065" s="99"/>
      <c r="BG1065" s="99"/>
      <c r="BH1065" s="99"/>
      <c r="BI1065" s="99"/>
      <c r="BJ1065" s="99"/>
      <c r="BK1065" s="99"/>
      <c r="BL1065" s="99"/>
      <c r="BM1065" s="99"/>
      <c r="BN1065" s="99"/>
      <c r="BO1065" s="99"/>
      <c r="BP1065" s="99"/>
      <c r="BQ1065" s="99"/>
      <c r="BR1065" s="99"/>
      <c r="BS1065" s="99"/>
      <c r="BT1065" s="99"/>
      <c r="BU1065" s="99"/>
      <c r="BV1065" s="99"/>
      <c r="BW1065" s="99"/>
      <c r="BX1065" s="99"/>
      <c r="BY1065" s="99"/>
      <c r="BZ1065" s="99"/>
      <c r="CA1065" s="99"/>
      <c r="CB1065" s="99"/>
      <c r="CC1065" s="99"/>
      <c r="CD1065" s="99"/>
      <c r="CE1065" s="99"/>
      <c r="CF1065" s="99"/>
      <c r="CG1065" s="99"/>
      <c r="CH1065" s="99"/>
      <c r="CI1065" s="206"/>
      <c r="CJ1065" s="206"/>
      <c r="CK1065" s="206"/>
      <c r="CL1065" s="206"/>
      <c r="CM1065" s="206"/>
      <c r="CN1065" s="206"/>
    </row>
    <row r="1066" spans="2:92" x14ac:dyDescent="0.25">
      <c r="B1066" s="99" t="str">
        <f t="shared" si="95"/>
        <v/>
      </c>
      <c r="R1066" s="99"/>
      <c r="S1066" s="99"/>
      <c r="T1066" s="99"/>
      <c r="U1066" s="99"/>
      <c r="V1066" s="99"/>
      <c r="W1066" s="99"/>
      <c r="X1066" s="99"/>
      <c r="Y1066" s="99"/>
      <c r="Z1066" s="99"/>
      <c r="AA1066" s="99"/>
      <c r="AB1066" s="99"/>
      <c r="AC1066" s="99"/>
      <c r="AD1066" s="99"/>
      <c r="AE1066" s="99"/>
      <c r="AF1066" s="99"/>
      <c r="AG1066" s="100"/>
      <c r="AH1066" s="99"/>
      <c r="AI1066" s="99"/>
      <c r="AJ1066" s="99"/>
      <c r="AK1066" s="99"/>
      <c r="AL1066" s="99"/>
      <c r="AM1066" s="99"/>
      <c r="AN1066" s="99"/>
      <c r="AO1066" s="99"/>
      <c r="AP1066" s="99"/>
      <c r="AQ1066" s="99"/>
      <c r="AR1066" s="99"/>
      <c r="AS1066" s="99"/>
      <c r="AT1066" s="99"/>
      <c r="AU1066" s="99"/>
      <c r="AV1066" s="99"/>
      <c r="AW1066" s="99"/>
      <c r="AX1066" s="99"/>
      <c r="AY1066" s="99"/>
      <c r="AZ1066" s="99"/>
      <c r="BA1066" s="99"/>
      <c r="BB1066" s="99"/>
      <c r="BC1066" s="99"/>
      <c r="BD1066" s="99"/>
      <c r="BE1066" s="99"/>
      <c r="BF1066" s="99"/>
      <c r="BG1066" s="99"/>
      <c r="BH1066" s="99"/>
      <c r="BI1066" s="99"/>
      <c r="BJ1066" s="99"/>
      <c r="BK1066" s="99"/>
      <c r="BL1066" s="99"/>
      <c r="BM1066" s="99"/>
      <c r="BN1066" s="99"/>
      <c r="BO1066" s="99"/>
      <c r="BP1066" s="99"/>
      <c r="BQ1066" s="99"/>
      <c r="BR1066" s="99"/>
      <c r="BS1066" s="99"/>
      <c r="BT1066" s="99"/>
      <c r="BU1066" s="99"/>
      <c r="BV1066" s="99"/>
      <c r="BW1066" s="99"/>
      <c r="BX1066" s="99"/>
      <c r="BY1066" s="99"/>
      <c r="BZ1066" s="99"/>
      <c r="CA1066" s="99"/>
      <c r="CB1066" s="99"/>
      <c r="CC1066" s="99"/>
      <c r="CD1066" s="99"/>
      <c r="CE1066" s="99"/>
      <c r="CF1066" s="99"/>
      <c r="CG1066" s="99"/>
      <c r="CH1066" s="99"/>
      <c r="CI1066" s="206"/>
      <c r="CJ1066" s="206"/>
      <c r="CK1066" s="206"/>
      <c r="CL1066" s="206"/>
      <c r="CM1066" s="206"/>
      <c r="CN1066" s="206"/>
    </row>
    <row r="1067" spans="2:92" x14ac:dyDescent="0.25">
      <c r="B1067" s="99" t="str">
        <f t="shared" si="95"/>
        <v/>
      </c>
      <c r="R1067" s="99"/>
      <c r="S1067" s="99"/>
      <c r="T1067" s="99"/>
      <c r="U1067" s="99"/>
      <c r="V1067" s="99"/>
      <c r="W1067" s="99"/>
      <c r="X1067" s="99"/>
      <c r="Y1067" s="99"/>
      <c r="Z1067" s="99"/>
      <c r="AA1067" s="99"/>
      <c r="AB1067" s="99"/>
      <c r="AC1067" s="99"/>
      <c r="AD1067" s="99"/>
      <c r="AE1067" s="99"/>
      <c r="AF1067" s="99"/>
      <c r="AG1067" s="100"/>
      <c r="AH1067" s="99"/>
      <c r="AI1067" s="99"/>
      <c r="AJ1067" s="99"/>
      <c r="AK1067" s="99"/>
      <c r="AL1067" s="99"/>
      <c r="AM1067" s="99"/>
      <c r="AN1067" s="99"/>
      <c r="AO1067" s="99"/>
      <c r="AP1067" s="99"/>
      <c r="AQ1067" s="99"/>
      <c r="AR1067" s="99"/>
      <c r="AS1067" s="99"/>
      <c r="AT1067" s="99"/>
      <c r="AU1067" s="99"/>
      <c r="AV1067" s="99"/>
      <c r="AW1067" s="99"/>
      <c r="AX1067" s="99"/>
      <c r="AY1067" s="99"/>
      <c r="AZ1067" s="99"/>
      <c r="BA1067" s="99"/>
      <c r="BB1067" s="99"/>
      <c r="BC1067" s="99"/>
      <c r="BD1067" s="99"/>
      <c r="BE1067" s="99"/>
      <c r="BF1067" s="99"/>
      <c r="BG1067" s="99"/>
      <c r="BH1067" s="99"/>
      <c r="BI1067" s="99"/>
      <c r="BJ1067" s="99"/>
      <c r="BK1067" s="99"/>
      <c r="BL1067" s="99"/>
      <c r="BM1067" s="99"/>
      <c r="BN1067" s="99"/>
      <c r="BO1067" s="99"/>
      <c r="BP1067" s="99"/>
      <c r="BQ1067" s="99"/>
      <c r="BR1067" s="99"/>
      <c r="BS1067" s="99"/>
      <c r="BT1067" s="99"/>
      <c r="BU1067" s="99"/>
      <c r="BV1067" s="99"/>
      <c r="BW1067" s="99"/>
      <c r="BX1067" s="99"/>
      <c r="BY1067" s="99"/>
      <c r="BZ1067" s="99"/>
      <c r="CA1067" s="99"/>
      <c r="CB1067" s="99"/>
      <c r="CC1067" s="99"/>
      <c r="CD1067" s="99"/>
      <c r="CE1067" s="99"/>
      <c r="CF1067" s="99"/>
      <c r="CG1067" s="99"/>
      <c r="CH1067" s="99"/>
      <c r="CI1067" s="206"/>
      <c r="CJ1067" s="206"/>
      <c r="CK1067" s="206"/>
      <c r="CL1067" s="206"/>
      <c r="CM1067" s="206"/>
      <c r="CN1067" s="206"/>
    </row>
    <row r="1068" spans="2:92" x14ac:dyDescent="0.25">
      <c r="B1068" s="99" t="str">
        <f t="shared" si="95"/>
        <v/>
      </c>
      <c r="R1068" s="99"/>
      <c r="S1068" s="99"/>
      <c r="T1068" s="99"/>
      <c r="U1068" s="99"/>
      <c r="V1068" s="99"/>
      <c r="W1068" s="99"/>
      <c r="X1068" s="99"/>
      <c r="Y1068" s="99"/>
      <c r="Z1068" s="99"/>
      <c r="AA1068" s="99"/>
      <c r="AB1068" s="99"/>
      <c r="AC1068" s="99"/>
      <c r="AD1068" s="99"/>
      <c r="AE1068" s="99"/>
      <c r="AF1068" s="99"/>
      <c r="AG1068" s="100"/>
      <c r="AH1068" s="99"/>
      <c r="AI1068" s="99"/>
      <c r="AJ1068" s="99"/>
      <c r="AK1068" s="99"/>
      <c r="AL1068" s="99"/>
      <c r="AM1068" s="99"/>
      <c r="AN1068" s="99"/>
      <c r="AO1068" s="99"/>
      <c r="AP1068" s="99"/>
      <c r="AQ1068" s="99"/>
      <c r="AR1068" s="99"/>
      <c r="AS1068" s="99"/>
      <c r="AT1068" s="99"/>
      <c r="AU1068" s="99"/>
      <c r="AV1068" s="99"/>
      <c r="AW1068" s="99"/>
      <c r="AX1068" s="99"/>
      <c r="AY1068" s="99"/>
      <c r="AZ1068" s="99"/>
      <c r="BA1068" s="99"/>
      <c r="BB1068" s="99"/>
      <c r="BC1068" s="99"/>
      <c r="BD1068" s="99"/>
      <c r="BE1068" s="99"/>
      <c r="BF1068" s="99"/>
      <c r="BG1068" s="99"/>
      <c r="BH1068" s="99"/>
      <c r="BI1068" s="99"/>
      <c r="BJ1068" s="99"/>
      <c r="BK1068" s="99"/>
      <c r="BL1068" s="99"/>
      <c r="BM1068" s="99"/>
      <c r="BN1068" s="99"/>
      <c r="BO1068" s="99"/>
      <c r="BP1068" s="99"/>
      <c r="BQ1068" s="99"/>
      <c r="BR1068" s="99"/>
      <c r="BS1068" s="99"/>
      <c r="BT1068" s="99"/>
      <c r="BU1068" s="99"/>
      <c r="BV1068" s="99"/>
      <c r="BW1068" s="99"/>
      <c r="BX1068" s="99"/>
      <c r="BY1068" s="99"/>
      <c r="BZ1068" s="99"/>
      <c r="CA1068" s="99"/>
      <c r="CB1068" s="99"/>
      <c r="CC1068" s="99"/>
      <c r="CD1068" s="99"/>
      <c r="CE1068" s="99"/>
      <c r="CF1068" s="99"/>
      <c r="CG1068" s="99"/>
      <c r="CH1068" s="99"/>
      <c r="CI1068" s="206"/>
      <c r="CJ1068" s="206"/>
      <c r="CK1068" s="206"/>
      <c r="CL1068" s="206"/>
      <c r="CM1068" s="206"/>
      <c r="CN1068" s="206"/>
    </row>
    <row r="1069" spans="2:92" x14ac:dyDescent="0.25">
      <c r="B1069" s="99" t="str">
        <f t="shared" si="95"/>
        <v/>
      </c>
      <c r="R1069" s="99"/>
      <c r="S1069" s="99"/>
      <c r="T1069" s="99"/>
      <c r="U1069" s="99"/>
      <c r="V1069" s="99"/>
      <c r="W1069" s="99"/>
      <c r="X1069" s="99"/>
      <c r="Y1069" s="99"/>
      <c r="Z1069" s="99"/>
      <c r="AA1069" s="99"/>
      <c r="AB1069" s="99"/>
      <c r="AC1069" s="99"/>
      <c r="AD1069" s="99"/>
      <c r="AE1069" s="99"/>
      <c r="AF1069" s="99"/>
      <c r="AG1069" s="100"/>
      <c r="AH1069" s="99"/>
      <c r="AI1069" s="99"/>
      <c r="AJ1069" s="99"/>
      <c r="AK1069" s="99"/>
      <c r="AL1069" s="99"/>
      <c r="AM1069" s="99"/>
      <c r="AN1069" s="99"/>
      <c r="AO1069" s="99"/>
      <c r="AP1069" s="99"/>
      <c r="AQ1069" s="99"/>
      <c r="AR1069" s="99"/>
      <c r="AS1069" s="99"/>
      <c r="AT1069" s="99"/>
      <c r="AU1069" s="99"/>
      <c r="AV1069" s="99"/>
      <c r="AW1069" s="99"/>
      <c r="AX1069" s="99"/>
      <c r="AY1069" s="99"/>
      <c r="AZ1069" s="99"/>
      <c r="BA1069" s="99"/>
      <c r="BB1069" s="99"/>
      <c r="BC1069" s="99"/>
      <c r="BD1069" s="99"/>
      <c r="BE1069" s="99"/>
      <c r="BF1069" s="99"/>
      <c r="BG1069" s="99"/>
      <c r="BH1069" s="99"/>
      <c r="BI1069" s="99"/>
      <c r="BJ1069" s="99"/>
      <c r="BK1069" s="99"/>
      <c r="BL1069" s="99"/>
      <c r="BM1069" s="99"/>
      <c r="BN1069" s="99"/>
      <c r="BO1069" s="99"/>
      <c r="BP1069" s="99"/>
      <c r="BQ1069" s="99"/>
      <c r="BR1069" s="99"/>
      <c r="BS1069" s="99"/>
      <c r="BT1069" s="99"/>
      <c r="BU1069" s="99"/>
      <c r="BV1069" s="99"/>
      <c r="BW1069" s="99"/>
      <c r="BX1069" s="99"/>
      <c r="BY1069" s="99"/>
      <c r="BZ1069" s="99"/>
      <c r="CA1069" s="99"/>
      <c r="CB1069" s="99"/>
      <c r="CC1069" s="99"/>
      <c r="CD1069" s="99"/>
      <c r="CE1069" s="99"/>
      <c r="CF1069" s="99"/>
      <c r="CG1069" s="99"/>
      <c r="CH1069" s="99"/>
      <c r="CI1069" s="206"/>
      <c r="CJ1069" s="206"/>
      <c r="CK1069" s="206"/>
      <c r="CL1069" s="206"/>
      <c r="CM1069" s="206"/>
      <c r="CN1069" s="206"/>
    </row>
    <row r="1070" spans="2:92" x14ac:dyDescent="0.25">
      <c r="B1070" s="99" t="str">
        <f t="shared" si="95"/>
        <v/>
      </c>
      <c r="R1070" s="99"/>
      <c r="S1070" s="99"/>
      <c r="T1070" s="99"/>
      <c r="U1070" s="99"/>
      <c r="V1070" s="99"/>
      <c r="W1070" s="99"/>
      <c r="X1070" s="99"/>
      <c r="Y1070" s="99"/>
      <c r="Z1070" s="99"/>
      <c r="AA1070" s="99"/>
      <c r="AB1070" s="99"/>
      <c r="AC1070" s="99"/>
      <c r="AD1070" s="99"/>
      <c r="AE1070" s="99"/>
      <c r="AF1070" s="99"/>
      <c r="AG1070" s="100"/>
      <c r="AH1070" s="99"/>
      <c r="AI1070" s="99"/>
      <c r="AJ1070" s="99"/>
      <c r="AK1070" s="99"/>
      <c r="AL1070" s="99"/>
      <c r="AM1070" s="99"/>
      <c r="AN1070" s="99"/>
      <c r="AO1070" s="99"/>
      <c r="AP1070" s="99"/>
      <c r="AQ1070" s="99"/>
      <c r="AR1070" s="99"/>
      <c r="AS1070" s="99"/>
      <c r="AT1070" s="99"/>
      <c r="AU1070" s="99"/>
      <c r="AV1070" s="99"/>
      <c r="AW1070" s="99"/>
      <c r="AX1070" s="99"/>
      <c r="AY1070" s="99"/>
      <c r="AZ1070" s="99"/>
      <c r="BA1070" s="99"/>
      <c r="BB1070" s="99"/>
      <c r="BC1070" s="99"/>
      <c r="BD1070" s="99"/>
      <c r="BE1070" s="99"/>
      <c r="BF1070" s="99"/>
      <c r="BG1070" s="99"/>
      <c r="BH1070" s="99"/>
      <c r="BI1070" s="99"/>
      <c r="BJ1070" s="99"/>
      <c r="BK1070" s="99"/>
      <c r="BL1070" s="99"/>
      <c r="BM1070" s="99"/>
      <c r="BN1070" s="99"/>
      <c r="BO1070" s="99"/>
      <c r="BP1070" s="99"/>
      <c r="BQ1070" s="99"/>
      <c r="BR1070" s="99"/>
      <c r="BS1070" s="99"/>
      <c r="BT1070" s="99"/>
      <c r="BU1070" s="99"/>
      <c r="BV1070" s="99"/>
      <c r="BW1070" s="99"/>
      <c r="BX1070" s="99"/>
      <c r="BY1070" s="99"/>
      <c r="BZ1070" s="99"/>
      <c r="CA1070" s="99"/>
      <c r="CB1070" s="99"/>
      <c r="CC1070" s="99"/>
      <c r="CD1070" s="99"/>
      <c r="CE1070" s="99"/>
      <c r="CF1070" s="99"/>
      <c r="CG1070" s="99"/>
      <c r="CH1070" s="99"/>
      <c r="CI1070" s="206"/>
      <c r="CJ1070" s="206"/>
      <c r="CK1070" s="206"/>
      <c r="CL1070" s="206"/>
      <c r="CM1070" s="206"/>
      <c r="CN1070" s="206"/>
    </row>
    <row r="1071" spans="2:92" x14ac:dyDescent="0.25">
      <c r="B1071" s="99" t="str">
        <f t="shared" si="95"/>
        <v/>
      </c>
      <c r="R1071" s="99"/>
      <c r="S1071" s="99"/>
      <c r="T1071" s="99"/>
      <c r="U1071" s="99"/>
      <c r="V1071" s="99"/>
      <c r="W1071" s="99"/>
      <c r="X1071" s="99"/>
      <c r="Y1071" s="99"/>
      <c r="Z1071" s="99"/>
      <c r="AA1071" s="99"/>
      <c r="AB1071" s="99"/>
      <c r="AC1071" s="99"/>
      <c r="AD1071" s="99"/>
      <c r="AE1071" s="99"/>
      <c r="AF1071" s="99"/>
      <c r="AG1071" s="100"/>
      <c r="AH1071" s="99"/>
      <c r="AI1071" s="99"/>
      <c r="AJ1071" s="99"/>
      <c r="AK1071" s="99"/>
      <c r="AL1071" s="99"/>
      <c r="AM1071" s="99"/>
      <c r="AN1071" s="99"/>
      <c r="AO1071" s="99"/>
      <c r="AP1071" s="99"/>
      <c r="AQ1071" s="99"/>
      <c r="AR1071" s="99"/>
      <c r="AS1071" s="99"/>
      <c r="AT1071" s="99"/>
      <c r="AU1071" s="99"/>
      <c r="AV1071" s="99"/>
      <c r="AW1071" s="99"/>
      <c r="AX1071" s="99"/>
      <c r="AY1071" s="99"/>
      <c r="AZ1071" s="99"/>
      <c r="BA1071" s="99"/>
      <c r="BB1071" s="99"/>
      <c r="BC1071" s="99"/>
      <c r="BD1071" s="99"/>
      <c r="BE1071" s="99"/>
      <c r="BF1071" s="99"/>
      <c r="BG1071" s="99"/>
      <c r="BH1071" s="99"/>
      <c r="BI1071" s="99"/>
      <c r="BJ1071" s="99"/>
      <c r="BK1071" s="99"/>
      <c r="BL1071" s="99"/>
      <c r="BM1071" s="99"/>
      <c r="BN1071" s="99"/>
      <c r="BO1071" s="99"/>
      <c r="BP1071" s="99"/>
      <c r="BQ1071" s="99"/>
      <c r="BR1071" s="99"/>
      <c r="BS1071" s="99"/>
      <c r="BT1071" s="99"/>
      <c r="BU1071" s="99"/>
      <c r="BV1071" s="99"/>
      <c r="BW1071" s="99"/>
      <c r="BX1071" s="99"/>
      <c r="BY1071" s="99"/>
      <c r="BZ1071" s="99"/>
      <c r="CA1071" s="99"/>
      <c r="CB1071" s="99"/>
      <c r="CC1071" s="99"/>
      <c r="CD1071" s="99"/>
      <c r="CE1071" s="99"/>
      <c r="CF1071" s="99"/>
      <c r="CG1071" s="99"/>
      <c r="CH1071" s="99"/>
      <c r="CI1071" s="206"/>
      <c r="CJ1071" s="206"/>
      <c r="CK1071" s="206"/>
      <c r="CL1071" s="206"/>
      <c r="CM1071" s="206"/>
      <c r="CN1071" s="206"/>
    </row>
    <row r="1072" spans="2:92" x14ac:dyDescent="0.25">
      <c r="B1072" s="99" t="str">
        <f t="shared" si="95"/>
        <v/>
      </c>
      <c r="R1072" s="99"/>
      <c r="S1072" s="99"/>
      <c r="T1072" s="99"/>
      <c r="U1072" s="99"/>
      <c r="V1072" s="99"/>
      <c r="W1072" s="99"/>
      <c r="X1072" s="99"/>
      <c r="Y1072" s="99"/>
      <c r="Z1072" s="99"/>
      <c r="AA1072" s="99"/>
      <c r="AB1072" s="99"/>
      <c r="AC1072" s="99"/>
      <c r="AD1072" s="99"/>
      <c r="AE1072" s="99"/>
      <c r="AF1072" s="99"/>
      <c r="AG1072" s="100"/>
      <c r="AH1072" s="99"/>
      <c r="AI1072" s="99"/>
      <c r="AJ1072" s="99"/>
      <c r="AK1072" s="99"/>
      <c r="AL1072" s="99"/>
      <c r="AM1072" s="99"/>
      <c r="AN1072" s="99"/>
      <c r="AO1072" s="99"/>
      <c r="AP1072" s="99"/>
      <c r="AQ1072" s="99"/>
      <c r="AR1072" s="99"/>
      <c r="AS1072" s="99"/>
      <c r="AT1072" s="99"/>
      <c r="AU1072" s="99"/>
      <c r="AV1072" s="99"/>
      <c r="AW1072" s="99"/>
      <c r="AX1072" s="99"/>
      <c r="AY1072" s="99"/>
      <c r="AZ1072" s="99"/>
      <c r="BA1072" s="99"/>
      <c r="BB1072" s="99"/>
      <c r="BC1072" s="99"/>
      <c r="BD1072" s="99"/>
      <c r="BE1072" s="99"/>
      <c r="BF1072" s="99"/>
      <c r="BG1072" s="99"/>
      <c r="BH1072" s="99"/>
      <c r="BI1072" s="99"/>
      <c r="BJ1072" s="99"/>
      <c r="BK1072" s="99"/>
      <c r="BL1072" s="99"/>
      <c r="BM1072" s="99"/>
      <c r="BN1072" s="99"/>
      <c r="BO1072" s="99"/>
      <c r="BP1072" s="99"/>
      <c r="BQ1072" s="99"/>
      <c r="BR1072" s="99"/>
      <c r="BS1072" s="99"/>
      <c r="BT1072" s="99"/>
      <c r="BU1072" s="99"/>
      <c r="BV1072" s="99"/>
      <c r="BW1072" s="99"/>
      <c r="BX1072" s="99"/>
      <c r="BY1072" s="99"/>
      <c r="BZ1072" s="99"/>
      <c r="CA1072" s="99"/>
      <c r="CB1072" s="99"/>
      <c r="CC1072" s="99"/>
      <c r="CD1072" s="99"/>
      <c r="CE1072" s="99"/>
      <c r="CF1072" s="99"/>
      <c r="CG1072" s="99"/>
      <c r="CH1072" s="99"/>
      <c r="CI1072" s="206"/>
      <c r="CJ1072" s="206"/>
      <c r="CK1072" s="206"/>
      <c r="CL1072" s="206"/>
      <c r="CM1072" s="206"/>
      <c r="CN1072" s="206"/>
    </row>
    <row r="1073" spans="2:92" x14ac:dyDescent="0.25">
      <c r="B1073" s="99" t="str">
        <f t="shared" si="95"/>
        <v/>
      </c>
      <c r="R1073" s="99"/>
      <c r="S1073" s="99"/>
      <c r="T1073" s="99"/>
      <c r="U1073" s="99"/>
      <c r="V1073" s="99"/>
      <c r="W1073" s="99"/>
      <c r="X1073" s="99"/>
      <c r="Y1073" s="99"/>
      <c r="Z1073" s="99"/>
      <c r="AA1073" s="99"/>
      <c r="AB1073" s="99"/>
      <c r="AC1073" s="99"/>
      <c r="AD1073" s="99"/>
      <c r="AE1073" s="99"/>
      <c r="AF1073" s="99"/>
      <c r="AG1073" s="100"/>
      <c r="AH1073" s="99"/>
      <c r="AI1073" s="99"/>
      <c r="AJ1073" s="99"/>
      <c r="AK1073" s="99"/>
      <c r="AL1073" s="99"/>
      <c r="AM1073" s="99"/>
      <c r="AN1073" s="99"/>
      <c r="AO1073" s="99"/>
      <c r="AP1073" s="99"/>
      <c r="AQ1073" s="99"/>
      <c r="AR1073" s="99"/>
      <c r="AS1073" s="99"/>
      <c r="AT1073" s="99"/>
      <c r="AU1073" s="99"/>
      <c r="AV1073" s="99"/>
      <c r="AW1073" s="99"/>
      <c r="AX1073" s="99"/>
      <c r="AY1073" s="99"/>
      <c r="AZ1073" s="99"/>
      <c r="BA1073" s="99"/>
      <c r="BB1073" s="99"/>
      <c r="BC1073" s="99"/>
      <c r="BD1073" s="99"/>
      <c r="BE1073" s="99"/>
      <c r="BF1073" s="99"/>
      <c r="BG1073" s="99"/>
      <c r="BH1073" s="99"/>
      <c r="BI1073" s="99"/>
      <c r="BJ1073" s="99"/>
      <c r="BK1073" s="99"/>
      <c r="BL1073" s="99"/>
      <c r="BM1073" s="99"/>
      <c r="BN1073" s="99"/>
      <c r="BO1073" s="99"/>
      <c r="BP1073" s="99"/>
      <c r="BQ1073" s="99"/>
      <c r="BR1073" s="99"/>
      <c r="BS1073" s="99"/>
      <c r="BT1073" s="99"/>
      <c r="BU1073" s="99"/>
      <c r="BV1073" s="99"/>
      <c r="BW1073" s="99"/>
      <c r="BX1073" s="99"/>
      <c r="BY1073" s="99"/>
      <c r="BZ1073" s="99"/>
      <c r="CA1073" s="99"/>
      <c r="CB1073" s="99"/>
      <c r="CC1073" s="99"/>
      <c r="CD1073" s="99"/>
      <c r="CE1073" s="99"/>
      <c r="CF1073" s="99"/>
      <c r="CG1073" s="99"/>
      <c r="CH1073" s="99"/>
      <c r="CI1073" s="206"/>
      <c r="CJ1073" s="206"/>
      <c r="CK1073" s="206"/>
      <c r="CL1073" s="206"/>
      <c r="CM1073" s="206"/>
      <c r="CN1073" s="206"/>
    </row>
    <row r="1074" spans="2:92" x14ac:dyDescent="0.25">
      <c r="B1074" s="99" t="str">
        <f t="shared" si="95"/>
        <v/>
      </c>
      <c r="R1074" s="99"/>
      <c r="S1074" s="99"/>
      <c r="T1074" s="99"/>
      <c r="U1074" s="99"/>
      <c r="V1074" s="99"/>
      <c r="W1074" s="99"/>
      <c r="X1074" s="99"/>
      <c r="Y1074" s="99"/>
      <c r="Z1074" s="99"/>
      <c r="AA1074" s="99"/>
      <c r="AB1074" s="99"/>
      <c r="AC1074" s="99"/>
      <c r="AD1074" s="99"/>
      <c r="AE1074" s="99"/>
      <c r="AF1074" s="99"/>
      <c r="AG1074" s="100"/>
      <c r="AH1074" s="99"/>
      <c r="AI1074" s="99"/>
      <c r="AJ1074" s="99"/>
      <c r="AK1074" s="99"/>
      <c r="AL1074" s="99"/>
      <c r="AM1074" s="99"/>
      <c r="AN1074" s="99"/>
      <c r="AO1074" s="99"/>
      <c r="AP1074" s="99"/>
      <c r="AQ1074" s="99"/>
      <c r="AR1074" s="99"/>
      <c r="AS1074" s="99"/>
      <c r="AT1074" s="99"/>
      <c r="AU1074" s="99"/>
      <c r="AV1074" s="99"/>
      <c r="AW1074" s="99"/>
      <c r="AX1074" s="99"/>
      <c r="AY1074" s="99"/>
      <c r="AZ1074" s="99"/>
      <c r="BA1074" s="99"/>
      <c r="BB1074" s="99"/>
      <c r="BC1074" s="99"/>
      <c r="BD1074" s="99"/>
      <c r="BE1074" s="99"/>
      <c r="BF1074" s="99"/>
      <c r="BG1074" s="99"/>
      <c r="BH1074" s="99"/>
      <c r="BI1074" s="99"/>
      <c r="BJ1074" s="99"/>
      <c r="BK1074" s="99"/>
      <c r="BL1074" s="99"/>
      <c r="BM1074" s="99"/>
      <c r="BN1074" s="99"/>
      <c r="BO1074" s="99"/>
      <c r="BP1074" s="99"/>
      <c r="BQ1074" s="99"/>
      <c r="BR1074" s="99"/>
      <c r="BS1074" s="99"/>
      <c r="BT1074" s="99"/>
      <c r="BU1074" s="99"/>
      <c r="BV1074" s="99"/>
      <c r="BW1074" s="99"/>
      <c r="BX1074" s="99"/>
      <c r="BY1074" s="99"/>
      <c r="BZ1074" s="99"/>
      <c r="CA1074" s="99"/>
      <c r="CB1074" s="99"/>
      <c r="CC1074" s="99"/>
      <c r="CD1074" s="99"/>
      <c r="CE1074" s="99"/>
      <c r="CF1074" s="99"/>
      <c r="CG1074" s="99"/>
      <c r="CH1074" s="99"/>
      <c r="CI1074" s="206"/>
      <c r="CJ1074" s="206"/>
      <c r="CK1074" s="206"/>
      <c r="CL1074" s="206"/>
      <c r="CM1074" s="206"/>
      <c r="CN1074" s="206"/>
    </row>
    <row r="1075" spans="2:92" x14ac:dyDescent="0.25">
      <c r="B1075" s="99" t="str">
        <f t="shared" si="95"/>
        <v/>
      </c>
      <c r="R1075" s="99"/>
      <c r="S1075" s="99"/>
      <c r="T1075" s="99"/>
      <c r="U1075" s="99"/>
      <c r="V1075" s="99"/>
      <c r="W1075" s="99"/>
      <c r="X1075" s="99"/>
      <c r="Y1075" s="99"/>
      <c r="Z1075" s="99"/>
      <c r="AA1075" s="99"/>
      <c r="AB1075" s="99"/>
      <c r="AC1075" s="99"/>
      <c r="AD1075" s="99"/>
      <c r="AE1075" s="99"/>
      <c r="AF1075" s="99"/>
      <c r="AG1075" s="100"/>
      <c r="AH1075" s="99"/>
      <c r="AI1075" s="99"/>
      <c r="AJ1075" s="99"/>
      <c r="AK1075" s="99"/>
      <c r="AL1075" s="99"/>
      <c r="AM1075" s="99"/>
      <c r="AN1075" s="99"/>
      <c r="AO1075" s="99"/>
      <c r="AP1075" s="99"/>
      <c r="AQ1075" s="99"/>
      <c r="AR1075" s="99"/>
      <c r="AS1075" s="99"/>
      <c r="AT1075" s="99"/>
      <c r="AU1075" s="99"/>
      <c r="AV1075" s="99"/>
      <c r="AW1075" s="99"/>
      <c r="AX1075" s="99"/>
      <c r="AY1075" s="99"/>
      <c r="AZ1075" s="99"/>
      <c r="BA1075" s="99"/>
      <c r="BB1075" s="99"/>
      <c r="BC1075" s="99"/>
      <c r="BD1075" s="99"/>
      <c r="BE1075" s="99"/>
      <c r="BF1075" s="99"/>
      <c r="BG1075" s="99"/>
      <c r="BH1075" s="99"/>
      <c r="BI1075" s="99"/>
      <c r="BJ1075" s="99"/>
      <c r="BK1075" s="99"/>
      <c r="BL1075" s="99"/>
      <c r="BM1075" s="99"/>
      <c r="BN1075" s="99"/>
      <c r="BO1075" s="99"/>
      <c r="BP1075" s="99"/>
      <c r="BQ1075" s="99"/>
      <c r="BR1075" s="99"/>
      <c r="BS1075" s="99"/>
      <c r="BT1075" s="99"/>
      <c r="BU1075" s="99"/>
      <c r="BV1075" s="99"/>
      <c r="BW1075" s="99"/>
      <c r="BX1075" s="99"/>
      <c r="BY1075" s="99"/>
      <c r="BZ1075" s="99"/>
      <c r="CA1075" s="99"/>
      <c r="CB1075" s="99"/>
      <c r="CC1075" s="99"/>
      <c r="CD1075" s="99"/>
      <c r="CE1075" s="99"/>
      <c r="CF1075" s="99"/>
      <c r="CG1075" s="99"/>
      <c r="CH1075" s="99"/>
      <c r="CI1075" s="206"/>
      <c r="CJ1075" s="206"/>
      <c r="CK1075" s="206"/>
      <c r="CL1075" s="206"/>
      <c r="CM1075" s="206"/>
      <c r="CN1075" s="206"/>
    </row>
    <row r="1076" spans="2:92" x14ac:dyDescent="0.25">
      <c r="B1076" s="99" t="str">
        <f t="shared" si="95"/>
        <v/>
      </c>
      <c r="R1076" s="99"/>
      <c r="S1076" s="99"/>
      <c r="T1076" s="99"/>
      <c r="U1076" s="99"/>
      <c r="V1076" s="99"/>
      <c r="W1076" s="99"/>
      <c r="X1076" s="99"/>
      <c r="Y1076" s="99"/>
      <c r="Z1076" s="99"/>
      <c r="AA1076" s="99"/>
      <c r="AB1076" s="99"/>
      <c r="AC1076" s="99"/>
      <c r="AD1076" s="99"/>
      <c r="AE1076" s="99"/>
      <c r="AF1076" s="99"/>
      <c r="AG1076" s="100"/>
      <c r="AH1076" s="99"/>
      <c r="AI1076" s="99"/>
      <c r="AJ1076" s="99"/>
      <c r="AK1076" s="99"/>
      <c r="AL1076" s="99"/>
      <c r="AM1076" s="99"/>
      <c r="AN1076" s="99"/>
      <c r="AO1076" s="99"/>
      <c r="AP1076" s="99"/>
      <c r="AQ1076" s="99"/>
      <c r="AR1076" s="99"/>
      <c r="AS1076" s="99"/>
      <c r="AT1076" s="99"/>
      <c r="AU1076" s="99"/>
      <c r="AV1076" s="99"/>
      <c r="AW1076" s="99"/>
      <c r="AX1076" s="99"/>
      <c r="AY1076" s="99"/>
      <c r="AZ1076" s="99"/>
      <c r="BA1076" s="99"/>
      <c r="BB1076" s="99"/>
      <c r="BC1076" s="99"/>
      <c r="BD1076" s="99"/>
      <c r="BE1076" s="99"/>
      <c r="BF1076" s="99"/>
      <c r="BG1076" s="99"/>
      <c r="BH1076" s="99"/>
      <c r="BI1076" s="99"/>
      <c r="BJ1076" s="99"/>
      <c r="BK1076" s="99"/>
      <c r="BL1076" s="99"/>
      <c r="BM1076" s="99"/>
      <c r="BN1076" s="99"/>
      <c r="BO1076" s="99"/>
      <c r="BP1076" s="99"/>
      <c r="BQ1076" s="99"/>
      <c r="BR1076" s="99"/>
      <c r="BS1076" s="99"/>
      <c r="BT1076" s="99"/>
      <c r="BU1076" s="99"/>
      <c r="BV1076" s="99"/>
      <c r="BW1076" s="99"/>
      <c r="BX1076" s="99"/>
      <c r="BY1076" s="99"/>
      <c r="BZ1076" s="99"/>
      <c r="CA1076" s="99"/>
      <c r="CB1076" s="99"/>
      <c r="CC1076" s="99"/>
      <c r="CD1076" s="99"/>
      <c r="CE1076" s="99"/>
      <c r="CF1076" s="99"/>
      <c r="CG1076" s="99"/>
      <c r="CH1076" s="99"/>
      <c r="CI1076" s="206"/>
      <c r="CJ1076" s="206"/>
      <c r="CK1076" s="206"/>
      <c r="CL1076" s="206"/>
      <c r="CM1076" s="206"/>
      <c r="CN1076" s="206"/>
    </row>
    <row r="1077" spans="2:92" x14ac:dyDescent="0.25">
      <c r="B1077" s="99" t="str">
        <f t="shared" si="95"/>
        <v/>
      </c>
      <c r="R1077" s="99"/>
      <c r="S1077" s="99"/>
      <c r="T1077" s="99"/>
      <c r="U1077" s="99"/>
      <c r="V1077" s="99"/>
      <c r="W1077" s="99"/>
      <c r="X1077" s="99"/>
      <c r="Y1077" s="99"/>
      <c r="Z1077" s="99"/>
      <c r="AA1077" s="99"/>
      <c r="AB1077" s="99"/>
      <c r="AC1077" s="99"/>
      <c r="AD1077" s="99"/>
      <c r="AE1077" s="99"/>
      <c r="AF1077" s="99"/>
      <c r="AG1077" s="100"/>
      <c r="AH1077" s="99"/>
      <c r="AI1077" s="99"/>
      <c r="AJ1077" s="99"/>
      <c r="AK1077" s="99"/>
      <c r="AL1077" s="99"/>
      <c r="AM1077" s="99"/>
      <c r="AN1077" s="99"/>
      <c r="AO1077" s="99"/>
      <c r="AP1077" s="99"/>
      <c r="AQ1077" s="99"/>
      <c r="AR1077" s="99"/>
      <c r="AS1077" s="99"/>
      <c r="AT1077" s="99"/>
      <c r="AU1077" s="99"/>
      <c r="AV1077" s="99"/>
      <c r="AW1077" s="99"/>
      <c r="AX1077" s="99"/>
      <c r="AY1077" s="99"/>
      <c r="AZ1077" s="99"/>
      <c r="BA1077" s="99"/>
      <c r="BB1077" s="99"/>
      <c r="BC1077" s="99"/>
      <c r="BD1077" s="99"/>
      <c r="BE1077" s="99"/>
      <c r="BF1077" s="99"/>
      <c r="BG1077" s="99"/>
      <c r="BH1077" s="99"/>
      <c r="BI1077" s="99"/>
      <c r="BJ1077" s="99"/>
      <c r="BK1077" s="99"/>
      <c r="BL1077" s="99"/>
      <c r="BM1077" s="99"/>
      <c r="BN1077" s="99"/>
      <c r="BO1077" s="99"/>
      <c r="BP1077" s="99"/>
      <c r="BQ1077" s="99"/>
      <c r="BR1077" s="99"/>
      <c r="BS1077" s="99"/>
      <c r="BT1077" s="99"/>
      <c r="BU1077" s="99"/>
      <c r="BV1077" s="99"/>
      <c r="BW1077" s="99"/>
      <c r="BX1077" s="99"/>
      <c r="BY1077" s="99"/>
      <c r="BZ1077" s="99"/>
      <c r="CA1077" s="99"/>
      <c r="CB1077" s="99"/>
      <c r="CC1077" s="99"/>
      <c r="CD1077" s="99"/>
      <c r="CE1077" s="99"/>
      <c r="CF1077" s="99"/>
      <c r="CG1077" s="99"/>
      <c r="CH1077" s="99"/>
      <c r="CI1077" s="206"/>
      <c r="CJ1077" s="206"/>
      <c r="CK1077" s="206"/>
      <c r="CL1077" s="206"/>
      <c r="CM1077" s="206"/>
      <c r="CN1077" s="206"/>
    </row>
    <row r="1078" spans="2:92" x14ac:dyDescent="0.25">
      <c r="B1078" s="99" t="str">
        <f t="shared" si="95"/>
        <v/>
      </c>
      <c r="R1078" s="99"/>
      <c r="S1078" s="99"/>
      <c r="T1078" s="99"/>
      <c r="U1078" s="99"/>
      <c r="V1078" s="99"/>
      <c r="W1078" s="99"/>
      <c r="X1078" s="99"/>
      <c r="Y1078" s="99"/>
      <c r="Z1078" s="99"/>
      <c r="AA1078" s="99"/>
      <c r="AB1078" s="99"/>
      <c r="AC1078" s="99"/>
      <c r="AD1078" s="99"/>
      <c r="AE1078" s="99"/>
      <c r="AF1078" s="99"/>
      <c r="AG1078" s="100"/>
      <c r="AH1078" s="99"/>
      <c r="AI1078" s="99"/>
      <c r="AJ1078" s="99"/>
      <c r="AK1078" s="99"/>
      <c r="AL1078" s="99"/>
      <c r="AM1078" s="99"/>
      <c r="AN1078" s="99"/>
      <c r="AO1078" s="99"/>
      <c r="AP1078" s="99"/>
      <c r="AQ1078" s="99"/>
      <c r="AR1078" s="99"/>
      <c r="AS1078" s="99"/>
      <c r="AT1078" s="99"/>
      <c r="AU1078" s="99"/>
      <c r="AV1078" s="99"/>
      <c r="AW1078" s="99"/>
      <c r="AX1078" s="99"/>
      <c r="AY1078" s="99"/>
      <c r="AZ1078" s="99"/>
      <c r="BA1078" s="99"/>
      <c r="BB1078" s="99"/>
      <c r="BC1078" s="99"/>
      <c r="BD1078" s="99"/>
      <c r="BE1078" s="99"/>
      <c r="BF1078" s="99"/>
      <c r="BG1078" s="99"/>
      <c r="BH1078" s="99"/>
      <c r="BI1078" s="99"/>
      <c r="BJ1078" s="99"/>
      <c r="BK1078" s="99"/>
      <c r="BL1078" s="99"/>
      <c r="BM1078" s="99"/>
      <c r="BN1078" s="99"/>
      <c r="BO1078" s="99"/>
      <c r="BP1078" s="99"/>
      <c r="BQ1078" s="99"/>
      <c r="BR1078" s="99"/>
      <c r="BS1078" s="99"/>
      <c r="BT1078" s="99"/>
      <c r="BU1078" s="99"/>
      <c r="BV1078" s="99"/>
      <c r="BW1078" s="99"/>
      <c r="BX1078" s="99"/>
      <c r="BY1078" s="99"/>
      <c r="BZ1078" s="99"/>
      <c r="CA1078" s="99"/>
      <c r="CB1078" s="99"/>
      <c r="CC1078" s="99"/>
      <c r="CD1078" s="99"/>
      <c r="CE1078" s="99"/>
      <c r="CF1078" s="99"/>
      <c r="CG1078" s="99"/>
      <c r="CH1078" s="99"/>
      <c r="CI1078" s="206"/>
      <c r="CJ1078" s="206"/>
      <c r="CK1078" s="206"/>
      <c r="CL1078" s="206"/>
      <c r="CM1078" s="206"/>
      <c r="CN1078" s="206"/>
    </row>
    <row r="1079" spans="2:92" x14ac:dyDescent="0.25">
      <c r="B1079" s="99" t="str">
        <f t="shared" si="95"/>
        <v/>
      </c>
      <c r="R1079" s="99"/>
      <c r="S1079" s="99"/>
      <c r="T1079" s="99"/>
      <c r="U1079" s="99"/>
      <c r="V1079" s="99"/>
      <c r="W1079" s="99"/>
      <c r="X1079" s="99"/>
      <c r="Y1079" s="99"/>
      <c r="Z1079" s="99"/>
      <c r="AA1079" s="99"/>
      <c r="AB1079" s="99"/>
      <c r="AC1079" s="99"/>
      <c r="AD1079" s="99"/>
      <c r="AE1079" s="99"/>
      <c r="AF1079" s="99"/>
      <c r="AG1079" s="100"/>
      <c r="AH1079" s="99"/>
      <c r="AI1079" s="99"/>
      <c r="AJ1079" s="99"/>
      <c r="AK1079" s="99"/>
      <c r="AL1079" s="99"/>
      <c r="AM1079" s="99"/>
      <c r="AN1079" s="99"/>
      <c r="AO1079" s="99"/>
      <c r="AP1079" s="99"/>
      <c r="AQ1079" s="99"/>
      <c r="AR1079" s="99"/>
      <c r="AS1079" s="99"/>
      <c r="AT1079" s="99"/>
      <c r="AU1079" s="99"/>
      <c r="AV1079" s="99"/>
      <c r="AW1079" s="99"/>
      <c r="AX1079" s="99"/>
      <c r="AY1079" s="99"/>
      <c r="AZ1079" s="99"/>
      <c r="BA1079" s="99"/>
      <c r="BB1079" s="99"/>
      <c r="BC1079" s="99"/>
      <c r="BD1079" s="99"/>
      <c r="BE1079" s="99"/>
      <c r="BF1079" s="99"/>
      <c r="BG1079" s="99"/>
      <c r="BH1079" s="99"/>
      <c r="BI1079" s="99"/>
      <c r="BJ1079" s="99"/>
      <c r="BK1079" s="99"/>
      <c r="BL1079" s="99"/>
      <c r="BM1079" s="99"/>
      <c r="BN1079" s="99"/>
      <c r="BO1079" s="99"/>
      <c r="BP1079" s="99"/>
      <c r="BQ1079" s="99"/>
      <c r="BR1079" s="99"/>
      <c r="BS1079" s="99"/>
      <c r="BT1079" s="99"/>
      <c r="BU1079" s="99"/>
      <c r="BV1079" s="99"/>
      <c r="BW1079" s="99"/>
      <c r="BX1079" s="99"/>
      <c r="BY1079" s="99"/>
      <c r="BZ1079" s="99"/>
      <c r="CA1079" s="99"/>
      <c r="CB1079" s="99"/>
      <c r="CC1079" s="99"/>
      <c r="CD1079" s="99"/>
      <c r="CE1079" s="99"/>
      <c r="CF1079" s="99"/>
      <c r="CG1079" s="99"/>
      <c r="CH1079" s="99"/>
      <c r="CI1079" s="206"/>
      <c r="CJ1079" s="206"/>
      <c r="CK1079" s="206"/>
      <c r="CL1079" s="206"/>
      <c r="CM1079" s="206"/>
      <c r="CN1079" s="206"/>
    </row>
    <row r="1080" spans="2:92" x14ac:dyDescent="0.25">
      <c r="B1080" s="99" t="str">
        <f t="shared" si="95"/>
        <v/>
      </c>
      <c r="R1080" s="99"/>
      <c r="S1080" s="99"/>
      <c r="T1080" s="99"/>
      <c r="U1080" s="99"/>
      <c r="V1080" s="99"/>
      <c r="W1080" s="99"/>
      <c r="X1080" s="99"/>
      <c r="Y1080" s="99"/>
      <c r="Z1080" s="99"/>
      <c r="AA1080" s="99"/>
      <c r="AB1080" s="99"/>
      <c r="AC1080" s="99"/>
      <c r="AD1080" s="99"/>
      <c r="AE1080" s="99"/>
      <c r="AF1080" s="99"/>
      <c r="AG1080" s="100"/>
      <c r="AH1080" s="99"/>
      <c r="AI1080" s="99"/>
      <c r="AJ1080" s="99"/>
      <c r="AK1080" s="99"/>
      <c r="AL1080" s="99"/>
      <c r="AM1080" s="99"/>
      <c r="AN1080" s="99"/>
      <c r="AO1080" s="99"/>
      <c r="AP1080" s="99"/>
      <c r="AQ1080" s="99"/>
      <c r="AR1080" s="99"/>
      <c r="AS1080" s="99"/>
      <c r="AT1080" s="99"/>
      <c r="AU1080" s="99"/>
      <c r="AV1080" s="99"/>
      <c r="AW1080" s="99"/>
      <c r="AX1080" s="99"/>
      <c r="AY1080" s="99"/>
      <c r="AZ1080" s="99"/>
      <c r="BA1080" s="99"/>
      <c r="BB1080" s="99"/>
      <c r="BC1080" s="99"/>
      <c r="BD1080" s="99"/>
      <c r="BE1080" s="99"/>
      <c r="BF1080" s="99"/>
      <c r="BG1080" s="99"/>
      <c r="BH1080" s="99"/>
      <c r="BI1080" s="99"/>
      <c r="BJ1080" s="99"/>
      <c r="BK1080" s="99"/>
      <c r="BL1080" s="99"/>
      <c r="BM1080" s="99"/>
      <c r="BN1080" s="99"/>
      <c r="BO1080" s="99"/>
      <c r="BP1080" s="99"/>
      <c r="BQ1080" s="99"/>
      <c r="BR1080" s="99"/>
      <c r="BS1080" s="99"/>
      <c r="BT1080" s="99"/>
      <c r="BU1080" s="99"/>
      <c r="BV1080" s="99"/>
      <c r="BW1080" s="99"/>
      <c r="BX1080" s="99"/>
      <c r="BY1080" s="99"/>
      <c r="BZ1080" s="99"/>
      <c r="CA1080" s="99"/>
      <c r="CB1080" s="99"/>
      <c r="CC1080" s="99"/>
      <c r="CD1080" s="99"/>
      <c r="CE1080" s="99"/>
      <c r="CF1080" s="99"/>
      <c r="CG1080" s="99"/>
      <c r="CH1080" s="99"/>
      <c r="CI1080" s="206"/>
      <c r="CJ1080" s="206"/>
      <c r="CK1080" s="206"/>
      <c r="CL1080" s="206"/>
      <c r="CM1080" s="206"/>
      <c r="CN1080" s="206"/>
    </row>
    <row r="1081" spans="2:92" x14ac:dyDescent="0.25">
      <c r="B1081" s="99" t="str">
        <f t="shared" si="95"/>
        <v/>
      </c>
      <c r="R1081" s="99"/>
      <c r="S1081" s="99"/>
      <c r="T1081" s="99"/>
      <c r="U1081" s="99"/>
      <c r="V1081" s="99"/>
      <c r="W1081" s="99"/>
      <c r="X1081" s="99"/>
      <c r="Y1081" s="99"/>
      <c r="Z1081" s="99"/>
      <c r="AA1081" s="99"/>
      <c r="AB1081" s="99"/>
      <c r="AC1081" s="99"/>
      <c r="AD1081" s="99"/>
      <c r="AE1081" s="99"/>
      <c r="AF1081" s="99"/>
      <c r="AG1081" s="100"/>
      <c r="AH1081" s="99"/>
      <c r="AI1081" s="99"/>
      <c r="AJ1081" s="99"/>
      <c r="AK1081" s="99"/>
      <c r="AL1081" s="99"/>
      <c r="AM1081" s="99"/>
      <c r="AN1081" s="99"/>
      <c r="AO1081" s="99"/>
      <c r="AP1081" s="99"/>
      <c r="AQ1081" s="99"/>
      <c r="AR1081" s="99"/>
      <c r="AS1081" s="99"/>
      <c r="AT1081" s="99"/>
      <c r="AU1081" s="99"/>
      <c r="AV1081" s="99"/>
      <c r="AW1081" s="99"/>
      <c r="AX1081" s="99"/>
      <c r="AY1081" s="99"/>
      <c r="AZ1081" s="99"/>
      <c r="BA1081" s="99"/>
      <c r="BB1081" s="99"/>
      <c r="BC1081" s="99"/>
      <c r="BD1081" s="99"/>
      <c r="BE1081" s="99"/>
      <c r="BF1081" s="99"/>
      <c r="BG1081" s="99"/>
      <c r="BH1081" s="99"/>
      <c r="BI1081" s="99"/>
      <c r="BJ1081" s="99"/>
      <c r="BK1081" s="99"/>
      <c r="BL1081" s="99"/>
      <c r="BM1081" s="99"/>
      <c r="BN1081" s="99"/>
      <c r="BO1081" s="99"/>
      <c r="BP1081" s="99"/>
      <c r="BQ1081" s="99"/>
      <c r="BR1081" s="99"/>
      <c r="BS1081" s="99"/>
      <c r="BT1081" s="99"/>
      <c r="BU1081" s="99"/>
      <c r="BV1081" s="99"/>
      <c r="BW1081" s="99"/>
      <c r="BX1081" s="99"/>
      <c r="BY1081" s="99"/>
      <c r="BZ1081" s="99"/>
      <c r="CA1081" s="99"/>
      <c r="CB1081" s="99"/>
      <c r="CC1081" s="99"/>
      <c r="CD1081" s="99"/>
      <c r="CE1081" s="99"/>
      <c r="CF1081" s="99"/>
      <c r="CG1081" s="99"/>
      <c r="CH1081" s="99"/>
      <c r="CI1081" s="206"/>
      <c r="CJ1081" s="206"/>
      <c r="CK1081" s="206"/>
      <c r="CL1081" s="206"/>
      <c r="CM1081" s="206"/>
      <c r="CN1081" s="206"/>
    </row>
    <row r="1082" spans="2:92" x14ac:dyDescent="0.25">
      <c r="B1082" s="99" t="str">
        <f t="shared" si="95"/>
        <v/>
      </c>
      <c r="R1082" s="99"/>
      <c r="S1082" s="99"/>
      <c r="T1082" s="99"/>
      <c r="U1082" s="99"/>
      <c r="V1082" s="99"/>
      <c r="W1082" s="99"/>
      <c r="X1082" s="99"/>
      <c r="Y1082" s="99"/>
      <c r="Z1082" s="99"/>
      <c r="AA1082" s="99"/>
      <c r="AB1082" s="99"/>
      <c r="AC1082" s="99"/>
      <c r="AD1082" s="99"/>
      <c r="AE1082" s="99"/>
      <c r="AF1082" s="99"/>
      <c r="AG1082" s="100"/>
      <c r="AH1082" s="99"/>
      <c r="AI1082" s="99"/>
      <c r="AJ1082" s="99"/>
      <c r="AK1082" s="99"/>
      <c r="AL1082" s="99"/>
      <c r="AM1082" s="99"/>
      <c r="AN1082" s="99"/>
      <c r="AO1082" s="99"/>
      <c r="AP1082" s="99"/>
      <c r="AQ1082" s="99"/>
      <c r="AR1082" s="99"/>
      <c r="AS1082" s="99"/>
      <c r="AT1082" s="99"/>
      <c r="AU1082" s="99"/>
      <c r="AV1082" s="99"/>
      <c r="AW1082" s="99"/>
      <c r="AX1082" s="99"/>
      <c r="AY1082" s="99"/>
      <c r="AZ1082" s="99"/>
      <c r="BA1082" s="99"/>
      <c r="BB1082" s="99"/>
      <c r="BC1082" s="99"/>
      <c r="BD1082" s="99"/>
      <c r="BE1082" s="99"/>
      <c r="BF1082" s="99"/>
      <c r="BG1082" s="99"/>
      <c r="BH1082" s="99"/>
      <c r="BI1082" s="99"/>
      <c r="BJ1082" s="99"/>
      <c r="BK1082" s="99"/>
      <c r="BL1082" s="99"/>
      <c r="BM1082" s="99"/>
      <c r="BN1082" s="99"/>
      <c r="BO1082" s="99"/>
      <c r="BP1082" s="99"/>
      <c r="BQ1082" s="99"/>
      <c r="BR1082" s="99"/>
      <c r="BS1082" s="99"/>
      <c r="BT1082" s="99"/>
      <c r="BU1082" s="99"/>
      <c r="BV1082" s="99"/>
      <c r="BW1082" s="99"/>
      <c r="BX1082" s="99"/>
      <c r="BY1082" s="99"/>
      <c r="BZ1082" s="99"/>
      <c r="CA1082" s="99"/>
      <c r="CB1082" s="99"/>
      <c r="CC1082" s="99"/>
      <c r="CD1082" s="99"/>
      <c r="CE1082" s="99"/>
      <c r="CF1082" s="99"/>
      <c r="CG1082" s="99"/>
      <c r="CH1082" s="99"/>
      <c r="CI1082" s="206"/>
      <c r="CJ1082" s="206"/>
      <c r="CK1082" s="206"/>
      <c r="CL1082" s="206"/>
      <c r="CM1082" s="206"/>
      <c r="CN1082" s="206"/>
    </row>
    <row r="1083" spans="2:92" x14ac:dyDescent="0.25">
      <c r="B1083" s="99" t="str">
        <f t="shared" si="95"/>
        <v/>
      </c>
      <c r="R1083" s="99"/>
      <c r="S1083" s="99"/>
      <c r="T1083" s="99"/>
      <c r="U1083" s="99"/>
      <c r="V1083" s="99"/>
      <c r="W1083" s="99"/>
      <c r="X1083" s="99"/>
      <c r="Y1083" s="99"/>
      <c r="Z1083" s="99"/>
      <c r="AA1083" s="99"/>
      <c r="AB1083" s="99"/>
      <c r="AC1083" s="99"/>
      <c r="AD1083" s="99"/>
      <c r="AE1083" s="99"/>
      <c r="AF1083" s="99"/>
      <c r="AG1083" s="100"/>
      <c r="AH1083" s="99"/>
      <c r="AI1083" s="99"/>
      <c r="AJ1083" s="99"/>
      <c r="AK1083" s="99"/>
      <c r="AL1083" s="99"/>
      <c r="AM1083" s="99"/>
      <c r="AN1083" s="99"/>
      <c r="AO1083" s="99"/>
      <c r="AP1083" s="99"/>
      <c r="AQ1083" s="99"/>
      <c r="AR1083" s="99"/>
      <c r="AS1083" s="99"/>
      <c r="AT1083" s="99"/>
      <c r="AU1083" s="99"/>
      <c r="AV1083" s="99"/>
      <c r="AW1083" s="99"/>
      <c r="AX1083" s="99"/>
      <c r="AY1083" s="99"/>
      <c r="AZ1083" s="99"/>
      <c r="BA1083" s="99"/>
      <c r="BB1083" s="99"/>
      <c r="BC1083" s="99"/>
      <c r="BD1083" s="99"/>
      <c r="BE1083" s="99"/>
      <c r="BF1083" s="99"/>
      <c r="BG1083" s="99"/>
      <c r="BH1083" s="99"/>
      <c r="BI1083" s="99"/>
      <c r="BJ1083" s="99"/>
      <c r="BK1083" s="99"/>
      <c r="BL1083" s="99"/>
      <c r="BM1083" s="99"/>
      <c r="BN1083" s="99"/>
      <c r="BO1083" s="99"/>
      <c r="BP1083" s="99"/>
      <c r="BQ1083" s="99"/>
      <c r="BR1083" s="99"/>
      <c r="BS1083" s="99"/>
      <c r="BT1083" s="99"/>
      <c r="BU1083" s="99"/>
      <c r="BV1083" s="99"/>
      <c r="BW1083" s="99"/>
      <c r="BX1083" s="99"/>
      <c r="BY1083" s="99"/>
      <c r="BZ1083" s="99"/>
      <c r="CA1083" s="99"/>
      <c r="CB1083" s="99"/>
      <c r="CC1083" s="99"/>
      <c r="CD1083" s="99"/>
      <c r="CE1083" s="99"/>
      <c r="CF1083" s="99"/>
      <c r="CG1083" s="99"/>
      <c r="CH1083" s="99"/>
      <c r="CI1083" s="206"/>
      <c r="CJ1083" s="206"/>
      <c r="CK1083" s="206"/>
      <c r="CL1083" s="206"/>
      <c r="CM1083" s="206"/>
      <c r="CN1083" s="206"/>
    </row>
    <row r="1084" spans="2:92" x14ac:dyDescent="0.25">
      <c r="B1084" s="99" t="str">
        <f t="shared" si="95"/>
        <v/>
      </c>
      <c r="R1084" s="99"/>
      <c r="S1084" s="99"/>
      <c r="T1084" s="99"/>
      <c r="U1084" s="99"/>
      <c r="V1084" s="99"/>
      <c r="W1084" s="99"/>
      <c r="X1084" s="99"/>
      <c r="Y1084" s="99"/>
      <c r="Z1084" s="99"/>
      <c r="AA1084" s="99"/>
      <c r="AB1084" s="99"/>
      <c r="AC1084" s="99"/>
      <c r="AD1084" s="99"/>
      <c r="AE1084" s="99"/>
      <c r="AF1084" s="99"/>
      <c r="AG1084" s="100"/>
      <c r="AH1084" s="99"/>
      <c r="AI1084" s="99"/>
      <c r="AJ1084" s="99"/>
      <c r="AK1084" s="99"/>
      <c r="AL1084" s="99"/>
      <c r="AM1084" s="99"/>
      <c r="AN1084" s="99"/>
      <c r="AO1084" s="99"/>
      <c r="AP1084" s="99"/>
      <c r="AQ1084" s="99"/>
      <c r="AR1084" s="99"/>
      <c r="AS1084" s="99"/>
      <c r="AT1084" s="99"/>
      <c r="AU1084" s="99"/>
      <c r="AV1084" s="99"/>
      <c r="AW1084" s="99"/>
      <c r="AX1084" s="99"/>
      <c r="AY1084" s="99"/>
      <c r="AZ1084" s="99"/>
      <c r="BA1084" s="99"/>
      <c r="BB1084" s="99"/>
      <c r="BC1084" s="99"/>
      <c r="BD1084" s="99"/>
      <c r="BE1084" s="99"/>
      <c r="BF1084" s="99"/>
      <c r="BG1084" s="99"/>
      <c r="BH1084" s="99"/>
      <c r="BI1084" s="99"/>
      <c r="BJ1084" s="99"/>
      <c r="BK1084" s="99"/>
      <c r="BL1084" s="99"/>
      <c r="BM1084" s="99"/>
      <c r="BN1084" s="99"/>
      <c r="BO1084" s="99"/>
      <c r="BP1084" s="99"/>
      <c r="BQ1084" s="99"/>
      <c r="BR1084" s="99"/>
      <c r="BS1084" s="99"/>
      <c r="BT1084" s="99"/>
      <c r="BU1084" s="99"/>
      <c r="BV1084" s="99"/>
      <c r="BW1084" s="99"/>
      <c r="BX1084" s="99"/>
      <c r="BY1084" s="99"/>
      <c r="BZ1084" s="99"/>
      <c r="CA1084" s="99"/>
      <c r="CB1084" s="99"/>
      <c r="CC1084" s="99"/>
      <c r="CD1084" s="99"/>
      <c r="CE1084" s="99"/>
      <c r="CF1084" s="99"/>
      <c r="CG1084" s="99"/>
      <c r="CH1084" s="99"/>
      <c r="CI1084" s="206"/>
      <c r="CJ1084" s="206"/>
      <c r="CK1084" s="206"/>
      <c r="CL1084" s="206"/>
      <c r="CM1084" s="206"/>
      <c r="CN1084" s="206"/>
    </row>
    <row r="1085" spans="2:92" x14ac:dyDescent="0.25">
      <c r="B1085" s="99" t="str">
        <f t="shared" si="95"/>
        <v/>
      </c>
      <c r="R1085" s="99"/>
      <c r="S1085" s="99"/>
      <c r="T1085" s="99"/>
      <c r="U1085" s="99"/>
      <c r="V1085" s="99"/>
      <c r="W1085" s="99"/>
      <c r="X1085" s="99"/>
      <c r="Y1085" s="99"/>
      <c r="Z1085" s="99"/>
      <c r="AA1085" s="99"/>
      <c r="AB1085" s="99"/>
      <c r="AC1085" s="99"/>
      <c r="AD1085" s="99"/>
      <c r="AE1085" s="99"/>
      <c r="AF1085" s="99"/>
      <c r="AG1085" s="100"/>
      <c r="AH1085" s="99"/>
      <c r="AI1085" s="99"/>
      <c r="AJ1085" s="99"/>
      <c r="AK1085" s="99"/>
      <c r="AL1085" s="99"/>
      <c r="AM1085" s="99"/>
      <c r="AN1085" s="99"/>
      <c r="AO1085" s="99"/>
      <c r="AP1085" s="99"/>
      <c r="AQ1085" s="99"/>
      <c r="AR1085" s="99"/>
      <c r="AS1085" s="99"/>
      <c r="AT1085" s="99"/>
      <c r="AU1085" s="99"/>
      <c r="AV1085" s="99"/>
      <c r="AW1085" s="99"/>
      <c r="AX1085" s="99"/>
      <c r="AY1085" s="99"/>
      <c r="AZ1085" s="99"/>
      <c r="BA1085" s="99"/>
      <c r="BB1085" s="99"/>
      <c r="BC1085" s="99"/>
      <c r="BD1085" s="99"/>
      <c r="BE1085" s="99"/>
      <c r="BF1085" s="99"/>
      <c r="BG1085" s="99"/>
      <c r="BH1085" s="99"/>
      <c r="BI1085" s="99"/>
      <c r="BJ1085" s="99"/>
      <c r="BK1085" s="99"/>
      <c r="BL1085" s="99"/>
      <c r="BM1085" s="99"/>
      <c r="BN1085" s="99"/>
      <c r="BO1085" s="99"/>
      <c r="BP1085" s="99"/>
      <c r="BQ1085" s="99"/>
      <c r="BR1085" s="99"/>
      <c r="BS1085" s="99"/>
      <c r="BT1085" s="99"/>
      <c r="BU1085" s="99"/>
      <c r="BV1085" s="99"/>
      <c r="BW1085" s="99"/>
      <c r="BX1085" s="99"/>
      <c r="BY1085" s="99"/>
      <c r="BZ1085" s="99"/>
      <c r="CA1085" s="99"/>
      <c r="CB1085" s="99"/>
      <c r="CC1085" s="99"/>
      <c r="CD1085" s="99"/>
      <c r="CE1085" s="99"/>
      <c r="CF1085" s="99"/>
      <c r="CG1085" s="99"/>
      <c r="CH1085" s="99"/>
      <c r="CI1085" s="206"/>
      <c r="CJ1085" s="206"/>
      <c r="CK1085" s="206"/>
      <c r="CL1085" s="206"/>
      <c r="CM1085" s="206"/>
      <c r="CN1085" s="206"/>
    </row>
    <row r="1086" spans="2:92" x14ac:dyDescent="0.25">
      <c r="B1086" s="99" t="str">
        <f t="shared" si="95"/>
        <v/>
      </c>
      <c r="R1086" s="99"/>
      <c r="S1086" s="99"/>
      <c r="T1086" s="99"/>
      <c r="U1086" s="99"/>
      <c r="V1086" s="99"/>
      <c r="W1086" s="99"/>
      <c r="X1086" s="99"/>
      <c r="Y1086" s="99"/>
      <c r="Z1086" s="99"/>
      <c r="AA1086" s="99"/>
      <c r="AB1086" s="99"/>
      <c r="AC1086" s="99"/>
      <c r="AD1086" s="99"/>
      <c r="AE1086" s="99"/>
      <c r="AF1086" s="99"/>
      <c r="AG1086" s="100"/>
      <c r="AH1086" s="99"/>
      <c r="AI1086" s="99"/>
      <c r="AJ1086" s="99"/>
      <c r="AK1086" s="99"/>
      <c r="AL1086" s="99"/>
      <c r="AM1086" s="99"/>
      <c r="AN1086" s="99"/>
      <c r="AO1086" s="99"/>
      <c r="AP1086" s="99"/>
      <c r="AQ1086" s="99"/>
      <c r="AR1086" s="99"/>
      <c r="AS1086" s="99"/>
      <c r="AT1086" s="99"/>
      <c r="AU1086" s="99"/>
      <c r="AV1086" s="99"/>
      <c r="AW1086" s="99"/>
      <c r="AX1086" s="99"/>
      <c r="AY1086" s="99"/>
      <c r="AZ1086" s="99"/>
      <c r="BA1086" s="99"/>
      <c r="BB1086" s="99"/>
      <c r="BC1086" s="99"/>
      <c r="BD1086" s="99"/>
      <c r="BE1086" s="99"/>
      <c r="BF1086" s="99"/>
      <c r="BG1086" s="99"/>
      <c r="BH1086" s="99"/>
      <c r="BI1086" s="99"/>
      <c r="BJ1086" s="99"/>
      <c r="BK1086" s="99"/>
      <c r="BL1086" s="99"/>
      <c r="BM1086" s="99"/>
      <c r="BN1086" s="99"/>
      <c r="BO1086" s="99"/>
      <c r="BP1086" s="99"/>
      <c r="BQ1086" s="99"/>
      <c r="BR1086" s="99"/>
      <c r="BS1086" s="99"/>
      <c r="BT1086" s="99"/>
      <c r="BU1086" s="99"/>
      <c r="BV1086" s="99"/>
      <c r="BW1086" s="99"/>
      <c r="BX1086" s="99"/>
      <c r="BY1086" s="99"/>
      <c r="BZ1086" s="99"/>
      <c r="CA1086" s="99"/>
      <c r="CB1086" s="99"/>
      <c r="CC1086" s="99"/>
      <c r="CD1086" s="99"/>
      <c r="CE1086" s="99"/>
      <c r="CF1086" s="99"/>
      <c r="CG1086" s="99"/>
      <c r="CH1086" s="99"/>
      <c r="CI1086" s="206"/>
      <c r="CJ1086" s="206"/>
      <c r="CK1086" s="206"/>
      <c r="CL1086" s="206"/>
      <c r="CM1086" s="206"/>
      <c r="CN1086" s="206"/>
    </row>
    <row r="1087" spans="2:92" x14ac:dyDescent="0.25">
      <c r="B1087" s="99" t="str">
        <f t="shared" si="95"/>
        <v/>
      </c>
      <c r="R1087" s="99"/>
      <c r="S1087" s="99"/>
      <c r="T1087" s="99"/>
      <c r="U1087" s="99"/>
      <c r="V1087" s="99"/>
      <c r="W1087" s="99"/>
      <c r="X1087" s="99"/>
      <c r="Y1087" s="99"/>
      <c r="Z1087" s="99"/>
      <c r="AA1087" s="99"/>
      <c r="AB1087" s="99"/>
      <c r="AC1087" s="99"/>
      <c r="AD1087" s="99"/>
      <c r="AE1087" s="99"/>
      <c r="AF1087" s="99"/>
      <c r="AG1087" s="100"/>
      <c r="AH1087" s="99"/>
      <c r="AI1087" s="99"/>
      <c r="AJ1087" s="99"/>
      <c r="AK1087" s="99"/>
      <c r="AL1087" s="99"/>
      <c r="AM1087" s="99"/>
      <c r="AN1087" s="99"/>
      <c r="AO1087" s="99"/>
      <c r="AP1087" s="99"/>
      <c r="AQ1087" s="99"/>
      <c r="AR1087" s="99"/>
      <c r="AS1087" s="99"/>
      <c r="AT1087" s="99"/>
      <c r="AU1087" s="99"/>
      <c r="AV1087" s="99"/>
      <c r="AW1087" s="99"/>
      <c r="AX1087" s="99"/>
      <c r="AY1087" s="99"/>
      <c r="AZ1087" s="99"/>
      <c r="BA1087" s="99"/>
      <c r="BB1087" s="99"/>
      <c r="BC1087" s="99"/>
      <c r="BD1087" s="99"/>
      <c r="BE1087" s="99"/>
      <c r="BF1087" s="99"/>
      <c r="BG1087" s="99"/>
      <c r="BH1087" s="99"/>
      <c r="BI1087" s="99"/>
      <c r="BJ1087" s="99"/>
      <c r="BK1087" s="99"/>
      <c r="BL1087" s="99"/>
      <c r="BM1087" s="99"/>
      <c r="BN1087" s="99"/>
      <c r="BO1087" s="99"/>
      <c r="BP1087" s="99"/>
      <c r="BQ1087" s="99"/>
      <c r="BR1087" s="99"/>
      <c r="BS1087" s="99"/>
      <c r="BT1087" s="99"/>
      <c r="BU1087" s="99"/>
      <c r="BV1087" s="99"/>
      <c r="BW1087" s="99"/>
      <c r="BX1087" s="99"/>
      <c r="BY1087" s="99"/>
      <c r="BZ1087" s="99"/>
      <c r="CA1087" s="99"/>
      <c r="CB1087" s="99"/>
      <c r="CC1087" s="99"/>
      <c r="CD1087" s="99"/>
      <c r="CE1087" s="99"/>
      <c r="CF1087" s="99"/>
      <c r="CG1087" s="99"/>
      <c r="CH1087" s="99"/>
      <c r="CI1087" s="206"/>
      <c r="CJ1087" s="206"/>
      <c r="CK1087" s="206"/>
      <c r="CL1087" s="206"/>
      <c r="CM1087" s="206"/>
      <c r="CN1087" s="206"/>
    </row>
    <row r="1088" spans="2:92" x14ac:dyDescent="0.25">
      <c r="B1088" s="99" t="str">
        <f t="shared" ref="B1088:B1151" si="96">IF(C1088&lt;&gt;"",CONCATENATE(C1088,F1088,D1088,I1088),"")</f>
        <v/>
      </c>
      <c r="R1088" s="99"/>
      <c r="S1088" s="99"/>
      <c r="T1088" s="99"/>
      <c r="U1088" s="99"/>
      <c r="V1088" s="99"/>
      <c r="W1088" s="99"/>
      <c r="X1088" s="99"/>
      <c r="Y1088" s="99"/>
      <c r="Z1088" s="99"/>
      <c r="AA1088" s="99"/>
      <c r="AB1088" s="99"/>
      <c r="AC1088" s="99"/>
      <c r="AD1088" s="99"/>
      <c r="AE1088" s="99"/>
      <c r="AF1088" s="99"/>
      <c r="AG1088" s="100"/>
      <c r="AH1088" s="99"/>
      <c r="AI1088" s="99"/>
      <c r="AJ1088" s="99"/>
      <c r="AK1088" s="99"/>
      <c r="AL1088" s="99"/>
      <c r="AM1088" s="99"/>
      <c r="AN1088" s="99"/>
      <c r="AO1088" s="99"/>
      <c r="AP1088" s="99"/>
      <c r="AQ1088" s="99"/>
      <c r="AR1088" s="99"/>
      <c r="AS1088" s="99"/>
      <c r="AT1088" s="99"/>
      <c r="AU1088" s="99"/>
      <c r="AV1088" s="99"/>
      <c r="AW1088" s="99"/>
      <c r="AX1088" s="99"/>
      <c r="AY1088" s="99"/>
      <c r="AZ1088" s="99"/>
      <c r="BA1088" s="99"/>
      <c r="BB1088" s="99"/>
      <c r="BC1088" s="99"/>
      <c r="BD1088" s="99"/>
      <c r="BE1088" s="99"/>
      <c r="BF1088" s="99"/>
      <c r="BG1088" s="99"/>
      <c r="BH1088" s="99"/>
      <c r="BI1088" s="99"/>
      <c r="BJ1088" s="99"/>
      <c r="BK1088" s="99"/>
      <c r="BL1088" s="99"/>
      <c r="BM1088" s="99"/>
      <c r="BN1088" s="99"/>
      <c r="BO1088" s="99"/>
      <c r="BP1088" s="99"/>
      <c r="BQ1088" s="99"/>
      <c r="BR1088" s="99"/>
      <c r="BS1088" s="99"/>
      <c r="BT1088" s="99"/>
      <c r="BU1088" s="99"/>
      <c r="BV1088" s="99"/>
      <c r="BW1088" s="99"/>
      <c r="BX1088" s="99"/>
      <c r="BY1088" s="99"/>
      <c r="BZ1088" s="99"/>
      <c r="CA1088" s="99"/>
      <c r="CB1088" s="99"/>
      <c r="CC1088" s="99"/>
      <c r="CD1088" s="99"/>
      <c r="CE1088" s="99"/>
      <c r="CF1088" s="99"/>
      <c r="CG1088" s="99"/>
      <c r="CH1088" s="99"/>
      <c r="CI1088" s="206"/>
      <c r="CJ1088" s="206"/>
      <c r="CK1088" s="206"/>
      <c r="CL1088" s="206"/>
      <c r="CM1088" s="206"/>
      <c r="CN1088" s="206"/>
    </row>
    <row r="1089" spans="2:92" x14ac:dyDescent="0.25">
      <c r="B1089" s="99" t="str">
        <f t="shared" si="96"/>
        <v/>
      </c>
      <c r="R1089" s="99"/>
      <c r="S1089" s="99"/>
      <c r="T1089" s="99"/>
      <c r="U1089" s="99"/>
      <c r="V1089" s="99"/>
      <c r="W1089" s="99"/>
      <c r="X1089" s="99"/>
      <c r="Y1089" s="99"/>
      <c r="Z1089" s="99"/>
      <c r="AA1089" s="99"/>
      <c r="AB1089" s="99"/>
      <c r="AC1089" s="99"/>
      <c r="AD1089" s="99"/>
      <c r="AE1089" s="99"/>
      <c r="AF1089" s="99"/>
      <c r="AG1089" s="100"/>
      <c r="AH1089" s="99"/>
      <c r="AI1089" s="99"/>
      <c r="AJ1089" s="99"/>
      <c r="AK1089" s="99"/>
      <c r="AL1089" s="99"/>
      <c r="AM1089" s="99"/>
      <c r="AN1089" s="99"/>
      <c r="AO1089" s="99"/>
      <c r="AP1089" s="99"/>
      <c r="AQ1089" s="99"/>
      <c r="AR1089" s="99"/>
      <c r="AS1089" s="99"/>
      <c r="AT1089" s="99"/>
      <c r="AU1089" s="99"/>
      <c r="AV1089" s="99"/>
      <c r="AW1089" s="99"/>
      <c r="AX1089" s="99"/>
      <c r="AY1089" s="99"/>
      <c r="AZ1089" s="99"/>
      <c r="BA1089" s="99"/>
      <c r="BB1089" s="99"/>
      <c r="BC1089" s="99"/>
      <c r="BD1089" s="99"/>
      <c r="BE1089" s="99"/>
      <c r="BF1089" s="99"/>
      <c r="BG1089" s="99"/>
      <c r="BH1089" s="99"/>
      <c r="BI1089" s="99"/>
      <c r="BJ1089" s="99"/>
      <c r="BK1089" s="99"/>
      <c r="BL1089" s="99"/>
      <c r="BM1089" s="99"/>
      <c r="BN1089" s="99"/>
      <c r="BO1089" s="99"/>
      <c r="BP1089" s="99"/>
      <c r="BQ1089" s="99"/>
      <c r="BR1089" s="99"/>
      <c r="BS1089" s="99"/>
      <c r="BT1089" s="99"/>
      <c r="BU1089" s="99"/>
      <c r="BV1089" s="99"/>
      <c r="BW1089" s="99"/>
      <c r="BX1089" s="99"/>
      <c r="BY1089" s="99"/>
      <c r="BZ1089" s="99"/>
      <c r="CA1089" s="99"/>
      <c r="CB1089" s="99"/>
      <c r="CC1089" s="99"/>
      <c r="CD1089" s="99"/>
      <c r="CE1089" s="99"/>
      <c r="CF1089" s="99"/>
      <c r="CG1089" s="99"/>
      <c r="CH1089" s="99"/>
      <c r="CI1089" s="206"/>
      <c r="CJ1089" s="206"/>
      <c r="CK1089" s="206"/>
      <c r="CL1089" s="206"/>
      <c r="CM1089" s="206"/>
      <c r="CN1089" s="206"/>
    </row>
    <row r="1090" spans="2:92" x14ac:dyDescent="0.25">
      <c r="B1090" s="99" t="str">
        <f t="shared" si="96"/>
        <v/>
      </c>
      <c r="R1090" s="99"/>
      <c r="S1090" s="99"/>
      <c r="T1090" s="99"/>
      <c r="U1090" s="99"/>
      <c r="V1090" s="99"/>
      <c r="W1090" s="99"/>
      <c r="X1090" s="99"/>
      <c r="Y1090" s="99"/>
      <c r="Z1090" s="99"/>
      <c r="AA1090" s="99"/>
      <c r="AB1090" s="99"/>
      <c r="AC1090" s="99"/>
      <c r="AD1090" s="99"/>
      <c r="AE1090" s="99"/>
      <c r="AF1090" s="99"/>
      <c r="AG1090" s="100"/>
      <c r="AH1090" s="99"/>
      <c r="AI1090" s="99"/>
      <c r="AJ1090" s="99"/>
      <c r="AK1090" s="99"/>
      <c r="AL1090" s="99"/>
      <c r="AM1090" s="99"/>
      <c r="AN1090" s="99"/>
      <c r="AO1090" s="99"/>
      <c r="AP1090" s="99"/>
      <c r="AQ1090" s="99"/>
      <c r="AR1090" s="99"/>
      <c r="AS1090" s="99"/>
      <c r="AT1090" s="99"/>
      <c r="AU1090" s="99"/>
      <c r="AV1090" s="99"/>
      <c r="AW1090" s="99"/>
      <c r="AX1090" s="99"/>
      <c r="AY1090" s="99"/>
      <c r="AZ1090" s="99"/>
      <c r="BA1090" s="99"/>
      <c r="BB1090" s="99"/>
      <c r="BC1090" s="99"/>
      <c r="BD1090" s="99"/>
      <c r="BE1090" s="99"/>
      <c r="BF1090" s="99"/>
      <c r="BG1090" s="99"/>
      <c r="BH1090" s="99"/>
      <c r="BI1090" s="99"/>
      <c r="BJ1090" s="99"/>
      <c r="BK1090" s="99"/>
      <c r="BL1090" s="99"/>
      <c r="BM1090" s="99"/>
      <c r="BN1090" s="99"/>
      <c r="BO1090" s="99"/>
      <c r="BP1090" s="99"/>
      <c r="BQ1090" s="99"/>
      <c r="BR1090" s="99"/>
      <c r="BS1090" s="99"/>
      <c r="BT1090" s="99"/>
      <c r="BU1090" s="99"/>
      <c r="BV1090" s="99"/>
      <c r="BW1090" s="99"/>
      <c r="BX1090" s="99"/>
      <c r="BY1090" s="99"/>
      <c r="BZ1090" s="99"/>
      <c r="CA1090" s="99"/>
      <c r="CB1090" s="99"/>
      <c r="CC1090" s="99"/>
      <c r="CD1090" s="99"/>
      <c r="CE1090" s="99"/>
      <c r="CF1090" s="99"/>
      <c r="CG1090" s="99"/>
      <c r="CH1090" s="99"/>
      <c r="CI1090" s="206"/>
      <c r="CJ1090" s="206"/>
      <c r="CK1090" s="206"/>
      <c r="CL1090" s="206"/>
      <c r="CM1090" s="206"/>
      <c r="CN1090" s="206"/>
    </row>
    <row r="1091" spans="2:92" x14ac:dyDescent="0.25">
      <c r="B1091" s="99" t="str">
        <f t="shared" si="96"/>
        <v/>
      </c>
      <c r="R1091" s="99"/>
      <c r="S1091" s="99"/>
      <c r="T1091" s="99"/>
      <c r="U1091" s="99"/>
      <c r="V1091" s="99"/>
      <c r="W1091" s="99"/>
      <c r="X1091" s="99"/>
      <c r="Y1091" s="99"/>
      <c r="Z1091" s="99"/>
      <c r="AA1091" s="99"/>
      <c r="AB1091" s="99"/>
      <c r="AC1091" s="99"/>
      <c r="AD1091" s="99"/>
      <c r="AE1091" s="99"/>
      <c r="AF1091" s="99"/>
      <c r="AG1091" s="100"/>
      <c r="AH1091" s="99"/>
      <c r="AI1091" s="99"/>
      <c r="AJ1091" s="99"/>
      <c r="AK1091" s="99"/>
      <c r="AL1091" s="99"/>
      <c r="AM1091" s="99"/>
      <c r="AN1091" s="99"/>
      <c r="AO1091" s="99"/>
      <c r="AP1091" s="99"/>
      <c r="AQ1091" s="99"/>
      <c r="AR1091" s="99"/>
      <c r="AS1091" s="99"/>
      <c r="AT1091" s="99"/>
      <c r="AU1091" s="99"/>
      <c r="AV1091" s="99"/>
      <c r="AW1091" s="99"/>
      <c r="AX1091" s="99"/>
      <c r="AY1091" s="99"/>
      <c r="AZ1091" s="99"/>
      <c r="BA1091" s="99"/>
      <c r="BB1091" s="99"/>
      <c r="BC1091" s="99"/>
      <c r="BD1091" s="99"/>
      <c r="BE1091" s="99"/>
      <c r="BF1091" s="99"/>
      <c r="BG1091" s="99"/>
      <c r="BH1091" s="99"/>
      <c r="BI1091" s="99"/>
      <c r="BJ1091" s="99"/>
      <c r="BK1091" s="99"/>
      <c r="BL1091" s="99"/>
      <c r="BM1091" s="99"/>
      <c r="BN1091" s="99"/>
      <c r="BO1091" s="99"/>
      <c r="BP1091" s="99"/>
      <c r="BQ1091" s="99"/>
      <c r="BR1091" s="99"/>
      <c r="BS1091" s="99"/>
      <c r="BT1091" s="99"/>
      <c r="BU1091" s="99"/>
      <c r="BV1091" s="99"/>
      <c r="BW1091" s="99"/>
      <c r="BX1091" s="99"/>
      <c r="BY1091" s="99"/>
      <c r="BZ1091" s="99"/>
      <c r="CA1091" s="99"/>
      <c r="CB1091" s="99"/>
      <c r="CC1091" s="99"/>
      <c r="CD1091" s="99"/>
      <c r="CE1091" s="99"/>
      <c r="CF1091" s="99"/>
      <c r="CG1091" s="99"/>
      <c r="CH1091" s="99"/>
      <c r="CI1091" s="206"/>
      <c r="CJ1091" s="206"/>
      <c r="CK1091" s="206"/>
      <c r="CL1091" s="206"/>
      <c r="CM1091" s="206"/>
      <c r="CN1091" s="206"/>
    </row>
    <row r="1092" spans="2:92" x14ac:dyDescent="0.25">
      <c r="B1092" s="99" t="str">
        <f t="shared" si="96"/>
        <v/>
      </c>
      <c r="R1092" s="99"/>
      <c r="S1092" s="99"/>
      <c r="T1092" s="99"/>
      <c r="U1092" s="99"/>
      <c r="V1092" s="99"/>
      <c r="W1092" s="99"/>
      <c r="X1092" s="99"/>
      <c r="Y1092" s="99"/>
      <c r="Z1092" s="99"/>
      <c r="AA1092" s="99"/>
      <c r="AB1092" s="99"/>
      <c r="AC1092" s="99"/>
      <c r="AD1092" s="99"/>
      <c r="AE1092" s="99"/>
      <c r="AF1092" s="99"/>
      <c r="AG1092" s="100"/>
      <c r="AH1092" s="99"/>
      <c r="AI1092" s="99"/>
      <c r="AJ1092" s="99"/>
      <c r="AK1092" s="99"/>
      <c r="AL1092" s="99"/>
      <c r="AM1092" s="99"/>
      <c r="AN1092" s="99"/>
      <c r="AO1092" s="99"/>
      <c r="AP1092" s="99"/>
      <c r="AQ1092" s="99"/>
      <c r="AR1092" s="99"/>
      <c r="AS1092" s="99"/>
      <c r="AT1092" s="99"/>
      <c r="AU1092" s="99"/>
      <c r="AV1092" s="99"/>
      <c r="AW1092" s="99"/>
      <c r="AX1092" s="99"/>
      <c r="AY1092" s="99"/>
      <c r="AZ1092" s="99"/>
      <c r="BA1092" s="99"/>
      <c r="BB1092" s="99"/>
      <c r="BC1092" s="99"/>
      <c r="BD1092" s="99"/>
      <c r="BE1092" s="99"/>
      <c r="BF1092" s="99"/>
      <c r="BG1092" s="99"/>
      <c r="BH1092" s="99"/>
      <c r="BI1092" s="99"/>
      <c r="BJ1092" s="99"/>
      <c r="BK1092" s="99"/>
      <c r="BL1092" s="99"/>
      <c r="BM1092" s="99"/>
      <c r="BN1092" s="99"/>
      <c r="BO1092" s="99"/>
      <c r="BP1092" s="99"/>
      <c r="BQ1092" s="99"/>
      <c r="BR1092" s="99"/>
      <c r="BS1092" s="99"/>
      <c r="BT1092" s="99"/>
      <c r="BU1092" s="99"/>
      <c r="BV1092" s="99"/>
      <c r="BW1092" s="99"/>
      <c r="BX1092" s="99"/>
      <c r="BY1092" s="99"/>
      <c r="BZ1092" s="99"/>
      <c r="CA1092" s="99"/>
      <c r="CB1092" s="99"/>
      <c r="CC1092" s="99"/>
      <c r="CD1092" s="99"/>
      <c r="CE1092" s="99"/>
      <c r="CF1092" s="99"/>
      <c r="CG1092" s="99"/>
      <c r="CH1092" s="99"/>
      <c r="CI1092" s="206"/>
      <c r="CJ1092" s="206"/>
      <c r="CK1092" s="206"/>
      <c r="CL1092" s="206"/>
      <c r="CM1092" s="206"/>
      <c r="CN1092" s="206"/>
    </row>
    <row r="1093" spans="2:92" x14ac:dyDescent="0.25">
      <c r="B1093" s="99" t="str">
        <f t="shared" si="96"/>
        <v/>
      </c>
      <c r="R1093" s="99"/>
      <c r="S1093" s="99"/>
      <c r="T1093" s="99"/>
      <c r="U1093" s="99"/>
      <c r="V1093" s="99"/>
      <c r="W1093" s="99"/>
      <c r="X1093" s="99"/>
      <c r="Y1093" s="99"/>
      <c r="Z1093" s="99"/>
      <c r="AA1093" s="99"/>
      <c r="AB1093" s="99"/>
      <c r="AC1093" s="99"/>
      <c r="AD1093" s="99"/>
      <c r="AE1093" s="99"/>
      <c r="AF1093" s="99"/>
      <c r="AG1093" s="100"/>
      <c r="AH1093" s="99"/>
      <c r="AI1093" s="99"/>
      <c r="AJ1093" s="99"/>
      <c r="AK1093" s="99"/>
      <c r="AL1093" s="99"/>
      <c r="AM1093" s="99"/>
      <c r="AN1093" s="99"/>
      <c r="AO1093" s="99"/>
      <c r="AP1093" s="99"/>
      <c r="AQ1093" s="99"/>
      <c r="AR1093" s="99"/>
      <c r="AS1093" s="99"/>
      <c r="AT1093" s="99"/>
      <c r="AU1093" s="99"/>
      <c r="AV1093" s="99"/>
      <c r="AW1093" s="99"/>
      <c r="AX1093" s="99"/>
      <c r="AY1093" s="99"/>
      <c r="AZ1093" s="99"/>
      <c r="BA1093" s="99"/>
      <c r="BB1093" s="99"/>
      <c r="BC1093" s="99"/>
      <c r="BD1093" s="99"/>
      <c r="BE1093" s="99"/>
      <c r="BF1093" s="99"/>
      <c r="BG1093" s="99"/>
      <c r="BH1093" s="99"/>
      <c r="BI1093" s="99"/>
      <c r="BJ1093" s="99"/>
      <c r="BK1093" s="99"/>
      <c r="BL1093" s="99"/>
      <c r="BM1093" s="99"/>
      <c r="BN1093" s="99"/>
      <c r="BO1093" s="99"/>
      <c r="BP1093" s="99"/>
      <c r="BQ1093" s="99"/>
      <c r="BR1093" s="99"/>
      <c r="BS1093" s="99"/>
      <c r="BT1093" s="99"/>
      <c r="BU1093" s="99"/>
      <c r="BV1093" s="99"/>
      <c r="BW1093" s="99"/>
      <c r="BX1093" s="99"/>
      <c r="BY1093" s="99"/>
      <c r="BZ1093" s="99"/>
      <c r="CA1093" s="99"/>
      <c r="CB1093" s="99"/>
      <c r="CC1093" s="99"/>
      <c r="CD1093" s="99"/>
      <c r="CE1093" s="99"/>
      <c r="CF1093" s="99"/>
      <c r="CG1093" s="99"/>
      <c r="CH1093" s="99"/>
      <c r="CI1093" s="206"/>
      <c r="CJ1093" s="206"/>
      <c r="CK1093" s="206"/>
      <c r="CL1093" s="206"/>
      <c r="CM1093" s="206"/>
      <c r="CN1093" s="206"/>
    </row>
    <row r="1094" spans="2:92" x14ac:dyDescent="0.25">
      <c r="B1094" s="99" t="str">
        <f t="shared" si="96"/>
        <v/>
      </c>
      <c r="R1094" s="99"/>
      <c r="S1094" s="99"/>
      <c r="T1094" s="99"/>
      <c r="U1094" s="99"/>
      <c r="V1094" s="99"/>
      <c r="W1094" s="99"/>
      <c r="X1094" s="99"/>
      <c r="Y1094" s="99"/>
      <c r="Z1094" s="99"/>
      <c r="AA1094" s="99"/>
      <c r="AB1094" s="99"/>
      <c r="AC1094" s="99"/>
      <c r="AD1094" s="99"/>
      <c r="AE1094" s="99"/>
      <c r="AF1094" s="99"/>
      <c r="AG1094" s="100"/>
      <c r="AH1094" s="99"/>
      <c r="AI1094" s="99"/>
      <c r="AJ1094" s="99"/>
      <c r="AK1094" s="99"/>
      <c r="AL1094" s="99"/>
      <c r="AM1094" s="99"/>
      <c r="AN1094" s="99"/>
      <c r="AO1094" s="99"/>
      <c r="AP1094" s="99"/>
      <c r="AQ1094" s="99"/>
      <c r="AR1094" s="99"/>
      <c r="AS1094" s="99"/>
      <c r="AT1094" s="99"/>
      <c r="AU1094" s="99"/>
      <c r="AV1094" s="99"/>
      <c r="AW1094" s="99"/>
      <c r="AX1094" s="99"/>
      <c r="AY1094" s="99"/>
      <c r="AZ1094" s="99"/>
      <c r="BA1094" s="99"/>
      <c r="BB1094" s="99"/>
      <c r="BC1094" s="99"/>
      <c r="BD1094" s="99"/>
      <c r="BE1094" s="99"/>
      <c r="BF1094" s="99"/>
      <c r="BG1094" s="99"/>
      <c r="BH1094" s="99"/>
      <c r="BI1094" s="99"/>
      <c r="BJ1094" s="99"/>
      <c r="BK1094" s="99"/>
      <c r="BL1094" s="99"/>
      <c r="BM1094" s="99"/>
      <c r="BN1094" s="99"/>
      <c r="BO1094" s="99"/>
      <c r="BP1094" s="99"/>
      <c r="BQ1094" s="99"/>
      <c r="BR1094" s="99"/>
      <c r="BS1094" s="99"/>
      <c r="BT1094" s="99"/>
      <c r="BU1094" s="99"/>
      <c r="BV1094" s="99"/>
      <c r="BW1094" s="99"/>
      <c r="BX1094" s="99"/>
      <c r="BY1094" s="99"/>
      <c r="BZ1094" s="99"/>
      <c r="CA1094" s="99"/>
      <c r="CB1094" s="99"/>
      <c r="CC1094" s="99"/>
      <c r="CD1094" s="99"/>
      <c r="CE1094" s="99"/>
      <c r="CF1094" s="99"/>
      <c r="CG1094" s="99"/>
      <c r="CH1094" s="99"/>
      <c r="CI1094" s="206"/>
      <c r="CJ1094" s="206"/>
      <c r="CK1094" s="206"/>
      <c r="CL1094" s="206"/>
      <c r="CM1094" s="206"/>
      <c r="CN1094" s="206"/>
    </row>
    <row r="1095" spans="2:92" x14ac:dyDescent="0.25">
      <c r="B1095" s="99" t="str">
        <f t="shared" si="96"/>
        <v/>
      </c>
      <c r="R1095" s="99"/>
      <c r="S1095" s="99"/>
      <c r="T1095" s="99"/>
      <c r="U1095" s="99"/>
      <c r="V1095" s="99"/>
      <c r="W1095" s="99"/>
      <c r="X1095" s="99"/>
      <c r="Y1095" s="99"/>
      <c r="Z1095" s="99"/>
      <c r="AA1095" s="99"/>
      <c r="AB1095" s="99"/>
      <c r="AC1095" s="99"/>
      <c r="AD1095" s="99"/>
      <c r="AE1095" s="99"/>
      <c r="AF1095" s="99"/>
      <c r="AG1095" s="100"/>
      <c r="AH1095" s="99"/>
      <c r="AI1095" s="99"/>
      <c r="AJ1095" s="99"/>
      <c r="AK1095" s="99"/>
      <c r="AL1095" s="99"/>
      <c r="AM1095" s="99"/>
      <c r="AN1095" s="99"/>
      <c r="AO1095" s="99"/>
      <c r="AP1095" s="99"/>
      <c r="AQ1095" s="99"/>
      <c r="AR1095" s="99"/>
      <c r="AS1095" s="99"/>
      <c r="AT1095" s="99"/>
      <c r="AU1095" s="99"/>
      <c r="AV1095" s="99"/>
      <c r="AW1095" s="99"/>
      <c r="AX1095" s="99"/>
      <c r="AY1095" s="99"/>
      <c r="AZ1095" s="99"/>
      <c r="BA1095" s="99"/>
      <c r="BB1095" s="99"/>
      <c r="BC1095" s="99"/>
      <c r="BD1095" s="99"/>
      <c r="BE1095" s="99"/>
      <c r="BF1095" s="99"/>
      <c r="BG1095" s="99"/>
      <c r="BH1095" s="99"/>
      <c r="BI1095" s="99"/>
      <c r="BJ1095" s="99"/>
      <c r="BK1095" s="99"/>
      <c r="BL1095" s="99"/>
      <c r="BM1095" s="99"/>
      <c r="BN1095" s="99"/>
      <c r="BO1095" s="99"/>
      <c r="BP1095" s="99"/>
      <c r="BQ1095" s="99"/>
      <c r="BR1095" s="99"/>
      <c r="BS1095" s="99"/>
      <c r="BT1095" s="99"/>
      <c r="BU1095" s="99"/>
      <c r="BV1095" s="99"/>
      <c r="BW1095" s="99"/>
      <c r="BX1095" s="99"/>
      <c r="BY1095" s="99"/>
      <c r="BZ1095" s="99"/>
      <c r="CA1095" s="99"/>
      <c r="CB1095" s="99"/>
      <c r="CC1095" s="99"/>
      <c r="CD1095" s="99"/>
      <c r="CE1095" s="99"/>
      <c r="CF1095" s="99"/>
      <c r="CG1095" s="99"/>
      <c r="CH1095" s="99"/>
      <c r="CI1095" s="206"/>
      <c r="CJ1095" s="206"/>
      <c r="CK1095" s="206"/>
      <c r="CL1095" s="206"/>
      <c r="CM1095" s="206"/>
      <c r="CN1095" s="206"/>
    </row>
    <row r="1096" spans="2:92" x14ac:dyDescent="0.25">
      <c r="B1096" s="99" t="str">
        <f t="shared" si="96"/>
        <v/>
      </c>
      <c r="R1096" s="99"/>
      <c r="S1096" s="99"/>
      <c r="T1096" s="99"/>
      <c r="U1096" s="99"/>
      <c r="V1096" s="99"/>
      <c r="W1096" s="99"/>
      <c r="X1096" s="99"/>
      <c r="Y1096" s="99"/>
      <c r="Z1096" s="99"/>
      <c r="AA1096" s="99"/>
      <c r="AB1096" s="99"/>
      <c r="AC1096" s="99"/>
      <c r="AD1096" s="99"/>
      <c r="AE1096" s="99"/>
      <c r="AF1096" s="99"/>
      <c r="AG1096" s="100"/>
      <c r="AH1096" s="99"/>
      <c r="AI1096" s="99"/>
      <c r="AJ1096" s="99"/>
      <c r="AK1096" s="99"/>
      <c r="AL1096" s="99"/>
      <c r="AM1096" s="99"/>
      <c r="AN1096" s="99"/>
      <c r="AO1096" s="99"/>
      <c r="AP1096" s="99"/>
      <c r="AQ1096" s="99"/>
      <c r="AR1096" s="99"/>
      <c r="AS1096" s="99"/>
      <c r="AT1096" s="99"/>
      <c r="AU1096" s="99"/>
      <c r="AV1096" s="99"/>
      <c r="AW1096" s="99"/>
      <c r="AX1096" s="99"/>
      <c r="AY1096" s="99"/>
      <c r="AZ1096" s="99"/>
      <c r="BA1096" s="99"/>
      <c r="BB1096" s="99"/>
      <c r="BC1096" s="99"/>
      <c r="BD1096" s="99"/>
      <c r="BE1096" s="99"/>
      <c r="BF1096" s="99"/>
      <c r="BG1096" s="99"/>
      <c r="BH1096" s="99"/>
      <c r="BI1096" s="99"/>
      <c r="BJ1096" s="99"/>
      <c r="BK1096" s="99"/>
      <c r="BL1096" s="99"/>
      <c r="BM1096" s="99"/>
      <c r="BN1096" s="99"/>
      <c r="BO1096" s="99"/>
      <c r="BP1096" s="99"/>
      <c r="BQ1096" s="99"/>
      <c r="BR1096" s="99"/>
      <c r="BS1096" s="99"/>
      <c r="BT1096" s="99"/>
      <c r="BU1096" s="99"/>
      <c r="BV1096" s="99"/>
      <c r="BW1096" s="99"/>
      <c r="BX1096" s="99"/>
      <c r="BY1096" s="99"/>
      <c r="BZ1096" s="99"/>
      <c r="CA1096" s="99"/>
      <c r="CB1096" s="99"/>
      <c r="CC1096" s="99"/>
      <c r="CD1096" s="99"/>
      <c r="CE1096" s="99"/>
      <c r="CF1096" s="99"/>
      <c r="CG1096" s="99"/>
      <c r="CH1096" s="99"/>
      <c r="CI1096" s="206"/>
      <c r="CJ1096" s="206"/>
      <c r="CK1096" s="206"/>
      <c r="CL1096" s="206"/>
      <c r="CM1096" s="206"/>
      <c r="CN1096" s="206"/>
    </row>
    <row r="1097" spans="2:92" x14ac:dyDescent="0.25">
      <c r="B1097" s="99" t="str">
        <f t="shared" si="96"/>
        <v/>
      </c>
      <c r="R1097" s="99"/>
      <c r="S1097" s="99"/>
      <c r="T1097" s="99"/>
      <c r="U1097" s="99"/>
      <c r="V1097" s="99"/>
      <c r="W1097" s="99"/>
      <c r="X1097" s="99"/>
      <c r="Y1097" s="99"/>
      <c r="Z1097" s="99"/>
      <c r="AA1097" s="99"/>
      <c r="AB1097" s="99"/>
      <c r="AC1097" s="99"/>
      <c r="AD1097" s="99"/>
      <c r="AE1097" s="99"/>
      <c r="AF1097" s="99"/>
      <c r="AG1097" s="100"/>
      <c r="AH1097" s="99"/>
      <c r="AI1097" s="99"/>
      <c r="AJ1097" s="99"/>
      <c r="AK1097" s="99"/>
      <c r="AL1097" s="99"/>
      <c r="AM1097" s="99"/>
      <c r="AN1097" s="99"/>
      <c r="AO1097" s="99"/>
      <c r="AP1097" s="99"/>
      <c r="AQ1097" s="99"/>
      <c r="AR1097" s="99"/>
      <c r="AS1097" s="99"/>
      <c r="AT1097" s="99"/>
      <c r="AU1097" s="99"/>
      <c r="AV1097" s="99"/>
      <c r="AW1097" s="99"/>
      <c r="AX1097" s="99"/>
      <c r="AY1097" s="99"/>
      <c r="AZ1097" s="99"/>
      <c r="BA1097" s="99"/>
      <c r="BB1097" s="99"/>
      <c r="BC1097" s="99"/>
      <c r="BD1097" s="99"/>
      <c r="BE1097" s="99"/>
      <c r="BF1097" s="99"/>
      <c r="BG1097" s="99"/>
      <c r="BH1097" s="99"/>
      <c r="BI1097" s="99"/>
      <c r="BJ1097" s="99"/>
      <c r="BK1097" s="99"/>
      <c r="BL1097" s="99"/>
      <c r="BM1097" s="99"/>
      <c r="BN1097" s="99"/>
      <c r="BO1097" s="99"/>
      <c r="BP1097" s="99"/>
      <c r="BQ1097" s="99"/>
      <c r="BR1097" s="99"/>
      <c r="BS1097" s="99"/>
      <c r="BT1097" s="99"/>
      <c r="BU1097" s="99"/>
      <c r="BV1097" s="99"/>
      <c r="BW1097" s="99"/>
      <c r="BX1097" s="99"/>
      <c r="BY1097" s="99"/>
      <c r="BZ1097" s="99"/>
      <c r="CA1097" s="99"/>
      <c r="CB1097" s="99"/>
      <c r="CC1097" s="99"/>
      <c r="CD1097" s="99"/>
      <c r="CE1097" s="99"/>
      <c r="CF1097" s="99"/>
      <c r="CG1097" s="99"/>
      <c r="CH1097" s="99"/>
      <c r="CI1097" s="206"/>
      <c r="CJ1097" s="206"/>
      <c r="CK1097" s="206"/>
      <c r="CL1097" s="206"/>
      <c r="CM1097" s="206"/>
      <c r="CN1097" s="206"/>
    </row>
    <row r="1098" spans="2:92" x14ac:dyDescent="0.25">
      <c r="B1098" s="99" t="str">
        <f t="shared" si="96"/>
        <v/>
      </c>
      <c r="R1098" s="99"/>
      <c r="S1098" s="99"/>
      <c r="T1098" s="99"/>
      <c r="U1098" s="99"/>
      <c r="V1098" s="99"/>
      <c r="W1098" s="99"/>
      <c r="X1098" s="99"/>
      <c r="Y1098" s="99"/>
      <c r="Z1098" s="99"/>
      <c r="AA1098" s="99"/>
      <c r="AB1098" s="99"/>
      <c r="AC1098" s="99"/>
      <c r="AD1098" s="99"/>
      <c r="AE1098" s="99"/>
      <c r="AF1098" s="99"/>
      <c r="AG1098" s="100"/>
      <c r="AH1098" s="99"/>
      <c r="AI1098" s="99"/>
      <c r="AJ1098" s="99"/>
      <c r="AK1098" s="99"/>
      <c r="AL1098" s="99"/>
      <c r="AM1098" s="99"/>
      <c r="AN1098" s="99"/>
      <c r="AO1098" s="99"/>
      <c r="AP1098" s="99"/>
      <c r="AQ1098" s="99"/>
      <c r="AR1098" s="99"/>
      <c r="AS1098" s="99"/>
      <c r="AT1098" s="99"/>
      <c r="AU1098" s="99"/>
      <c r="AV1098" s="99"/>
      <c r="AW1098" s="99"/>
      <c r="AX1098" s="99"/>
      <c r="AY1098" s="99"/>
      <c r="AZ1098" s="99"/>
      <c r="BA1098" s="99"/>
      <c r="BB1098" s="99"/>
      <c r="BC1098" s="99"/>
      <c r="BD1098" s="99"/>
      <c r="BE1098" s="99"/>
      <c r="BF1098" s="99"/>
      <c r="BG1098" s="99"/>
      <c r="BH1098" s="99"/>
      <c r="BI1098" s="99"/>
      <c r="BJ1098" s="99"/>
      <c r="BK1098" s="99"/>
      <c r="BL1098" s="99"/>
      <c r="BM1098" s="99"/>
      <c r="BN1098" s="99"/>
      <c r="BO1098" s="99"/>
      <c r="BP1098" s="99"/>
      <c r="BQ1098" s="99"/>
      <c r="BR1098" s="99"/>
      <c r="BS1098" s="99"/>
      <c r="BT1098" s="99"/>
      <c r="BU1098" s="99"/>
      <c r="BV1098" s="99"/>
      <c r="BW1098" s="99"/>
      <c r="BX1098" s="99"/>
      <c r="BY1098" s="99"/>
      <c r="BZ1098" s="99"/>
      <c r="CA1098" s="99"/>
      <c r="CB1098" s="99"/>
      <c r="CC1098" s="99"/>
      <c r="CD1098" s="99"/>
      <c r="CE1098" s="99"/>
      <c r="CF1098" s="99"/>
      <c r="CG1098" s="99"/>
      <c r="CH1098" s="99"/>
      <c r="CI1098" s="206"/>
      <c r="CJ1098" s="206"/>
      <c r="CK1098" s="206"/>
      <c r="CL1098" s="206"/>
      <c r="CM1098" s="206"/>
      <c r="CN1098" s="206"/>
    </row>
    <row r="1099" spans="2:92" x14ac:dyDescent="0.25">
      <c r="B1099" s="99" t="str">
        <f t="shared" si="96"/>
        <v/>
      </c>
      <c r="R1099" s="99"/>
      <c r="S1099" s="99"/>
      <c r="T1099" s="99"/>
      <c r="U1099" s="99"/>
      <c r="V1099" s="99"/>
      <c r="W1099" s="99"/>
      <c r="X1099" s="99"/>
      <c r="Y1099" s="99"/>
      <c r="Z1099" s="99"/>
      <c r="AA1099" s="99"/>
      <c r="AB1099" s="99"/>
      <c r="AC1099" s="99"/>
      <c r="AD1099" s="99"/>
      <c r="AE1099" s="99"/>
      <c r="AF1099" s="99"/>
      <c r="AG1099" s="100"/>
      <c r="AH1099" s="99"/>
      <c r="AI1099" s="99"/>
      <c r="AJ1099" s="99"/>
      <c r="AK1099" s="99"/>
      <c r="AL1099" s="99"/>
      <c r="AM1099" s="99"/>
      <c r="AN1099" s="99"/>
      <c r="AO1099" s="99"/>
      <c r="AP1099" s="99"/>
      <c r="AQ1099" s="99"/>
      <c r="AR1099" s="99"/>
      <c r="AS1099" s="99"/>
      <c r="AT1099" s="99"/>
      <c r="AU1099" s="99"/>
      <c r="AV1099" s="99"/>
      <c r="AW1099" s="99"/>
      <c r="AX1099" s="99"/>
      <c r="AY1099" s="99"/>
      <c r="AZ1099" s="99"/>
      <c r="BA1099" s="99"/>
      <c r="BB1099" s="99"/>
      <c r="BC1099" s="99"/>
      <c r="BD1099" s="99"/>
      <c r="BE1099" s="99"/>
      <c r="BF1099" s="99"/>
      <c r="BG1099" s="99"/>
      <c r="BH1099" s="99"/>
      <c r="BI1099" s="99"/>
      <c r="BJ1099" s="99"/>
      <c r="BK1099" s="99"/>
      <c r="BL1099" s="99"/>
      <c r="BM1099" s="99"/>
      <c r="BN1099" s="99"/>
      <c r="BO1099" s="99"/>
      <c r="BP1099" s="99"/>
      <c r="BQ1099" s="99"/>
      <c r="BR1099" s="99"/>
      <c r="BS1099" s="99"/>
      <c r="BT1099" s="99"/>
      <c r="BU1099" s="99"/>
      <c r="BV1099" s="99"/>
      <c r="BW1099" s="99"/>
      <c r="BX1099" s="99"/>
      <c r="BY1099" s="99"/>
      <c r="BZ1099" s="99"/>
      <c r="CA1099" s="99"/>
      <c r="CB1099" s="99"/>
      <c r="CC1099" s="99"/>
      <c r="CD1099" s="99"/>
      <c r="CE1099" s="99"/>
      <c r="CF1099" s="99"/>
      <c r="CG1099" s="99"/>
      <c r="CH1099" s="99"/>
      <c r="CI1099" s="206"/>
      <c r="CJ1099" s="206"/>
      <c r="CK1099" s="206"/>
      <c r="CL1099" s="206"/>
      <c r="CM1099" s="206"/>
      <c r="CN1099" s="206"/>
    </row>
    <row r="1100" spans="2:92" x14ac:dyDescent="0.25">
      <c r="B1100" s="99" t="str">
        <f t="shared" si="96"/>
        <v/>
      </c>
      <c r="R1100" s="99"/>
      <c r="S1100" s="99"/>
      <c r="T1100" s="99"/>
      <c r="U1100" s="99"/>
      <c r="V1100" s="99"/>
      <c r="W1100" s="99"/>
      <c r="X1100" s="99"/>
      <c r="Y1100" s="99"/>
      <c r="Z1100" s="99"/>
      <c r="AA1100" s="99"/>
      <c r="AB1100" s="99"/>
      <c r="AC1100" s="99"/>
      <c r="AD1100" s="99"/>
      <c r="AE1100" s="99"/>
      <c r="AF1100" s="99"/>
      <c r="AG1100" s="100"/>
      <c r="AH1100" s="99"/>
      <c r="AI1100" s="99"/>
      <c r="AJ1100" s="99"/>
      <c r="AK1100" s="99"/>
      <c r="AL1100" s="99"/>
      <c r="AM1100" s="99"/>
      <c r="AN1100" s="99"/>
      <c r="AO1100" s="99"/>
      <c r="AP1100" s="99"/>
      <c r="AQ1100" s="99"/>
      <c r="AR1100" s="99"/>
      <c r="AS1100" s="99"/>
      <c r="AT1100" s="99"/>
      <c r="AU1100" s="99"/>
      <c r="AV1100" s="99"/>
      <c r="AW1100" s="99"/>
      <c r="AX1100" s="99"/>
      <c r="AY1100" s="99"/>
      <c r="AZ1100" s="99"/>
      <c r="BA1100" s="99"/>
      <c r="BB1100" s="99"/>
      <c r="BC1100" s="99"/>
      <c r="BD1100" s="99"/>
      <c r="BE1100" s="99"/>
      <c r="BF1100" s="99"/>
      <c r="BG1100" s="99"/>
      <c r="BH1100" s="99"/>
      <c r="BI1100" s="99"/>
      <c r="BJ1100" s="99"/>
      <c r="BK1100" s="99"/>
      <c r="BL1100" s="99"/>
      <c r="BM1100" s="99"/>
      <c r="BN1100" s="99"/>
      <c r="BO1100" s="99"/>
      <c r="BP1100" s="99"/>
      <c r="BQ1100" s="99"/>
      <c r="BR1100" s="99"/>
      <c r="BS1100" s="99"/>
      <c r="BT1100" s="99"/>
      <c r="BU1100" s="99"/>
      <c r="BV1100" s="99"/>
      <c r="BW1100" s="99"/>
      <c r="BX1100" s="99"/>
      <c r="BY1100" s="99"/>
      <c r="BZ1100" s="99"/>
      <c r="CA1100" s="99"/>
      <c r="CB1100" s="99"/>
      <c r="CC1100" s="99"/>
      <c r="CD1100" s="99"/>
      <c r="CE1100" s="99"/>
      <c r="CF1100" s="99"/>
      <c r="CG1100" s="99"/>
      <c r="CH1100" s="99"/>
      <c r="CI1100" s="206"/>
      <c r="CJ1100" s="206"/>
      <c r="CK1100" s="206"/>
      <c r="CL1100" s="206"/>
      <c r="CM1100" s="206"/>
      <c r="CN1100" s="206"/>
    </row>
    <row r="1101" spans="2:92" x14ac:dyDescent="0.25">
      <c r="B1101" s="99" t="str">
        <f t="shared" si="96"/>
        <v/>
      </c>
      <c r="R1101" s="99"/>
      <c r="S1101" s="99"/>
      <c r="T1101" s="99"/>
      <c r="U1101" s="99"/>
      <c r="V1101" s="99"/>
      <c r="W1101" s="99"/>
      <c r="X1101" s="99"/>
      <c r="Y1101" s="99"/>
      <c r="Z1101" s="99"/>
      <c r="AA1101" s="99"/>
      <c r="AB1101" s="99"/>
      <c r="AC1101" s="99"/>
      <c r="AD1101" s="99"/>
      <c r="AE1101" s="99"/>
      <c r="AF1101" s="99"/>
      <c r="AG1101" s="100"/>
      <c r="AH1101" s="99"/>
      <c r="AI1101" s="99"/>
      <c r="AJ1101" s="99"/>
      <c r="AK1101" s="99"/>
      <c r="AL1101" s="99"/>
      <c r="AM1101" s="99"/>
      <c r="AN1101" s="99"/>
      <c r="AO1101" s="99"/>
      <c r="AP1101" s="99"/>
      <c r="AQ1101" s="99"/>
      <c r="AR1101" s="99"/>
      <c r="AS1101" s="99"/>
      <c r="AT1101" s="99"/>
      <c r="AU1101" s="99"/>
      <c r="AV1101" s="99"/>
      <c r="AW1101" s="99"/>
      <c r="AX1101" s="99"/>
      <c r="AY1101" s="99"/>
      <c r="AZ1101" s="99"/>
      <c r="BA1101" s="99"/>
      <c r="BB1101" s="99"/>
      <c r="BC1101" s="99"/>
      <c r="BD1101" s="99"/>
      <c r="BE1101" s="99"/>
      <c r="BF1101" s="99"/>
      <c r="BG1101" s="99"/>
      <c r="BH1101" s="99"/>
      <c r="BI1101" s="99"/>
      <c r="BJ1101" s="99"/>
      <c r="BK1101" s="99"/>
      <c r="BL1101" s="99"/>
      <c r="BM1101" s="99"/>
      <c r="BN1101" s="99"/>
      <c r="BO1101" s="99"/>
      <c r="BP1101" s="99"/>
      <c r="BQ1101" s="99"/>
      <c r="BR1101" s="99"/>
      <c r="BS1101" s="99"/>
      <c r="BT1101" s="99"/>
      <c r="BU1101" s="99"/>
      <c r="BV1101" s="99"/>
      <c r="BW1101" s="99"/>
      <c r="BX1101" s="99"/>
      <c r="BY1101" s="99"/>
      <c r="BZ1101" s="99"/>
      <c r="CA1101" s="99"/>
      <c r="CB1101" s="99"/>
      <c r="CC1101" s="99"/>
      <c r="CD1101" s="99"/>
      <c r="CE1101" s="99"/>
      <c r="CF1101" s="99"/>
      <c r="CG1101" s="99"/>
      <c r="CH1101" s="99"/>
      <c r="CI1101" s="206"/>
      <c r="CJ1101" s="206"/>
      <c r="CK1101" s="206"/>
      <c r="CL1101" s="206"/>
      <c r="CM1101" s="206"/>
      <c r="CN1101" s="206"/>
    </row>
    <row r="1102" spans="2:92" x14ac:dyDescent="0.25">
      <c r="B1102" s="99" t="str">
        <f t="shared" si="96"/>
        <v/>
      </c>
      <c r="R1102" s="99"/>
      <c r="S1102" s="99"/>
      <c r="T1102" s="99"/>
      <c r="U1102" s="99"/>
      <c r="V1102" s="99"/>
      <c r="W1102" s="99"/>
      <c r="X1102" s="99"/>
      <c r="Y1102" s="99"/>
      <c r="Z1102" s="99"/>
      <c r="AA1102" s="99"/>
      <c r="AB1102" s="99"/>
      <c r="AC1102" s="99"/>
      <c r="AD1102" s="99"/>
      <c r="AE1102" s="99"/>
      <c r="AF1102" s="99"/>
      <c r="AG1102" s="100"/>
      <c r="AH1102" s="99"/>
      <c r="AI1102" s="99"/>
      <c r="AJ1102" s="99"/>
      <c r="AK1102" s="99"/>
      <c r="AL1102" s="99"/>
      <c r="AM1102" s="99"/>
      <c r="AN1102" s="99"/>
      <c r="AO1102" s="99"/>
      <c r="AP1102" s="99"/>
      <c r="AQ1102" s="99"/>
      <c r="AR1102" s="99"/>
      <c r="AS1102" s="99"/>
      <c r="AT1102" s="99"/>
      <c r="AU1102" s="99"/>
      <c r="AV1102" s="99"/>
      <c r="AW1102" s="99"/>
      <c r="AX1102" s="99"/>
      <c r="AY1102" s="99"/>
      <c r="AZ1102" s="99"/>
      <c r="BA1102" s="99"/>
      <c r="BB1102" s="99"/>
      <c r="BC1102" s="99"/>
      <c r="BD1102" s="99"/>
      <c r="BE1102" s="99"/>
      <c r="BF1102" s="99"/>
      <c r="BG1102" s="99"/>
      <c r="BH1102" s="99"/>
      <c r="BI1102" s="99"/>
      <c r="BJ1102" s="99"/>
      <c r="BK1102" s="99"/>
      <c r="BL1102" s="99"/>
      <c r="BM1102" s="99"/>
      <c r="BN1102" s="99"/>
      <c r="BO1102" s="99"/>
      <c r="BP1102" s="99"/>
      <c r="BQ1102" s="99"/>
      <c r="BR1102" s="99"/>
      <c r="BS1102" s="99"/>
      <c r="BT1102" s="99"/>
      <c r="BU1102" s="99"/>
      <c r="BV1102" s="99"/>
      <c r="BW1102" s="99"/>
      <c r="BX1102" s="99"/>
      <c r="BY1102" s="99"/>
      <c r="BZ1102" s="99"/>
      <c r="CA1102" s="99"/>
      <c r="CB1102" s="99"/>
      <c r="CC1102" s="99"/>
      <c r="CD1102" s="99"/>
      <c r="CE1102" s="99"/>
      <c r="CF1102" s="99"/>
      <c r="CG1102" s="99"/>
      <c r="CH1102" s="99"/>
      <c r="CI1102" s="206"/>
      <c r="CJ1102" s="206"/>
      <c r="CK1102" s="206"/>
      <c r="CL1102" s="206"/>
      <c r="CM1102" s="206"/>
      <c r="CN1102" s="206"/>
    </row>
    <row r="1103" spans="2:92" x14ac:dyDescent="0.25">
      <c r="B1103" s="99" t="str">
        <f t="shared" si="96"/>
        <v/>
      </c>
      <c r="R1103" s="99"/>
      <c r="S1103" s="99"/>
      <c r="T1103" s="99"/>
      <c r="U1103" s="99"/>
      <c r="V1103" s="99"/>
      <c r="W1103" s="99"/>
      <c r="X1103" s="99"/>
      <c r="Y1103" s="99"/>
      <c r="Z1103" s="99"/>
      <c r="AA1103" s="99"/>
      <c r="AB1103" s="99"/>
      <c r="AC1103" s="99"/>
      <c r="AD1103" s="99"/>
      <c r="AE1103" s="99"/>
      <c r="AF1103" s="99"/>
      <c r="AG1103" s="100"/>
      <c r="AH1103" s="99"/>
      <c r="AI1103" s="99"/>
      <c r="AJ1103" s="99"/>
      <c r="AK1103" s="99"/>
      <c r="AL1103" s="99"/>
      <c r="AM1103" s="99"/>
      <c r="AN1103" s="99"/>
      <c r="AO1103" s="99"/>
      <c r="AP1103" s="99"/>
      <c r="AQ1103" s="99"/>
      <c r="AR1103" s="99"/>
      <c r="AS1103" s="99"/>
      <c r="AT1103" s="99"/>
      <c r="AU1103" s="99"/>
      <c r="AV1103" s="99"/>
      <c r="AW1103" s="99"/>
      <c r="AX1103" s="99"/>
      <c r="AY1103" s="99"/>
      <c r="AZ1103" s="99"/>
      <c r="BA1103" s="99"/>
      <c r="BB1103" s="99"/>
      <c r="BC1103" s="99"/>
      <c r="BD1103" s="99"/>
      <c r="BE1103" s="99"/>
      <c r="BF1103" s="99"/>
      <c r="BG1103" s="99"/>
      <c r="BH1103" s="99"/>
      <c r="BI1103" s="99"/>
      <c r="BJ1103" s="99"/>
      <c r="BK1103" s="99"/>
      <c r="BL1103" s="99"/>
      <c r="BM1103" s="99"/>
      <c r="BN1103" s="99"/>
      <c r="BO1103" s="99"/>
      <c r="BP1103" s="99"/>
      <c r="BQ1103" s="99"/>
      <c r="BR1103" s="99"/>
      <c r="BS1103" s="99"/>
      <c r="BT1103" s="99"/>
      <c r="BU1103" s="99"/>
      <c r="BV1103" s="99"/>
      <c r="BW1103" s="99"/>
      <c r="BX1103" s="99"/>
      <c r="BY1103" s="99"/>
      <c r="BZ1103" s="99"/>
      <c r="CA1103" s="99"/>
      <c r="CB1103" s="99"/>
      <c r="CC1103" s="99"/>
      <c r="CD1103" s="99"/>
      <c r="CE1103" s="99"/>
      <c r="CF1103" s="99"/>
      <c r="CG1103" s="99"/>
      <c r="CH1103" s="99"/>
      <c r="CI1103" s="206"/>
      <c r="CJ1103" s="206"/>
      <c r="CK1103" s="206"/>
      <c r="CL1103" s="206"/>
      <c r="CM1103" s="206"/>
      <c r="CN1103" s="206"/>
    </row>
    <row r="1104" spans="2:92" x14ac:dyDescent="0.25">
      <c r="B1104" s="99" t="str">
        <f t="shared" si="96"/>
        <v/>
      </c>
      <c r="R1104" s="99"/>
      <c r="S1104" s="99"/>
      <c r="T1104" s="99"/>
      <c r="U1104" s="99"/>
      <c r="V1104" s="99"/>
      <c r="W1104" s="99"/>
      <c r="X1104" s="99"/>
      <c r="Y1104" s="99"/>
      <c r="Z1104" s="99"/>
      <c r="AA1104" s="99"/>
      <c r="AB1104" s="99"/>
      <c r="AC1104" s="99"/>
      <c r="AD1104" s="99"/>
      <c r="AE1104" s="99"/>
      <c r="AF1104" s="99"/>
      <c r="AG1104" s="100"/>
      <c r="AH1104" s="99"/>
      <c r="AI1104" s="99"/>
      <c r="AJ1104" s="99"/>
      <c r="AK1104" s="99"/>
      <c r="AL1104" s="99"/>
      <c r="AM1104" s="99"/>
      <c r="AN1104" s="99"/>
      <c r="AO1104" s="99"/>
      <c r="AP1104" s="99"/>
      <c r="AQ1104" s="99"/>
      <c r="AR1104" s="99"/>
      <c r="AS1104" s="99"/>
      <c r="AT1104" s="99"/>
      <c r="AU1104" s="99"/>
      <c r="AV1104" s="99"/>
      <c r="AW1104" s="99"/>
      <c r="AX1104" s="99"/>
      <c r="AY1104" s="99"/>
      <c r="AZ1104" s="99"/>
      <c r="BA1104" s="99"/>
      <c r="BB1104" s="99"/>
      <c r="BC1104" s="99"/>
      <c r="BD1104" s="99"/>
      <c r="BE1104" s="99"/>
      <c r="BF1104" s="99"/>
      <c r="BG1104" s="99"/>
      <c r="BH1104" s="99"/>
      <c r="BI1104" s="99"/>
      <c r="BJ1104" s="99"/>
      <c r="BK1104" s="99"/>
      <c r="BL1104" s="99"/>
      <c r="BM1104" s="99"/>
      <c r="BN1104" s="99"/>
      <c r="BO1104" s="99"/>
      <c r="BP1104" s="99"/>
      <c r="BQ1104" s="99"/>
      <c r="BR1104" s="99"/>
      <c r="BS1104" s="99"/>
      <c r="BT1104" s="99"/>
      <c r="BU1104" s="99"/>
      <c r="BV1104" s="99"/>
      <c r="BW1104" s="99"/>
      <c r="BX1104" s="99"/>
      <c r="BY1104" s="99"/>
      <c r="BZ1104" s="99"/>
      <c r="CA1104" s="99"/>
      <c r="CB1104" s="99"/>
      <c r="CC1104" s="99"/>
      <c r="CD1104" s="99"/>
      <c r="CE1104" s="99"/>
      <c r="CF1104" s="99"/>
      <c r="CG1104" s="99"/>
      <c r="CH1104" s="99"/>
      <c r="CI1104" s="206"/>
      <c r="CJ1104" s="206"/>
      <c r="CK1104" s="206"/>
      <c r="CL1104" s="206"/>
      <c r="CM1104" s="206"/>
      <c r="CN1104" s="206"/>
    </row>
    <row r="1105" spans="2:92" x14ac:dyDescent="0.25">
      <c r="B1105" s="99" t="str">
        <f t="shared" si="96"/>
        <v/>
      </c>
      <c r="R1105" s="99"/>
      <c r="S1105" s="99"/>
      <c r="T1105" s="99"/>
      <c r="U1105" s="99"/>
      <c r="V1105" s="99"/>
      <c r="W1105" s="99"/>
      <c r="X1105" s="99"/>
      <c r="Y1105" s="99"/>
      <c r="Z1105" s="99"/>
      <c r="AA1105" s="99"/>
      <c r="AB1105" s="99"/>
      <c r="AC1105" s="99"/>
      <c r="AD1105" s="99"/>
      <c r="AE1105" s="99"/>
      <c r="AF1105" s="99"/>
      <c r="AG1105" s="100"/>
      <c r="AH1105" s="99"/>
      <c r="AI1105" s="99"/>
      <c r="AJ1105" s="99"/>
      <c r="AK1105" s="99"/>
      <c r="AL1105" s="99"/>
      <c r="AM1105" s="99"/>
      <c r="AN1105" s="99"/>
      <c r="AO1105" s="99"/>
      <c r="AP1105" s="99"/>
      <c r="AQ1105" s="99"/>
      <c r="AR1105" s="99"/>
      <c r="AS1105" s="99"/>
      <c r="AT1105" s="99"/>
      <c r="AU1105" s="99"/>
      <c r="AV1105" s="99"/>
      <c r="AW1105" s="99"/>
      <c r="AX1105" s="99"/>
      <c r="AY1105" s="99"/>
      <c r="AZ1105" s="99"/>
      <c r="BA1105" s="99"/>
      <c r="BB1105" s="99"/>
      <c r="BC1105" s="99"/>
      <c r="BD1105" s="99"/>
      <c r="BE1105" s="99"/>
      <c r="BF1105" s="99"/>
      <c r="BG1105" s="99"/>
      <c r="BH1105" s="99"/>
      <c r="BI1105" s="99"/>
      <c r="BJ1105" s="99"/>
      <c r="BK1105" s="99"/>
      <c r="BL1105" s="99"/>
      <c r="BM1105" s="99"/>
      <c r="BN1105" s="99"/>
      <c r="BO1105" s="99"/>
      <c r="BP1105" s="99"/>
      <c r="BQ1105" s="99"/>
      <c r="BR1105" s="99"/>
      <c r="BS1105" s="99"/>
      <c r="BT1105" s="99"/>
      <c r="BU1105" s="99"/>
      <c r="BV1105" s="99"/>
      <c r="BW1105" s="99"/>
      <c r="BX1105" s="99"/>
      <c r="BY1105" s="99"/>
      <c r="BZ1105" s="99"/>
      <c r="CA1105" s="99"/>
      <c r="CB1105" s="99"/>
      <c r="CC1105" s="99"/>
      <c r="CD1105" s="99"/>
      <c r="CE1105" s="99"/>
      <c r="CF1105" s="99"/>
      <c r="CG1105" s="99"/>
      <c r="CH1105" s="99"/>
      <c r="CI1105" s="206"/>
      <c r="CJ1105" s="206"/>
      <c r="CK1105" s="206"/>
      <c r="CL1105" s="206"/>
      <c r="CM1105" s="206"/>
      <c r="CN1105" s="206"/>
    </row>
    <row r="1106" spans="2:92" x14ac:dyDescent="0.25">
      <c r="B1106" s="99" t="str">
        <f t="shared" si="96"/>
        <v/>
      </c>
      <c r="R1106" s="99"/>
      <c r="S1106" s="99"/>
      <c r="T1106" s="99"/>
      <c r="U1106" s="99"/>
      <c r="V1106" s="99"/>
      <c r="W1106" s="99"/>
      <c r="X1106" s="99"/>
      <c r="Y1106" s="99"/>
      <c r="Z1106" s="99"/>
      <c r="AA1106" s="99"/>
      <c r="AB1106" s="99"/>
      <c r="AC1106" s="99"/>
      <c r="AD1106" s="99"/>
      <c r="AE1106" s="99"/>
      <c r="AF1106" s="99"/>
      <c r="AG1106" s="100"/>
      <c r="AH1106" s="99"/>
      <c r="AI1106" s="99"/>
      <c r="AJ1106" s="99"/>
      <c r="AK1106" s="99"/>
      <c r="AL1106" s="99"/>
      <c r="AM1106" s="99"/>
      <c r="AN1106" s="99"/>
      <c r="AO1106" s="99"/>
      <c r="AP1106" s="99"/>
      <c r="AQ1106" s="99"/>
      <c r="AR1106" s="99"/>
      <c r="AS1106" s="99"/>
      <c r="AT1106" s="99"/>
      <c r="AU1106" s="99"/>
      <c r="AV1106" s="99"/>
      <c r="AW1106" s="99"/>
      <c r="AX1106" s="99"/>
      <c r="AY1106" s="99"/>
      <c r="AZ1106" s="99"/>
      <c r="BA1106" s="99"/>
      <c r="BB1106" s="99"/>
      <c r="BC1106" s="99"/>
      <c r="BD1106" s="99"/>
      <c r="BE1106" s="99"/>
      <c r="BF1106" s="99"/>
      <c r="BG1106" s="99"/>
      <c r="BH1106" s="99"/>
      <c r="BI1106" s="99"/>
      <c r="BJ1106" s="99"/>
      <c r="BK1106" s="99"/>
      <c r="BL1106" s="99"/>
      <c r="BM1106" s="99"/>
      <c r="BN1106" s="99"/>
      <c r="BO1106" s="99"/>
      <c r="BP1106" s="99"/>
      <c r="BQ1106" s="99"/>
      <c r="BR1106" s="99"/>
      <c r="BS1106" s="99"/>
      <c r="BT1106" s="99"/>
      <c r="BU1106" s="99"/>
      <c r="BV1106" s="99"/>
      <c r="BW1106" s="99"/>
      <c r="BX1106" s="99"/>
      <c r="BY1106" s="99"/>
      <c r="BZ1106" s="99"/>
      <c r="CA1106" s="99"/>
      <c r="CB1106" s="99"/>
      <c r="CC1106" s="99"/>
      <c r="CD1106" s="99"/>
      <c r="CE1106" s="99"/>
      <c r="CF1106" s="99"/>
      <c r="CG1106" s="99"/>
      <c r="CH1106" s="99"/>
      <c r="CI1106" s="206"/>
      <c r="CJ1106" s="206"/>
      <c r="CK1106" s="206"/>
      <c r="CL1106" s="206"/>
      <c r="CM1106" s="206"/>
      <c r="CN1106" s="206"/>
    </row>
    <row r="1107" spans="2:92" x14ac:dyDescent="0.25">
      <c r="B1107" s="99" t="str">
        <f t="shared" si="96"/>
        <v/>
      </c>
      <c r="R1107" s="99"/>
      <c r="S1107" s="99"/>
      <c r="T1107" s="99"/>
      <c r="U1107" s="99"/>
      <c r="V1107" s="99"/>
      <c r="W1107" s="99"/>
      <c r="X1107" s="99"/>
      <c r="Y1107" s="99"/>
      <c r="Z1107" s="99"/>
      <c r="AA1107" s="99"/>
      <c r="AB1107" s="99"/>
      <c r="AC1107" s="99"/>
      <c r="AD1107" s="99"/>
      <c r="AE1107" s="99"/>
      <c r="AF1107" s="99"/>
      <c r="AG1107" s="100"/>
      <c r="AH1107" s="99"/>
      <c r="AI1107" s="99"/>
      <c r="AJ1107" s="99"/>
      <c r="AK1107" s="99"/>
      <c r="AL1107" s="99"/>
      <c r="AM1107" s="99"/>
      <c r="AN1107" s="99"/>
      <c r="AO1107" s="99"/>
      <c r="AP1107" s="99"/>
      <c r="AQ1107" s="99"/>
      <c r="AR1107" s="99"/>
      <c r="AS1107" s="99"/>
      <c r="AT1107" s="99"/>
      <c r="AU1107" s="99"/>
      <c r="AV1107" s="99"/>
      <c r="AW1107" s="99"/>
      <c r="AX1107" s="99"/>
      <c r="AY1107" s="99"/>
      <c r="AZ1107" s="99"/>
      <c r="BA1107" s="99"/>
      <c r="BB1107" s="99"/>
      <c r="BC1107" s="99"/>
      <c r="BD1107" s="99"/>
      <c r="BE1107" s="99"/>
      <c r="BF1107" s="99"/>
      <c r="BG1107" s="99"/>
      <c r="BH1107" s="99"/>
      <c r="BI1107" s="99"/>
      <c r="BJ1107" s="99"/>
      <c r="BK1107" s="99"/>
      <c r="BL1107" s="99"/>
      <c r="BM1107" s="99"/>
      <c r="BN1107" s="99"/>
      <c r="BO1107" s="99"/>
      <c r="BP1107" s="99"/>
      <c r="BQ1107" s="99"/>
      <c r="BR1107" s="99"/>
      <c r="BS1107" s="99"/>
      <c r="BT1107" s="99"/>
      <c r="BU1107" s="99"/>
      <c r="BV1107" s="99"/>
      <c r="BW1107" s="99"/>
      <c r="BX1107" s="99"/>
      <c r="BY1107" s="99"/>
      <c r="BZ1107" s="99"/>
      <c r="CA1107" s="99"/>
      <c r="CB1107" s="99"/>
      <c r="CC1107" s="99"/>
      <c r="CD1107" s="99"/>
      <c r="CE1107" s="99"/>
      <c r="CF1107" s="99"/>
      <c r="CG1107" s="99"/>
      <c r="CH1107" s="99"/>
      <c r="CI1107" s="206"/>
      <c r="CJ1107" s="206"/>
      <c r="CK1107" s="206"/>
      <c r="CL1107" s="206"/>
      <c r="CM1107" s="206"/>
      <c r="CN1107" s="206"/>
    </row>
    <row r="1108" spans="2:92" x14ac:dyDescent="0.25">
      <c r="B1108" s="99" t="str">
        <f t="shared" si="96"/>
        <v/>
      </c>
      <c r="R1108" s="99"/>
      <c r="S1108" s="99"/>
      <c r="T1108" s="99"/>
      <c r="U1108" s="99"/>
      <c r="V1108" s="99"/>
      <c r="W1108" s="99"/>
      <c r="X1108" s="99"/>
      <c r="Y1108" s="99"/>
      <c r="Z1108" s="99"/>
      <c r="AA1108" s="99"/>
      <c r="AB1108" s="99"/>
      <c r="AC1108" s="99"/>
      <c r="AD1108" s="99"/>
      <c r="AE1108" s="99"/>
      <c r="AF1108" s="99"/>
      <c r="AG1108" s="100"/>
      <c r="AH1108" s="99"/>
      <c r="AI1108" s="99"/>
      <c r="AJ1108" s="99"/>
      <c r="AK1108" s="99"/>
      <c r="AL1108" s="99"/>
      <c r="AM1108" s="99"/>
      <c r="AN1108" s="99"/>
      <c r="AO1108" s="99"/>
      <c r="AP1108" s="99"/>
      <c r="AQ1108" s="99"/>
      <c r="AR1108" s="99"/>
      <c r="AS1108" s="99"/>
      <c r="AT1108" s="99"/>
      <c r="AU1108" s="99"/>
      <c r="AV1108" s="99"/>
      <c r="AW1108" s="99"/>
      <c r="AX1108" s="99"/>
      <c r="AY1108" s="99"/>
      <c r="AZ1108" s="99"/>
      <c r="BA1108" s="99"/>
      <c r="BB1108" s="99"/>
      <c r="BC1108" s="99"/>
      <c r="BD1108" s="99"/>
      <c r="BE1108" s="99"/>
      <c r="BF1108" s="99"/>
      <c r="BG1108" s="99"/>
      <c r="BH1108" s="99"/>
      <c r="BI1108" s="99"/>
      <c r="BJ1108" s="99"/>
      <c r="BK1108" s="99"/>
      <c r="BL1108" s="99"/>
      <c r="BM1108" s="99"/>
      <c r="BN1108" s="99"/>
      <c r="BO1108" s="99"/>
      <c r="BP1108" s="99"/>
      <c r="BQ1108" s="99"/>
      <c r="BR1108" s="99"/>
      <c r="BS1108" s="99"/>
      <c r="BT1108" s="99"/>
      <c r="BU1108" s="99"/>
      <c r="BV1108" s="99"/>
      <c r="BW1108" s="99"/>
      <c r="BX1108" s="99"/>
      <c r="BY1108" s="99"/>
      <c r="BZ1108" s="99"/>
      <c r="CA1108" s="99"/>
      <c r="CB1108" s="99"/>
      <c r="CC1108" s="99"/>
      <c r="CD1108" s="99"/>
      <c r="CE1108" s="99"/>
      <c r="CF1108" s="99"/>
      <c r="CG1108" s="99"/>
      <c r="CH1108" s="99"/>
      <c r="CI1108" s="206"/>
      <c r="CJ1108" s="206"/>
      <c r="CK1108" s="206"/>
      <c r="CL1108" s="206"/>
      <c r="CM1108" s="206"/>
      <c r="CN1108" s="206"/>
    </row>
    <row r="1109" spans="2:92" x14ac:dyDescent="0.25">
      <c r="B1109" s="99" t="str">
        <f t="shared" si="96"/>
        <v/>
      </c>
      <c r="R1109" s="99"/>
      <c r="S1109" s="99"/>
      <c r="T1109" s="99"/>
      <c r="U1109" s="99"/>
      <c r="V1109" s="99"/>
      <c r="W1109" s="99"/>
      <c r="X1109" s="99"/>
      <c r="Y1109" s="99"/>
      <c r="Z1109" s="99"/>
      <c r="AA1109" s="99"/>
      <c r="AB1109" s="99"/>
      <c r="AC1109" s="99"/>
      <c r="AD1109" s="99"/>
      <c r="AE1109" s="99"/>
      <c r="AF1109" s="99"/>
      <c r="AG1109" s="100"/>
      <c r="AH1109" s="99"/>
      <c r="AI1109" s="99"/>
      <c r="AJ1109" s="99"/>
      <c r="AK1109" s="99"/>
      <c r="AL1109" s="99"/>
      <c r="AM1109" s="99"/>
      <c r="AN1109" s="99"/>
      <c r="AO1109" s="99"/>
      <c r="AP1109" s="99"/>
      <c r="AQ1109" s="99"/>
      <c r="AR1109" s="99"/>
      <c r="AS1109" s="99"/>
      <c r="AT1109" s="99"/>
      <c r="AU1109" s="99"/>
      <c r="AV1109" s="99"/>
      <c r="AW1109" s="99"/>
      <c r="AX1109" s="99"/>
      <c r="AY1109" s="99"/>
      <c r="AZ1109" s="99"/>
      <c r="BA1109" s="99"/>
      <c r="BB1109" s="99"/>
      <c r="BC1109" s="99"/>
      <c r="BD1109" s="99"/>
      <c r="BE1109" s="99"/>
      <c r="BF1109" s="99"/>
      <c r="BG1109" s="99"/>
      <c r="BH1109" s="99"/>
      <c r="BI1109" s="99"/>
      <c r="BJ1109" s="99"/>
      <c r="BK1109" s="99"/>
      <c r="BL1109" s="99"/>
      <c r="BM1109" s="99"/>
      <c r="BN1109" s="99"/>
      <c r="BO1109" s="99"/>
      <c r="BP1109" s="99"/>
      <c r="BQ1109" s="99"/>
      <c r="BR1109" s="99"/>
      <c r="BS1109" s="99"/>
      <c r="BT1109" s="99"/>
      <c r="BU1109" s="99"/>
      <c r="BV1109" s="99"/>
      <c r="BW1109" s="99"/>
      <c r="BX1109" s="99"/>
      <c r="BY1109" s="99"/>
      <c r="BZ1109" s="99"/>
      <c r="CA1109" s="99"/>
      <c r="CB1109" s="99"/>
      <c r="CC1109" s="99"/>
      <c r="CD1109" s="99"/>
      <c r="CE1109" s="99"/>
      <c r="CF1109" s="99"/>
      <c r="CG1109" s="99"/>
      <c r="CH1109" s="99"/>
      <c r="CI1109" s="206"/>
      <c r="CJ1109" s="206"/>
      <c r="CK1109" s="206"/>
      <c r="CL1109" s="206"/>
      <c r="CM1109" s="206"/>
      <c r="CN1109" s="206"/>
    </row>
    <row r="1110" spans="2:92" x14ac:dyDescent="0.25">
      <c r="B1110" s="99" t="str">
        <f t="shared" si="96"/>
        <v/>
      </c>
      <c r="R1110" s="99"/>
      <c r="S1110" s="99"/>
      <c r="T1110" s="99"/>
      <c r="U1110" s="99"/>
      <c r="V1110" s="99"/>
      <c r="W1110" s="99"/>
      <c r="X1110" s="99"/>
      <c r="Y1110" s="99"/>
      <c r="Z1110" s="99"/>
      <c r="AA1110" s="99"/>
      <c r="AB1110" s="99"/>
      <c r="AC1110" s="99"/>
      <c r="AD1110" s="99"/>
      <c r="AE1110" s="99"/>
      <c r="AF1110" s="99"/>
      <c r="AG1110" s="100"/>
      <c r="AH1110" s="99"/>
      <c r="AI1110" s="99"/>
      <c r="AJ1110" s="99"/>
      <c r="AK1110" s="99"/>
      <c r="AL1110" s="99"/>
      <c r="AM1110" s="99"/>
      <c r="AN1110" s="99"/>
      <c r="AO1110" s="99"/>
      <c r="AP1110" s="99"/>
      <c r="AQ1110" s="99"/>
      <c r="AR1110" s="99"/>
      <c r="AS1110" s="99"/>
      <c r="AT1110" s="99"/>
      <c r="AU1110" s="99"/>
      <c r="AV1110" s="99"/>
      <c r="AW1110" s="99"/>
      <c r="AX1110" s="99"/>
      <c r="AY1110" s="99"/>
      <c r="AZ1110" s="99"/>
      <c r="BA1110" s="99"/>
      <c r="BB1110" s="99"/>
      <c r="BC1110" s="99"/>
      <c r="BD1110" s="99"/>
      <c r="BE1110" s="99"/>
      <c r="BF1110" s="99"/>
      <c r="BG1110" s="99"/>
      <c r="BH1110" s="99"/>
      <c r="BI1110" s="99"/>
      <c r="BJ1110" s="99"/>
      <c r="BK1110" s="99"/>
      <c r="BL1110" s="99"/>
      <c r="BM1110" s="99"/>
      <c r="BN1110" s="99"/>
      <c r="BO1110" s="99"/>
      <c r="BP1110" s="99"/>
      <c r="BQ1110" s="99"/>
      <c r="BR1110" s="99"/>
      <c r="BS1110" s="99"/>
      <c r="BT1110" s="99"/>
      <c r="BU1110" s="99"/>
      <c r="BV1110" s="99"/>
      <c r="BW1110" s="99"/>
      <c r="BX1110" s="99"/>
      <c r="BY1110" s="99"/>
      <c r="BZ1110" s="99"/>
      <c r="CA1110" s="99"/>
      <c r="CB1110" s="99"/>
      <c r="CC1110" s="99"/>
      <c r="CD1110" s="99"/>
      <c r="CE1110" s="99"/>
      <c r="CF1110" s="99"/>
      <c r="CG1110" s="99"/>
      <c r="CH1110" s="99"/>
      <c r="CI1110" s="206"/>
      <c r="CJ1110" s="206"/>
      <c r="CK1110" s="206"/>
      <c r="CL1110" s="206"/>
      <c r="CM1110" s="206"/>
      <c r="CN1110" s="206"/>
    </row>
    <row r="1111" spans="2:92" x14ac:dyDescent="0.25">
      <c r="B1111" s="99" t="str">
        <f t="shared" si="96"/>
        <v/>
      </c>
      <c r="R1111" s="99"/>
      <c r="S1111" s="99"/>
      <c r="T1111" s="99"/>
      <c r="U1111" s="99"/>
      <c r="V1111" s="99"/>
      <c r="W1111" s="99"/>
      <c r="X1111" s="99"/>
      <c r="Y1111" s="99"/>
      <c r="Z1111" s="99"/>
      <c r="AA1111" s="99"/>
      <c r="AB1111" s="99"/>
      <c r="AC1111" s="99"/>
      <c r="AD1111" s="99"/>
      <c r="AE1111" s="99"/>
      <c r="AF1111" s="99"/>
      <c r="AG1111" s="100"/>
      <c r="AH1111" s="99"/>
      <c r="AI1111" s="99"/>
      <c r="AJ1111" s="99"/>
      <c r="AK1111" s="99"/>
      <c r="AL1111" s="99"/>
      <c r="AM1111" s="99"/>
      <c r="AN1111" s="99"/>
      <c r="AO1111" s="99"/>
      <c r="AP1111" s="99"/>
      <c r="AQ1111" s="99"/>
      <c r="AR1111" s="99"/>
      <c r="AS1111" s="99"/>
      <c r="AT1111" s="99"/>
      <c r="AU1111" s="99"/>
      <c r="AV1111" s="99"/>
      <c r="AW1111" s="99"/>
      <c r="AX1111" s="99"/>
      <c r="AY1111" s="99"/>
      <c r="AZ1111" s="99"/>
      <c r="BA1111" s="99"/>
      <c r="BB1111" s="99"/>
      <c r="BC1111" s="99"/>
      <c r="BD1111" s="99"/>
      <c r="BE1111" s="99"/>
      <c r="BF1111" s="99"/>
      <c r="BG1111" s="99"/>
      <c r="BH1111" s="99"/>
      <c r="BI1111" s="99"/>
      <c r="BJ1111" s="99"/>
      <c r="BK1111" s="99"/>
      <c r="BL1111" s="99"/>
      <c r="BM1111" s="99"/>
      <c r="BN1111" s="99"/>
      <c r="BO1111" s="99"/>
      <c r="BP1111" s="99"/>
      <c r="BQ1111" s="99"/>
      <c r="BR1111" s="99"/>
      <c r="BS1111" s="99"/>
      <c r="BT1111" s="99"/>
      <c r="BU1111" s="99"/>
      <c r="BV1111" s="99"/>
      <c r="BW1111" s="99"/>
      <c r="BX1111" s="99"/>
      <c r="BY1111" s="99"/>
      <c r="BZ1111" s="99"/>
      <c r="CA1111" s="99"/>
      <c r="CB1111" s="99"/>
      <c r="CC1111" s="99"/>
      <c r="CD1111" s="99"/>
      <c r="CE1111" s="99"/>
      <c r="CF1111" s="99"/>
      <c r="CG1111" s="99"/>
      <c r="CH1111" s="99"/>
      <c r="CI1111" s="206"/>
      <c r="CJ1111" s="206"/>
      <c r="CK1111" s="206"/>
      <c r="CL1111" s="206"/>
      <c r="CM1111" s="206"/>
      <c r="CN1111" s="206"/>
    </row>
    <row r="1112" spans="2:92" x14ac:dyDescent="0.25">
      <c r="B1112" s="99" t="str">
        <f t="shared" si="96"/>
        <v/>
      </c>
      <c r="R1112" s="99"/>
      <c r="S1112" s="99"/>
      <c r="T1112" s="99"/>
      <c r="U1112" s="99"/>
      <c r="V1112" s="99"/>
      <c r="W1112" s="99"/>
      <c r="X1112" s="99"/>
      <c r="Y1112" s="99"/>
      <c r="Z1112" s="99"/>
      <c r="AA1112" s="99"/>
      <c r="AB1112" s="99"/>
      <c r="AC1112" s="99"/>
      <c r="AD1112" s="99"/>
      <c r="AE1112" s="99"/>
      <c r="AF1112" s="99"/>
      <c r="AG1112" s="100"/>
      <c r="AH1112" s="99"/>
      <c r="AI1112" s="99"/>
      <c r="AJ1112" s="99"/>
      <c r="AK1112" s="99"/>
      <c r="AL1112" s="99"/>
      <c r="AM1112" s="99"/>
      <c r="AN1112" s="99"/>
      <c r="AO1112" s="99"/>
      <c r="AP1112" s="99"/>
      <c r="AQ1112" s="99"/>
      <c r="AR1112" s="99"/>
      <c r="AS1112" s="99"/>
      <c r="AT1112" s="99"/>
      <c r="AU1112" s="99"/>
      <c r="AV1112" s="99"/>
      <c r="AW1112" s="99"/>
      <c r="AX1112" s="99"/>
      <c r="AY1112" s="99"/>
      <c r="AZ1112" s="99"/>
      <c r="BA1112" s="99"/>
      <c r="BB1112" s="99"/>
      <c r="BC1112" s="99"/>
      <c r="BD1112" s="99"/>
      <c r="BE1112" s="99"/>
      <c r="BF1112" s="99"/>
      <c r="BG1112" s="99"/>
      <c r="BH1112" s="99"/>
      <c r="BI1112" s="99"/>
      <c r="BJ1112" s="99"/>
      <c r="BK1112" s="99"/>
      <c r="BL1112" s="99"/>
      <c r="BM1112" s="99"/>
      <c r="BN1112" s="99"/>
      <c r="BO1112" s="99"/>
      <c r="BP1112" s="99"/>
      <c r="BQ1112" s="99"/>
      <c r="BR1112" s="99"/>
      <c r="BS1112" s="99"/>
      <c r="BT1112" s="99"/>
      <c r="BU1112" s="99"/>
      <c r="BV1112" s="99"/>
      <c r="BW1112" s="99"/>
      <c r="BX1112" s="99"/>
      <c r="BY1112" s="99"/>
      <c r="BZ1112" s="99"/>
      <c r="CA1112" s="99"/>
      <c r="CB1112" s="99"/>
      <c r="CC1112" s="99"/>
      <c r="CD1112" s="99"/>
      <c r="CE1112" s="99"/>
      <c r="CF1112" s="99"/>
      <c r="CG1112" s="99"/>
      <c r="CH1112" s="99"/>
      <c r="CI1112" s="206"/>
      <c r="CJ1112" s="206"/>
      <c r="CK1112" s="206"/>
      <c r="CL1112" s="206"/>
      <c r="CM1112" s="206"/>
      <c r="CN1112" s="206"/>
    </row>
    <row r="1113" spans="2:92" x14ac:dyDescent="0.25">
      <c r="B1113" s="99" t="str">
        <f t="shared" si="96"/>
        <v/>
      </c>
      <c r="R1113" s="99"/>
      <c r="S1113" s="99"/>
      <c r="T1113" s="99"/>
      <c r="U1113" s="99"/>
      <c r="V1113" s="99"/>
      <c r="W1113" s="99"/>
      <c r="X1113" s="99"/>
      <c r="Y1113" s="99"/>
      <c r="Z1113" s="99"/>
      <c r="AA1113" s="99"/>
      <c r="AB1113" s="99"/>
      <c r="AC1113" s="99"/>
      <c r="AD1113" s="99"/>
      <c r="AE1113" s="99"/>
      <c r="AF1113" s="99"/>
      <c r="AG1113" s="100"/>
      <c r="AH1113" s="99"/>
      <c r="AI1113" s="99"/>
      <c r="AJ1113" s="99"/>
      <c r="AK1113" s="99"/>
      <c r="AL1113" s="99"/>
      <c r="AM1113" s="99"/>
      <c r="AN1113" s="99"/>
      <c r="AO1113" s="99"/>
      <c r="AP1113" s="99"/>
      <c r="AQ1113" s="99"/>
      <c r="AR1113" s="99"/>
      <c r="AS1113" s="99"/>
      <c r="AT1113" s="99"/>
      <c r="AU1113" s="99"/>
      <c r="AV1113" s="99"/>
      <c r="AW1113" s="99"/>
      <c r="AX1113" s="99"/>
      <c r="AY1113" s="99"/>
      <c r="AZ1113" s="99"/>
      <c r="BA1113" s="99"/>
      <c r="BB1113" s="99"/>
      <c r="BC1113" s="99"/>
      <c r="BD1113" s="99"/>
      <c r="BE1113" s="99"/>
      <c r="BF1113" s="99"/>
      <c r="BG1113" s="99"/>
      <c r="BH1113" s="99"/>
      <c r="BI1113" s="99"/>
      <c r="BJ1113" s="99"/>
      <c r="BK1113" s="99"/>
      <c r="BL1113" s="99"/>
      <c r="BM1113" s="99"/>
      <c r="BN1113" s="99"/>
      <c r="BO1113" s="99"/>
      <c r="BP1113" s="99"/>
      <c r="BQ1113" s="99"/>
      <c r="BR1113" s="99"/>
      <c r="BS1113" s="99"/>
      <c r="BT1113" s="99"/>
      <c r="BU1113" s="99"/>
      <c r="BV1113" s="99"/>
      <c r="BW1113" s="99"/>
      <c r="BX1113" s="99"/>
      <c r="BY1113" s="99"/>
      <c r="BZ1113" s="99"/>
      <c r="CA1113" s="99"/>
      <c r="CB1113" s="99"/>
      <c r="CC1113" s="99"/>
      <c r="CD1113" s="99"/>
      <c r="CE1113" s="99"/>
      <c r="CF1113" s="99"/>
      <c r="CG1113" s="99"/>
      <c r="CH1113" s="99"/>
      <c r="CI1113" s="206"/>
      <c r="CJ1113" s="206"/>
      <c r="CK1113" s="206"/>
      <c r="CL1113" s="206"/>
      <c r="CM1113" s="206"/>
      <c r="CN1113" s="206"/>
    </row>
    <row r="1114" spans="2:92" x14ac:dyDescent="0.25">
      <c r="B1114" s="99" t="str">
        <f t="shared" si="96"/>
        <v/>
      </c>
      <c r="R1114" s="99"/>
      <c r="S1114" s="99"/>
      <c r="T1114" s="99"/>
      <c r="U1114" s="99"/>
      <c r="V1114" s="99"/>
      <c r="W1114" s="99"/>
      <c r="X1114" s="99"/>
      <c r="Y1114" s="99"/>
      <c r="Z1114" s="99"/>
      <c r="AA1114" s="99"/>
      <c r="AB1114" s="99"/>
      <c r="AC1114" s="99"/>
      <c r="AD1114" s="99"/>
      <c r="AE1114" s="99"/>
      <c r="AF1114" s="99"/>
      <c r="AG1114" s="100"/>
      <c r="AH1114" s="99"/>
      <c r="AI1114" s="99"/>
      <c r="AJ1114" s="99"/>
      <c r="AK1114" s="99"/>
      <c r="AL1114" s="99"/>
      <c r="AM1114" s="99"/>
      <c r="AN1114" s="99"/>
      <c r="AO1114" s="99"/>
      <c r="AP1114" s="99"/>
      <c r="AQ1114" s="99"/>
      <c r="AR1114" s="99"/>
      <c r="AS1114" s="99"/>
      <c r="AT1114" s="99"/>
      <c r="AU1114" s="99"/>
      <c r="AV1114" s="99"/>
      <c r="AW1114" s="99"/>
      <c r="AX1114" s="99"/>
      <c r="AY1114" s="99"/>
      <c r="AZ1114" s="99"/>
      <c r="BA1114" s="99"/>
      <c r="BB1114" s="99"/>
      <c r="BC1114" s="99"/>
      <c r="BD1114" s="99"/>
      <c r="BE1114" s="99"/>
      <c r="BF1114" s="99"/>
      <c r="BG1114" s="99"/>
      <c r="BH1114" s="99"/>
      <c r="BI1114" s="99"/>
      <c r="BJ1114" s="99"/>
      <c r="BK1114" s="99"/>
      <c r="BL1114" s="99"/>
      <c r="BM1114" s="99"/>
      <c r="BN1114" s="99"/>
      <c r="BO1114" s="99"/>
      <c r="BP1114" s="99"/>
      <c r="BQ1114" s="99"/>
      <c r="BR1114" s="99"/>
      <c r="BS1114" s="99"/>
      <c r="BT1114" s="99"/>
      <c r="BU1114" s="99"/>
      <c r="BV1114" s="99"/>
      <c r="BW1114" s="99"/>
      <c r="BX1114" s="99"/>
      <c r="BY1114" s="99"/>
      <c r="BZ1114" s="99"/>
      <c r="CA1114" s="99"/>
      <c r="CB1114" s="99"/>
      <c r="CC1114" s="99"/>
      <c r="CD1114" s="99"/>
      <c r="CE1114" s="99"/>
      <c r="CF1114" s="99"/>
      <c r="CG1114" s="99"/>
      <c r="CH1114" s="99"/>
      <c r="CI1114" s="206"/>
      <c r="CJ1114" s="206"/>
      <c r="CK1114" s="206"/>
      <c r="CL1114" s="206"/>
      <c r="CM1114" s="206"/>
      <c r="CN1114" s="206"/>
    </row>
    <row r="1115" spans="2:92" x14ac:dyDescent="0.25">
      <c r="B1115" s="99" t="str">
        <f t="shared" si="96"/>
        <v/>
      </c>
      <c r="R1115" s="99"/>
      <c r="S1115" s="99"/>
      <c r="T1115" s="99"/>
      <c r="U1115" s="99"/>
      <c r="V1115" s="99"/>
      <c r="W1115" s="99"/>
      <c r="X1115" s="99"/>
      <c r="Y1115" s="99"/>
      <c r="Z1115" s="99"/>
      <c r="AA1115" s="99"/>
      <c r="AB1115" s="99"/>
      <c r="AC1115" s="99"/>
      <c r="AD1115" s="99"/>
      <c r="AE1115" s="99"/>
      <c r="AF1115" s="99"/>
      <c r="AG1115" s="100"/>
      <c r="AH1115" s="99"/>
      <c r="AI1115" s="99"/>
      <c r="AJ1115" s="99"/>
      <c r="AK1115" s="99"/>
      <c r="AL1115" s="99"/>
      <c r="AM1115" s="99"/>
      <c r="AN1115" s="99"/>
      <c r="AO1115" s="99"/>
      <c r="AP1115" s="99"/>
      <c r="AQ1115" s="99"/>
      <c r="AR1115" s="99"/>
      <c r="AS1115" s="99"/>
      <c r="AT1115" s="99"/>
      <c r="AU1115" s="99"/>
      <c r="AV1115" s="99"/>
      <c r="AW1115" s="99"/>
      <c r="AX1115" s="99"/>
      <c r="AY1115" s="99"/>
      <c r="AZ1115" s="99"/>
      <c r="BA1115" s="99"/>
      <c r="BB1115" s="99"/>
      <c r="BC1115" s="99"/>
      <c r="BD1115" s="99"/>
      <c r="BE1115" s="99"/>
      <c r="BF1115" s="99"/>
      <c r="BG1115" s="99"/>
      <c r="BH1115" s="99"/>
      <c r="BI1115" s="99"/>
      <c r="BJ1115" s="99"/>
      <c r="BK1115" s="99"/>
      <c r="BL1115" s="99"/>
      <c r="BM1115" s="99"/>
      <c r="BN1115" s="99"/>
      <c r="BO1115" s="99"/>
      <c r="BP1115" s="99"/>
      <c r="BQ1115" s="99"/>
      <c r="BR1115" s="99"/>
      <c r="BS1115" s="99"/>
      <c r="BT1115" s="99"/>
      <c r="BU1115" s="99"/>
      <c r="BV1115" s="99"/>
      <c r="BW1115" s="99"/>
      <c r="BX1115" s="99"/>
      <c r="BY1115" s="99"/>
      <c r="BZ1115" s="99"/>
      <c r="CA1115" s="99"/>
      <c r="CB1115" s="99"/>
      <c r="CC1115" s="99"/>
      <c r="CD1115" s="99"/>
      <c r="CE1115" s="99"/>
      <c r="CF1115" s="99"/>
      <c r="CG1115" s="99"/>
      <c r="CH1115" s="99"/>
      <c r="CI1115" s="206"/>
      <c r="CJ1115" s="206"/>
      <c r="CK1115" s="206"/>
      <c r="CL1115" s="206"/>
      <c r="CM1115" s="206"/>
      <c r="CN1115" s="206"/>
    </row>
    <row r="1116" spans="2:92" x14ac:dyDescent="0.25">
      <c r="B1116" s="99" t="str">
        <f t="shared" si="96"/>
        <v/>
      </c>
      <c r="R1116" s="99"/>
      <c r="S1116" s="99"/>
      <c r="T1116" s="99"/>
      <c r="U1116" s="99"/>
      <c r="V1116" s="99"/>
      <c r="W1116" s="99"/>
      <c r="X1116" s="99"/>
      <c r="Y1116" s="99"/>
      <c r="Z1116" s="99"/>
      <c r="AA1116" s="99"/>
      <c r="AB1116" s="99"/>
      <c r="AC1116" s="99"/>
      <c r="AD1116" s="99"/>
      <c r="AE1116" s="99"/>
      <c r="AF1116" s="99"/>
      <c r="AG1116" s="100"/>
      <c r="AH1116" s="99"/>
      <c r="AI1116" s="99"/>
      <c r="AJ1116" s="99"/>
      <c r="AK1116" s="99"/>
      <c r="AL1116" s="99"/>
      <c r="AM1116" s="99"/>
      <c r="AN1116" s="99"/>
      <c r="AO1116" s="99"/>
      <c r="AP1116" s="99"/>
      <c r="AQ1116" s="99"/>
      <c r="AR1116" s="99"/>
      <c r="AS1116" s="99"/>
      <c r="AT1116" s="99"/>
      <c r="AU1116" s="99"/>
      <c r="AV1116" s="99"/>
      <c r="AW1116" s="99"/>
      <c r="AX1116" s="99"/>
      <c r="AY1116" s="99"/>
      <c r="AZ1116" s="99"/>
      <c r="BA1116" s="99"/>
      <c r="BB1116" s="99"/>
      <c r="BC1116" s="99"/>
      <c r="BD1116" s="99"/>
      <c r="BE1116" s="99"/>
      <c r="BF1116" s="99"/>
      <c r="BG1116" s="99"/>
      <c r="BH1116" s="99"/>
      <c r="BI1116" s="99"/>
      <c r="BJ1116" s="99"/>
      <c r="BK1116" s="99"/>
      <c r="BL1116" s="99"/>
      <c r="BM1116" s="99"/>
      <c r="BN1116" s="99"/>
      <c r="BO1116" s="99"/>
      <c r="BP1116" s="99"/>
      <c r="BQ1116" s="99"/>
      <c r="BR1116" s="99"/>
      <c r="BS1116" s="99"/>
      <c r="BT1116" s="99"/>
      <c r="BU1116" s="99"/>
      <c r="BV1116" s="99"/>
      <c r="BW1116" s="99"/>
      <c r="BX1116" s="99"/>
      <c r="BY1116" s="99"/>
      <c r="BZ1116" s="99"/>
      <c r="CA1116" s="99"/>
      <c r="CB1116" s="99"/>
      <c r="CC1116" s="99"/>
      <c r="CD1116" s="99"/>
      <c r="CE1116" s="99"/>
      <c r="CF1116" s="99"/>
      <c r="CG1116" s="99"/>
      <c r="CH1116" s="99"/>
      <c r="CI1116" s="206"/>
      <c r="CJ1116" s="206"/>
      <c r="CK1116" s="206"/>
      <c r="CL1116" s="206"/>
      <c r="CM1116" s="206"/>
      <c r="CN1116" s="206"/>
    </row>
    <row r="1117" spans="2:92" x14ac:dyDescent="0.25">
      <c r="B1117" s="99" t="str">
        <f t="shared" si="96"/>
        <v/>
      </c>
      <c r="R1117" s="99"/>
      <c r="S1117" s="99"/>
      <c r="T1117" s="99"/>
      <c r="U1117" s="99"/>
      <c r="V1117" s="99"/>
      <c r="W1117" s="99"/>
      <c r="X1117" s="99"/>
      <c r="Y1117" s="99"/>
      <c r="Z1117" s="99"/>
      <c r="AA1117" s="99"/>
      <c r="AB1117" s="99"/>
      <c r="AC1117" s="99"/>
      <c r="AD1117" s="99"/>
      <c r="AE1117" s="99"/>
      <c r="AF1117" s="99"/>
      <c r="AG1117" s="100"/>
      <c r="AH1117" s="99"/>
      <c r="AI1117" s="99"/>
      <c r="AJ1117" s="99"/>
      <c r="AK1117" s="99"/>
      <c r="AL1117" s="99"/>
      <c r="AM1117" s="99"/>
      <c r="AN1117" s="99"/>
      <c r="AO1117" s="99"/>
      <c r="AP1117" s="99"/>
      <c r="AQ1117" s="99"/>
      <c r="AR1117" s="99"/>
      <c r="AS1117" s="99"/>
      <c r="AT1117" s="99"/>
      <c r="AU1117" s="99"/>
      <c r="AV1117" s="99"/>
      <c r="AW1117" s="99"/>
      <c r="AX1117" s="99"/>
      <c r="AY1117" s="99"/>
      <c r="AZ1117" s="99"/>
      <c r="BA1117" s="99"/>
      <c r="BB1117" s="99"/>
      <c r="BC1117" s="99"/>
      <c r="BD1117" s="99"/>
      <c r="BE1117" s="99"/>
      <c r="BF1117" s="99"/>
      <c r="BG1117" s="99"/>
      <c r="BH1117" s="99"/>
      <c r="BI1117" s="99"/>
      <c r="BJ1117" s="99"/>
      <c r="BK1117" s="99"/>
      <c r="BL1117" s="99"/>
      <c r="BM1117" s="99"/>
      <c r="BN1117" s="99"/>
      <c r="BO1117" s="99"/>
      <c r="BP1117" s="99"/>
      <c r="BQ1117" s="99"/>
      <c r="BR1117" s="99"/>
      <c r="BS1117" s="99"/>
      <c r="BT1117" s="99"/>
      <c r="BU1117" s="99"/>
      <c r="BV1117" s="99"/>
      <c r="BW1117" s="99"/>
      <c r="BX1117" s="99"/>
      <c r="BY1117" s="99"/>
      <c r="BZ1117" s="99"/>
      <c r="CA1117" s="99"/>
      <c r="CB1117" s="99"/>
      <c r="CC1117" s="99"/>
      <c r="CD1117" s="99"/>
      <c r="CE1117" s="99"/>
      <c r="CF1117" s="99"/>
      <c r="CG1117" s="99"/>
      <c r="CH1117" s="99"/>
      <c r="CI1117" s="206"/>
      <c r="CJ1117" s="206"/>
      <c r="CK1117" s="206"/>
      <c r="CL1117" s="206"/>
      <c r="CM1117" s="206"/>
      <c r="CN1117" s="206"/>
    </row>
    <row r="1118" spans="2:92" x14ac:dyDescent="0.25">
      <c r="B1118" s="99" t="str">
        <f t="shared" si="96"/>
        <v/>
      </c>
      <c r="R1118" s="99"/>
      <c r="S1118" s="99"/>
      <c r="T1118" s="99"/>
      <c r="U1118" s="99"/>
      <c r="V1118" s="99"/>
      <c r="W1118" s="99"/>
      <c r="X1118" s="99"/>
      <c r="Y1118" s="99"/>
      <c r="Z1118" s="99"/>
      <c r="AA1118" s="99"/>
      <c r="AB1118" s="99"/>
      <c r="AC1118" s="99"/>
      <c r="AD1118" s="99"/>
      <c r="AE1118" s="99"/>
      <c r="AF1118" s="99"/>
      <c r="AG1118" s="100"/>
      <c r="AH1118" s="99"/>
      <c r="AI1118" s="99"/>
      <c r="AJ1118" s="99"/>
      <c r="AK1118" s="99"/>
      <c r="AL1118" s="99"/>
      <c r="AM1118" s="99"/>
      <c r="AN1118" s="99"/>
      <c r="AO1118" s="99"/>
      <c r="AP1118" s="99"/>
      <c r="AQ1118" s="99"/>
      <c r="AR1118" s="99"/>
      <c r="AS1118" s="99"/>
      <c r="AT1118" s="99"/>
      <c r="AU1118" s="99"/>
      <c r="AV1118" s="99"/>
      <c r="AW1118" s="99"/>
      <c r="AX1118" s="99"/>
      <c r="AY1118" s="99"/>
      <c r="AZ1118" s="99"/>
      <c r="BA1118" s="99"/>
      <c r="BB1118" s="99"/>
      <c r="BC1118" s="99"/>
      <c r="BD1118" s="99"/>
      <c r="BE1118" s="99"/>
      <c r="BF1118" s="99"/>
      <c r="BG1118" s="99"/>
      <c r="BH1118" s="99"/>
      <c r="BI1118" s="99"/>
      <c r="BJ1118" s="99"/>
      <c r="BK1118" s="99"/>
      <c r="BL1118" s="99"/>
      <c r="BM1118" s="99"/>
      <c r="BN1118" s="99"/>
      <c r="BO1118" s="99"/>
      <c r="BP1118" s="99"/>
      <c r="BQ1118" s="99"/>
      <c r="BR1118" s="99"/>
      <c r="BS1118" s="99"/>
      <c r="BT1118" s="99"/>
      <c r="BU1118" s="99"/>
      <c r="BV1118" s="99"/>
      <c r="BW1118" s="99"/>
      <c r="BX1118" s="99"/>
      <c r="BY1118" s="99"/>
      <c r="BZ1118" s="99"/>
      <c r="CA1118" s="99"/>
      <c r="CB1118" s="99"/>
      <c r="CC1118" s="99"/>
      <c r="CD1118" s="99"/>
      <c r="CE1118" s="99"/>
      <c r="CF1118" s="99"/>
      <c r="CG1118" s="99"/>
      <c r="CH1118" s="99"/>
      <c r="CI1118" s="206"/>
      <c r="CJ1118" s="206"/>
      <c r="CK1118" s="206"/>
      <c r="CL1118" s="206"/>
      <c r="CM1118" s="206"/>
      <c r="CN1118" s="206"/>
    </row>
    <row r="1119" spans="2:92" x14ac:dyDescent="0.25">
      <c r="B1119" s="99" t="str">
        <f t="shared" si="96"/>
        <v/>
      </c>
      <c r="R1119" s="99"/>
      <c r="S1119" s="99"/>
      <c r="T1119" s="99"/>
      <c r="U1119" s="99"/>
      <c r="V1119" s="99"/>
      <c r="W1119" s="99"/>
      <c r="X1119" s="99"/>
      <c r="Y1119" s="99"/>
      <c r="Z1119" s="99"/>
      <c r="AA1119" s="99"/>
      <c r="AB1119" s="99"/>
      <c r="AC1119" s="99"/>
      <c r="AD1119" s="99"/>
      <c r="AE1119" s="99"/>
      <c r="AF1119" s="99"/>
      <c r="AG1119" s="100"/>
      <c r="AH1119" s="99"/>
      <c r="AI1119" s="99"/>
      <c r="AJ1119" s="99"/>
      <c r="AK1119" s="99"/>
      <c r="AL1119" s="99"/>
      <c r="AM1119" s="99"/>
      <c r="AN1119" s="99"/>
      <c r="AO1119" s="99"/>
      <c r="AP1119" s="99"/>
      <c r="AQ1119" s="99"/>
      <c r="AR1119" s="99"/>
      <c r="AS1119" s="99"/>
      <c r="AT1119" s="99"/>
      <c r="AU1119" s="99"/>
      <c r="AV1119" s="99"/>
      <c r="AW1119" s="99"/>
      <c r="AX1119" s="99"/>
      <c r="AY1119" s="99"/>
      <c r="AZ1119" s="99"/>
      <c r="BA1119" s="99"/>
      <c r="BB1119" s="99"/>
      <c r="BC1119" s="99"/>
      <c r="BD1119" s="99"/>
      <c r="BE1119" s="99"/>
      <c r="BF1119" s="99"/>
      <c r="BG1119" s="99"/>
      <c r="BH1119" s="99"/>
      <c r="BI1119" s="99"/>
      <c r="BJ1119" s="99"/>
      <c r="BK1119" s="99"/>
      <c r="BL1119" s="99"/>
      <c r="BM1119" s="99"/>
      <c r="BN1119" s="99"/>
      <c r="BO1119" s="99"/>
      <c r="BP1119" s="99"/>
      <c r="BQ1119" s="99"/>
      <c r="BR1119" s="99"/>
      <c r="BS1119" s="99"/>
      <c r="BT1119" s="99"/>
      <c r="BU1119" s="99"/>
      <c r="BV1119" s="99"/>
      <c r="BW1119" s="99"/>
      <c r="BX1119" s="99"/>
      <c r="BY1119" s="99"/>
      <c r="BZ1119" s="99"/>
      <c r="CA1119" s="99"/>
      <c r="CB1119" s="99"/>
      <c r="CC1119" s="99"/>
      <c r="CD1119" s="99"/>
      <c r="CE1119" s="99"/>
      <c r="CF1119" s="99"/>
      <c r="CG1119" s="99"/>
      <c r="CH1119" s="99"/>
      <c r="CI1119" s="206"/>
      <c r="CJ1119" s="206"/>
      <c r="CK1119" s="206"/>
      <c r="CL1119" s="206"/>
      <c r="CM1119" s="206"/>
      <c r="CN1119" s="206"/>
    </row>
    <row r="1120" spans="2:92" x14ac:dyDescent="0.25">
      <c r="B1120" s="99" t="str">
        <f t="shared" si="96"/>
        <v/>
      </c>
      <c r="R1120" s="99"/>
      <c r="S1120" s="99"/>
      <c r="T1120" s="99"/>
      <c r="U1120" s="99"/>
      <c r="V1120" s="99"/>
      <c r="W1120" s="99"/>
      <c r="X1120" s="99"/>
      <c r="Y1120" s="99"/>
      <c r="Z1120" s="99"/>
      <c r="AA1120" s="99"/>
      <c r="AB1120" s="99"/>
      <c r="AC1120" s="99"/>
      <c r="AD1120" s="99"/>
      <c r="AE1120" s="99"/>
      <c r="AF1120" s="99"/>
      <c r="AG1120" s="100"/>
      <c r="AH1120" s="99"/>
      <c r="AI1120" s="99"/>
      <c r="AJ1120" s="99"/>
      <c r="AK1120" s="99"/>
      <c r="AL1120" s="99"/>
      <c r="AM1120" s="99"/>
      <c r="AN1120" s="99"/>
      <c r="AO1120" s="99"/>
      <c r="AP1120" s="99"/>
      <c r="AQ1120" s="99"/>
      <c r="AR1120" s="99"/>
      <c r="AS1120" s="99"/>
      <c r="AT1120" s="99"/>
      <c r="AU1120" s="99"/>
      <c r="AV1120" s="99"/>
      <c r="AW1120" s="99"/>
      <c r="AX1120" s="99"/>
      <c r="AY1120" s="99"/>
      <c r="AZ1120" s="99"/>
      <c r="BA1120" s="99"/>
      <c r="BB1120" s="99"/>
      <c r="BC1120" s="99"/>
      <c r="BD1120" s="99"/>
      <c r="BE1120" s="99"/>
      <c r="BF1120" s="99"/>
      <c r="BG1120" s="99"/>
      <c r="BH1120" s="99"/>
      <c r="BI1120" s="99"/>
      <c r="BJ1120" s="99"/>
      <c r="BK1120" s="99"/>
      <c r="BL1120" s="99"/>
      <c r="BM1120" s="99"/>
      <c r="BN1120" s="99"/>
      <c r="BO1120" s="99"/>
      <c r="BP1120" s="99"/>
      <c r="BQ1120" s="99"/>
      <c r="BR1120" s="99"/>
      <c r="BS1120" s="99"/>
      <c r="BT1120" s="99"/>
      <c r="BU1120" s="99"/>
      <c r="BV1120" s="99"/>
      <c r="BW1120" s="99"/>
      <c r="BX1120" s="99"/>
      <c r="BY1120" s="99"/>
      <c r="BZ1120" s="99"/>
      <c r="CA1120" s="99"/>
      <c r="CB1120" s="99"/>
      <c r="CC1120" s="99"/>
      <c r="CD1120" s="99"/>
      <c r="CE1120" s="99"/>
      <c r="CF1120" s="99"/>
      <c r="CG1120" s="99"/>
      <c r="CH1120" s="99"/>
      <c r="CI1120" s="206"/>
      <c r="CJ1120" s="206"/>
      <c r="CK1120" s="206"/>
      <c r="CL1120" s="206"/>
      <c r="CM1120" s="206"/>
      <c r="CN1120" s="206"/>
    </row>
    <row r="1121" spans="2:92" x14ac:dyDescent="0.25">
      <c r="B1121" s="99" t="str">
        <f t="shared" si="96"/>
        <v/>
      </c>
      <c r="R1121" s="99"/>
      <c r="S1121" s="99"/>
      <c r="T1121" s="99"/>
      <c r="U1121" s="99"/>
      <c r="V1121" s="99"/>
      <c r="W1121" s="99"/>
      <c r="X1121" s="99"/>
      <c r="Y1121" s="99"/>
      <c r="Z1121" s="99"/>
      <c r="AA1121" s="99"/>
      <c r="AB1121" s="99"/>
      <c r="AC1121" s="99"/>
      <c r="AD1121" s="99"/>
      <c r="AE1121" s="99"/>
      <c r="AF1121" s="99"/>
      <c r="AG1121" s="100"/>
      <c r="AH1121" s="99"/>
      <c r="AI1121" s="99"/>
      <c r="AJ1121" s="99"/>
      <c r="AK1121" s="99"/>
      <c r="AL1121" s="99"/>
      <c r="AM1121" s="99"/>
      <c r="AN1121" s="99"/>
      <c r="AO1121" s="99"/>
      <c r="AP1121" s="99"/>
      <c r="AQ1121" s="99"/>
      <c r="AR1121" s="99"/>
      <c r="AS1121" s="99"/>
      <c r="AT1121" s="99"/>
      <c r="AU1121" s="99"/>
      <c r="AV1121" s="99"/>
      <c r="AW1121" s="99"/>
      <c r="AX1121" s="99"/>
      <c r="AY1121" s="99"/>
      <c r="AZ1121" s="99"/>
      <c r="BA1121" s="99"/>
      <c r="BB1121" s="99"/>
      <c r="BC1121" s="99"/>
      <c r="BD1121" s="99"/>
      <c r="BE1121" s="99"/>
      <c r="BF1121" s="99"/>
      <c r="BG1121" s="99"/>
      <c r="BH1121" s="99"/>
      <c r="BI1121" s="99"/>
      <c r="BJ1121" s="99"/>
      <c r="BK1121" s="99"/>
      <c r="BL1121" s="99"/>
      <c r="BM1121" s="99"/>
      <c r="BN1121" s="99"/>
      <c r="BO1121" s="99"/>
      <c r="BP1121" s="99"/>
      <c r="BQ1121" s="99"/>
      <c r="BR1121" s="99"/>
      <c r="BS1121" s="99"/>
      <c r="BT1121" s="99"/>
      <c r="BU1121" s="99"/>
      <c r="BV1121" s="99"/>
      <c r="BW1121" s="99"/>
      <c r="BX1121" s="99"/>
      <c r="BY1121" s="99"/>
      <c r="BZ1121" s="99"/>
      <c r="CA1121" s="99"/>
      <c r="CB1121" s="99"/>
      <c r="CC1121" s="99"/>
      <c r="CD1121" s="99"/>
      <c r="CE1121" s="99"/>
      <c r="CF1121" s="99"/>
      <c r="CG1121" s="99"/>
      <c r="CH1121" s="99"/>
      <c r="CI1121" s="206"/>
      <c r="CJ1121" s="206"/>
      <c r="CK1121" s="206"/>
      <c r="CL1121" s="206"/>
      <c r="CM1121" s="206"/>
      <c r="CN1121" s="206"/>
    </row>
    <row r="1122" spans="2:92" x14ac:dyDescent="0.25">
      <c r="B1122" s="99" t="str">
        <f t="shared" si="96"/>
        <v/>
      </c>
      <c r="R1122" s="99"/>
      <c r="S1122" s="99"/>
      <c r="T1122" s="99"/>
      <c r="U1122" s="99"/>
      <c r="V1122" s="99"/>
      <c r="W1122" s="99"/>
      <c r="X1122" s="99"/>
      <c r="Y1122" s="99"/>
      <c r="Z1122" s="99"/>
      <c r="AA1122" s="99"/>
      <c r="AB1122" s="99"/>
      <c r="AC1122" s="99"/>
      <c r="AD1122" s="99"/>
      <c r="AE1122" s="99"/>
      <c r="AF1122" s="99"/>
      <c r="AG1122" s="100"/>
      <c r="AH1122" s="99"/>
      <c r="AI1122" s="99"/>
      <c r="AJ1122" s="99"/>
      <c r="AK1122" s="99"/>
      <c r="AL1122" s="99"/>
      <c r="AM1122" s="99"/>
      <c r="AN1122" s="99"/>
      <c r="AO1122" s="99"/>
      <c r="AP1122" s="99"/>
      <c r="AQ1122" s="99"/>
      <c r="AR1122" s="99"/>
      <c r="AS1122" s="99"/>
      <c r="AT1122" s="99"/>
      <c r="AU1122" s="99"/>
      <c r="AV1122" s="99"/>
      <c r="AW1122" s="99"/>
      <c r="AX1122" s="99"/>
      <c r="AY1122" s="99"/>
      <c r="AZ1122" s="99"/>
      <c r="BA1122" s="99"/>
      <c r="BB1122" s="99"/>
      <c r="BC1122" s="99"/>
      <c r="BD1122" s="99"/>
      <c r="BE1122" s="99"/>
      <c r="BF1122" s="99"/>
      <c r="BG1122" s="99"/>
      <c r="BH1122" s="99"/>
      <c r="BI1122" s="99"/>
      <c r="BJ1122" s="99"/>
      <c r="BK1122" s="99"/>
      <c r="BL1122" s="99"/>
      <c r="BM1122" s="99"/>
      <c r="BN1122" s="99"/>
      <c r="BO1122" s="99"/>
      <c r="BP1122" s="99"/>
      <c r="BQ1122" s="99"/>
      <c r="BR1122" s="99"/>
      <c r="BS1122" s="99"/>
      <c r="BT1122" s="99"/>
      <c r="BU1122" s="99"/>
      <c r="BV1122" s="99"/>
      <c r="BW1122" s="99"/>
      <c r="BX1122" s="99"/>
      <c r="BY1122" s="99"/>
      <c r="BZ1122" s="99"/>
      <c r="CA1122" s="99"/>
      <c r="CB1122" s="99"/>
      <c r="CC1122" s="99"/>
      <c r="CD1122" s="99"/>
      <c r="CE1122" s="99"/>
      <c r="CF1122" s="99"/>
      <c r="CG1122" s="99"/>
      <c r="CH1122" s="99"/>
      <c r="CI1122" s="206"/>
      <c r="CJ1122" s="206"/>
      <c r="CK1122" s="206"/>
      <c r="CL1122" s="206"/>
      <c r="CM1122" s="206"/>
      <c r="CN1122" s="206"/>
    </row>
    <row r="1123" spans="2:92" x14ac:dyDescent="0.25">
      <c r="B1123" s="99" t="str">
        <f t="shared" si="96"/>
        <v/>
      </c>
      <c r="R1123" s="99"/>
      <c r="S1123" s="99"/>
      <c r="T1123" s="99"/>
      <c r="U1123" s="99"/>
      <c r="V1123" s="99"/>
      <c r="W1123" s="99"/>
      <c r="X1123" s="99"/>
      <c r="Y1123" s="99"/>
      <c r="Z1123" s="99"/>
      <c r="AA1123" s="99"/>
      <c r="AB1123" s="99"/>
      <c r="AC1123" s="99"/>
      <c r="AD1123" s="99"/>
      <c r="AE1123" s="99"/>
      <c r="AF1123" s="99"/>
      <c r="AG1123" s="100"/>
      <c r="AH1123" s="99"/>
      <c r="AI1123" s="99"/>
      <c r="AJ1123" s="99"/>
      <c r="AK1123" s="99"/>
      <c r="AL1123" s="99"/>
      <c r="AM1123" s="99"/>
      <c r="AN1123" s="99"/>
      <c r="AO1123" s="99"/>
      <c r="AP1123" s="99"/>
      <c r="AQ1123" s="99"/>
      <c r="AR1123" s="99"/>
      <c r="AS1123" s="99"/>
      <c r="AT1123" s="99"/>
      <c r="AU1123" s="99"/>
      <c r="AV1123" s="99"/>
      <c r="AW1123" s="99"/>
      <c r="AX1123" s="99"/>
      <c r="AY1123" s="99"/>
      <c r="AZ1123" s="99"/>
      <c r="BA1123" s="99"/>
      <c r="BB1123" s="99"/>
      <c r="BC1123" s="99"/>
      <c r="BD1123" s="99"/>
      <c r="BE1123" s="99"/>
      <c r="BF1123" s="99"/>
      <c r="BG1123" s="99"/>
      <c r="BH1123" s="99"/>
      <c r="BI1123" s="99"/>
      <c r="BJ1123" s="99"/>
      <c r="BK1123" s="99"/>
      <c r="BL1123" s="99"/>
      <c r="BM1123" s="99"/>
      <c r="BN1123" s="99"/>
      <c r="BO1123" s="99"/>
      <c r="BP1123" s="99"/>
      <c r="BQ1123" s="99"/>
      <c r="BR1123" s="99"/>
      <c r="BS1123" s="99"/>
      <c r="BT1123" s="99"/>
      <c r="BU1123" s="99"/>
      <c r="BV1123" s="99"/>
      <c r="BW1123" s="99"/>
      <c r="BX1123" s="99"/>
      <c r="BY1123" s="99"/>
      <c r="BZ1123" s="99"/>
      <c r="CA1123" s="99"/>
      <c r="CB1123" s="99"/>
      <c r="CC1123" s="99"/>
      <c r="CD1123" s="99"/>
      <c r="CE1123" s="99"/>
      <c r="CF1123" s="99"/>
      <c r="CG1123" s="99"/>
      <c r="CH1123" s="99"/>
      <c r="CI1123" s="206"/>
      <c r="CJ1123" s="206"/>
      <c r="CK1123" s="206"/>
      <c r="CL1123" s="206"/>
      <c r="CM1123" s="206"/>
      <c r="CN1123" s="206"/>
    </row>
    <row r="1124" spans="2:92" x14ac:dyDescent="0.25">
      <c r="B1124" s="99" t="str">
        <f t="shared" si="96"/>
        <v/>
      </c>
      <c r="R1124" s="99"/>
      <c r="S1124" s="99"/>
      <c r="T1124" s="99"/>
      <c r="U1124" s="99"/>
      <c r="V1124" s="99"/>
      <c r="W1124" s="99"/>
      <c r="X1124" s="99"/>
      <c r="Y1124" s="99"/>
      <c r="Z1124" s="99"/>
      <c r="AA1124" s="99"/>
      <c r="AB1124" s="99"/>
      <c r="AC1124" s="99"/>
      <c r="AD1124" s="99"/>
      <c r="AE1124" s="99"/>
      <c r="AF1124" s="99"/>
      <c r="AG1124" s="100"/>
      <c r="AH1124" s="99"/>
      <c r="AI1124" s="99"/>
      <c r="AJ1124" s="99"/>
      <c r="AK1124" s="99"/>
      <c r="AL1124" s="99"/>
      <c r="AM1124" s="99"/>
      <c r="AN1124" s="99"/>
      <c r="AO1124" s="99"/>
      <c r="AP1124" s="99"/>
      <c r="AQ1124" s="99"/>
      <c r="AR1124" s="99"/>
      <c r="AS1124" s="99"/>
      <c r="AT1124" s="99"/>
      <c r="AU1124" s="99"/>
      <c r="AV1124" s="99"/>
      <c r="AW1124" s="99"/>
      <c r="AX1124" s="99"/>
      <c r="AY1124" s="99"/>
      <c r="AZ1124" s="99"/>
      <c r="BA1124" s="99"/>
      <c r="BB1124" s="99"/>
      <c r="BC1124" s="99"/>
      <c r="BD1124" s="99"/>
      <c r="BE1124" s="99"/>
      <c r="BF1124" s="99"/>
      <c r="BG1124" s="99"/>
      <c r="BH1124" s="99"/>
      <c r="BI1124" s="99"/>
      <c r="BJ1124" s="99"/>
      <c r="BK1124" s="99"/>
      <c r="BL1124" s="99"/>
      <c r="BM1124" s="99"/>
      <c r="BN1124" s="99"/>
      <c r="BO1124" s="99"/>
      <c r="BP1124" s="99"/>
      <c r="BQ1124" s="99"/>
      <c r="BR1124" s="99"/>
      <c r="BS1124" s="99"/>
      <c r="BT1124" s="99"/>
      <c r="BU1124" s="99"/>
      <c r="BV1124" s="99"/>
      <c r="BW1124" s="99"/>
      <c r="BX1124" s="99"/>
      <c r="BY1124" s="99"/>
      <c r="BZ1124" s="99"/>
      <c r="CA1124" s="99"/>
      <c r="CB1124" s="99"/>
      <c r="CC1124" s="99"/>
      <c r="CD1124" s="99"/>
      <c r="CE1124" s="99"/>
      <c r="CF1124" s="99"/>
      <c r="CG1124" s="99"/>
      <c r="CH1124" s="99"/>
      <c r="CI1124" s="206"/>
      <c r="CJ1124" s="206"/>
      <c r="CK1124" s="206"/>
      <c r="CL1124" s="206"/>
      <c r="CM1124" s="206"/>
      <c r="CN1124" s="206"/>
    </row>
    <row r="1125" spans="2:92" x14ac:dyDescent="0.25">
      <c r="B1125" s="99" t="str">
        <f t="shared" si="96"/>
        <v/>
      </c>
      <c r="R1125" s="99"/>
      <c r="S1125" s="99"/>
      <c r="T1125" s="99"/>
      <c r="U1125" s="99"/>
      <c r="V1125" s="99"/>
      <c r="W1125" s="99"/>
      <c r="X1125" s="99"/>
      <c r="Y1125" s="99"/>
      <c r="Z1125" s="99"/>
      <c r="AA1125" s="99"/>
      <c r="AB1125" s="99"/>
      <c r="AC1125" s="99"/>
      <c r="AD1125" s="99"/>
      <c r="AE1125" s="99"/>
      <c r="AF1125" s="99"/>
      <c r="AG1125" s="100"/>
      <c r="AH1125" s="99"/>
      <c r="AI1125" s="99"/>
      <c r="AJ1125" s="99"/>
      <c r="AK1125" s="99"/>
      <c r="AL1125" s="99"/>
      <c r="AM1125" s="99"/>
      <c r="AN1125" s="99"/>
      <c r="AO1125" s="99"/>
      <c r="AP1125" s="99"/>
      <c r="AQ1125" s="99"/>
      <c r="AR1125" s="99"/>
      <c r="AS1125" s="99"/>
      <c r="AT1125" s="99"/>
      <c r="AU1125" s="99"/>
      <c r="AV1125" s="99"/>
      <c r="AW1125" s="99"/>
      <c r="AX1125" s="99"/>
      <c r="AY1125" s="99"/>
      <c r="AZ1125" s="99"/>
      <c r="BA1125" s="99"/>
      <c r="BB1125" s="99"/>
      <c r="BC1125" s="99"/>
      <c r="BD1125" s="99"/>
      <c r="BE1125" s="99"/>
      <c r="BF1125" s="99"/>
      <c r="BG1125" s="99"/>
      <c r="BH1125" s="99"/>
      <c r="BI1125" s="99"/>
      <c r="BJ1125" s="99"/>
      <c r="BK1125" s="99"/>
      <c r="BL1125" s="99"/>
      <c r="BM1125" s="99"/>
      <c r="BN1125" s="99"/>
      <c r="BO1125" s="99"/>
      <c r="BP1125" s="99"/>
      <c r="BQ1125" s="99"/>
      <c r="BR1125" s="99"/>
      <c r="BS1125" s="99"/>
      <c r="BT1125" s="99"/>
      <c r="BU1125" s="99"/>
      <c r="BV1125" s="99"/>
      <c r="BW1125" s="99"/>
      <c r="BX1125" s="99"/>
      <c r="BY1125" s="99"/>
      <c r="BZ1125" s="99"/>
      <c r="CA1125" s="99"/>
      <c r="CB1125" s="99"/>
      <c r="CC1125" s="99"/>
      <c r="CD1125" s="99"/>
      <c r="CE1125" s="99"/>
      <c r="CF1125" s="99"/>
      <c r="CG1125" s="99"/>
      <c r="CH1125" s="99"/>
      <c r="CI1125" s="206"/>
      <c r="CJ1125" s="206"/>
      <c r="CK1125" s="206"/>
      <c r="CL1125" s="206"/>
      <c r="CM1125" s="206"/>
      <c r="CN1125" s="206"/>
    </row>
    <row r="1126" spans="2:92" x14ac:dyDescent="0.25">
      <c r="B1126" s="99" t="str">
        <f t="shared" si="96"/>
        <v/>
      </c>
      <c r="R1126" s="99"/>
      <c r="S1126" s="99"/>
      <c r="T1126" s="99"/>
      <c r="U1126" s="99"/>
      <c r="V1126" s="99"/>
      <c r="W1126" s="99"/>
      <c r="X1126" s="99"/>
      <c r="Y1126" s="99"/>
      <c r="Z1126" s="99"/>
      <c r="AA1126" s="99"/>
      <c r="AB1126" s="99"/>
      <c r="AC1126" s="99"/>
      <c r="AD1126" s="99"/>
      <c r="AE1126" s="99"/>
      <c r="AF1126" s="99"/>
      <c r="AG1126" s="100"/>
      <c r="AH1126" s="99"/>
      <c r="AI1126" s="99"/>
      <c r="AJ1126" s="99"/>
      <c r="AK1126" s="99"/>
      <c r="AL1126" s="99"/>
      <c r="AM1126" s="99"/>
      <c r="AN1126" s="99"/>
      <c r="AO1126" s="99"/>
      <c r="AP1126" s="99"/>
      <c r="AQ1126" s="99"/>
      <c r="AR1126" s="99"/>
      <c r="AS1126" s="99"/>
      <c r="AT1126" s="99"/>
      <c r="AU1126" s="99"/>
      <c r="AV1126" s="99"/>
      <c r="AW1126" s="99"/>
      <c r="AX1126" s="99"/>
      <c r="AY1126" s="99"/>
      <c r="AZ1126" s="99"/>
      <c r="BA1126" s="99"/>
      <c r="BB1126" s="99"/>
      <c r="BC1126" s="99"/>
      <c r="BD1126" s="99"/>
      <c r="BE1126" s="99"/>
      <c r="BF1126" s="99"/>
      <c r="BG1126" s="99"/>
      <c r="BH1126" s="99"/>
      <c r="BI1126" s="99"/>
      <c r="BJ1126" s="99"/>
      <c r="BK1126" s="99"/>
      <c r="BL1126" s="99"/>
      <c r="BM1126" s="99"/>
      <c r="BN1126" s="99"/>
      <c r="BO1126" s="99"/>
      <c r="BP1126" s="99"/>
      <c r="BQ1126" s="99"/>
      <c r="BR1126" s="99"/>
      <c r="BS1126" s="99"/>
      <c r="BT1126" s="99"/>
      <c r="BU1126" s="99"/>
      <c r="BV1126" s="99"/>
      <c r="BW1126" s="99"/>
      <c r="BX1126" s="99"/>
      <c r="BY1126" s="99"/>
      <c r="BZ1126" s="99"/>
      <c r="CA1126" s="99"/>
      <c r="CB1126" s="99"/>
      <c r="CC1126" s="99"/>
      <c r="CD1126" s="99"/>
      <c r="CE1126" s="99"/>
      <c r="CF1126" s="99"/>
      <c r="CG1126" s="99"/>
      <c r="CH1126" s="99"/>
      <c r="CI1126" s="206"/>
      <c r="CJ1126" s="206"/>
      <c r="CK1126" s="206"/>
      <c r="CL1126" s="206"/>
      <c r="CM1126" s="206"/>
      <c r="CN1126" s="206"/>
    </row>
    <row r="1127" spans="2:92" x14ac:dyDescent="0.25">
      <c r="B1127" s="99" t="str">
        <f t="shared" si="96"/>
        <v/>
      </c>
      <c r="R1127" s="99"/>
      <c r="S1127" s="99"/>
      <c r="T1127" s="99"/>
      <c r="U1127" s="99"/>
      <c r="V1127" s="99"/>
      <c r="W1127" s="99"/>
      <c r="X1127" s="99"/>
      <c r="Y1127" s="99"/>
      <c r="Z1127" s="99"/>
      <c r="AA1127" s="99"/>
      <c r="AB1127" s="99"/>
      <c r="AC1127" s="99"/>
      <c r="AD1127" s="99"/>
      <c r="AE1127" s="99"/>
      <c r="AF1127" s="99"/>
      <c r="AG1127" s="100"/>
      <c r="AH1127" s="99"/>
      <c r="AI1127" s="99"/>
      <c r="AJ1127" s="99"/>
      <c r="AK1127" s="99"/>
      <c r="AL1127" s="99"/>
      <c r="AM1127" s="99"/>
      <c r="AN1127" s="99"/>
      <c r="AO1127" s="99"/>
      <c r="AP1127" s="99"/>
      <c r="AQ1127" s="99"/>
      <c r="AR1127" s="99"/>
      <c r="AS1127" s="99"/>
      <c r="AT1127" s="99"/>
      <c r="AU1127" s="99"/>
      <c r="AV1127" s="99"/>
      <c r="AW1127" s="99"/>
      <c r="AX1127" s="99"/>
      <c r="AY1127" s="99"/>
      <c r="AZ1127" s="99"/>
      <c r="BA1127" s="99"/>
      <c r="BB1127" s="99"/>
      <c r="BC1127" s="99"/>
      <c r="BD1127" s="99"/>
      <c r="BE1127" s="99"/>
      <c r="BF1127" s="99"/>
      <c r="BG1127" s="99"/>
      <c r="BH1127" s="99"/>
      <c r="BI1127" s="99"/>
      <c r="BJ1127" s="99"/>
      <c r="BK1127" s="99"/>
      <c r="BL1127" s="99"/>
      <c r="BM1127" s="99"/>
      <c r="BN1127" s="99"/>
      <c r="BO1127" s="99"/>
      <c r="BP1127" s="99"/>
      <c r="BQ1127" s="99"/>
      <c r="BR1127" s="99"/>
      <c r="BS1127" s="99"/>
      <c r="BT1127" s="99"/>
      <c r="BU1127" s="99"/>
      <c r="BV1127" s="99"/>
      <c r="BW1127" s="99"/>
      <c r="BX1127" s="99"/>
      <c r="BY1127" s="99"/>
      <c r="BZ1127" s="99"/>
      <c r="CA1127" s="99"/>
      <c r="CB1127" s="99"/>
      <c r="CC1127" s="99"/>
      <c r="CD1127" s="99"/>
      <c r="CE1127" s="99"/>
      <c r="CF1127" s="99"/>
      <c r="CG1127" s="99"/>
      <c r="CH1127" s="99"/>
      <c r="CI1127" s="206"/>
      <c r="CJ1127" s="206"/>
      <c r="CK1127" s="206"/>
      <c r="CL1127" s="206"/>
      <c r="CM1127" s="206"/>
      <c r="CN1127" s="206"/>
    </row>
    <row r="1128" spans="2:92" x14ac:dyDescent="0.25">
      <c r="B1128" s="99" t="str">
        <f t="shared" si="96"/>
        <v/>
      </c>
      <c r="R1128" s="99"/>
      <c r="S1128" s="99"/>
      <c r="T1128" s="99"/>
      <c r="U1128" s="99"/>
      <c r="V1128" s="99"/>
      <c r="W1128" s="99"/>
      <c r="X1128" s="99"/>
      <c r="Y1128" s="99"/>
      <c r="Z1128" s="99"/>
      <c r="AA1128" s="99"/>
      <c r="AB1128" s="99"/>
      <c r="AC1128" s="99"/>
      <c r="AD1128" s="99"/>
      <c r="AE1128" s="99"/>
      <c r="AF1128" s="99"/>
      <c r="AG1128" s="100"/>
      <c r="AH1128" s="99"/>
      <c r="AI1128" s="99"/>
      <c r="AJ1128" s="99"/>
      <c r="AK1128" s="99"/>
      <c r="AL1128" s="99"/>
      <c r="AM1128" s="99"/>
      <c r="AN1128" s="99"/>
      <c r="AO1128" s="99"/>
      <c r="AP1128" s="99"/>
      <c r="AQ1128" s="99"/>
      <c r="AR1128" s="99"/>
      <c r="AS1128" s="99"/>
      <c r="AT1128" s="99"/>
      <c r="AU1128" s="99"/>
      <c r="AV1128" s="99"/>
      <c r="AW1128" s="99"/>
      <c r="AX1128" s="99"/>
      <c r="AY1128" s="99"/>
      <c r="AZ1128" s="99"/>
      <c r="BA1128" s="99"/>
      <c r="BB1128" s="99"/>
      <c r="BC1128" s="99"/>
      <c r="BD1128" s="99"/>
      <c r="BE1128" s="99"/>
      <c r="BF1128" s="99"/>
      <c r="BG1128" s="99"/>
      <c r="BH1128" s="99"/>
      <c r="BI1128" s="99"/>
      <c r="BJ1128" s="99"/>
      <c r="BK1128" s="99"/>
      <c r="BL1128" s="99"/>
      <c r="BM1128" s="99"/>
      <c r="BN1128" s="99"/>
      <c r="BO1128" s="99"/>
      <c r="BP1128" s="99"/>
      <c r="BQ1128" s="99"/>
      <c r="BR1128" s="99"/>
      <c r="BS1128" s="99"/>
      <c r="BT1128" s="99"/>
      <c r="BU1128" s="99"/>
      <c r="BV1128" s="99"/>
      <c r="BW1128" s="99"/>
      <c r="BX1128" s="99"/>
      <c r="BY1128" s="99"/>
      <c r="BZ1128" s="99"/>
      <c r="CA1128" s="99"/>
      <c r="CB1128" s="99"/>
      <c r="CC1128" s="99"/>
      <c r="CD1128" s="99"/>
      <c r="CE1128" s="99"/>
      <c r="CF1128" s="99"/>
      <c r="CG1128" s="99"/>
      <c r="CH1128" s="99"/>
      <c r="CI1128" s="206"/>
      <c r="CJ1128" s="206"/>
      <c r="CK1128" s="206"/>
      <c r="CL1128" s="206"/>
      <c r="CM1128" s="206"/>
      <c r="CN1128" s="206"/>
    </row>
    <row r="1129" spans="2:92" x14ac:dyDescent="0.25">
      <c r="B1129" s="99" t="str">
        <f t="shared" si="96"/>
        <v/>
      </c>
      <c r="R1129" s="99"/>
      <c r="S1129" s="99"/>
      <c r="T1129" s="99"/>
      <c r="U1129" s="99"/>
      <c r="V1129" s="99"/>
      <c r="W1129" s="99"/>
      <c r="X1129" s="99"/>
      <c r="Y1129" s="99"/>
      <c r="Z1129" s="99"/>
      <c r="AA1129" s="99"/>
      <c r="AB1129" s="99"/>
      <c r="AC1129" s="99"/>
      <c r="AD1129" s="99"/>
      <c r="AE1129" s="99"/>
      <c r="AF1129" s="99"/>
      <c r="AG1129" s="100"/>
      <c r="AH1129" s="99"/>
      <c r="AI1129" s="99"/>
      <c r="AJ1129" s="99"/>
      <c r="AK1129" s="99"/>
      <c r="AL1129" s="99"/>
      <c r="AM1129" s="99"/>
      <c r="AN1129" s="99"/>
      <c r="AO1129" s="99"/>
      <c r="AP1129" s="99"/>
      <c r="AQ1129" s="99"/>
      <c r="AR1129" s="99"/>
      <c r="AS1129" s="99"/>
      <c r="AT1129" s="99"/>
      <c r="AU1129" s="99"/>
      <c r="AV1129" s="99"/>
      <c r="AW1129" s="99"/>
      <c r="AX1129" s="99"/>
      <c r="AY1129" s="99"/>
      <c r="AZ1129" s="99"/>
      <c r="BA1129" s="99"/>
      <c r="BB1129" s="99"/>
      <c r="BC1129" s="99"/>
      <c r="BD1129" s="99"/>
      <c r="BE1129" s="99"/>
      <c r="BF1129" s="99"/>
      <c r="BG1129" s="99"/>
      <c r="BH1129" s="99"/>
      <c r="BI1129" s="99"/>
      <c r="BJ1129" s="99"/>
      <c r="BK1129" s="99"/>
      <c r="BL1129" s="99"/>
      <c r="BM1129" s="99"/>
      <c r="BN1129" s="99"/>
      <c r="BO1129" s="99"/>
      <c r="BP1129" s="99"/>
      <c r="BQ1129" s="99"/>
      <c r="BR1129" s="99"/>
      <c r="BS1129" s="99"/>
      <c r="BT1129" s="99"/>
      <c r="BU1129" s="99"/>
      <c r="BV1129" s="99"/>
      <c r="BW1129" s="99"/>
      <c r="BX1129" s="99"/>
      <c r="BY1129" s="99"/>
      <c r="BZ1129" s="99"/>
      <c r="CA1129" s="99"/>
      <c r="CB1129" s="99"/>
      <c r="CC1129" s="99"/>
      <c r="CD1129" s="99"/>
      <c r="CE1129" s="99"/>
      <c r="CF1129" s="99"/>
      <c r="CG1129" s="99"/>
      <c r="CH1129" s="99"/>
      <c r="CI1129" s="206"/>
      <c r="CJ1129" s="206"/>
      <c r="CK1129" s="206"/>
      <c r="CL1129" s="206"/>
      <c r="CM1129" s="206"/>
      <c r="CN1129" s="206"/>
    </row>
    <row r="1130" spans="2:92" x14ac:dyDescent="0.25">
      <c r="B1130" s="99" t="str">
        <f t="shared" si="96"/>
        <v/>
      </c>
      <c r="R1130" s="99"/>
      <c r="S1130" s="99"/>
      <c r="T1130" s="99"/>
      <c r="U1130" s="99"/>
      <c r="V1130" s="99"/>
      <c r="W1130" s="99"/>
      <c r="X1130" s="99"/>
      <c r="Y1130" s="99"/>
      <c r="Z1130" s="99"/>
      <c r="AA1130" s="99"/>
      <c r="AB1130" s="99"/>
      <c r="AC1130" s="99"/>
      <c r="AD1130" s="99"/>
      <c r="AE1130" s="99"/>
      <c r="AF1130" s="99"/>
      <c r="AG1130" s="100"/>
      <c r="AH1130" s="99"/>
      <c r="AI1130" s="99"/>
      <c r="AJ1130" s="99"/>
      <c r="AK1130" s="99"/>
      <c r="AL1130" s="99"/>
      <c r="AM1130" s="99"/>
      <c r="AN1130" s="99"/>
      <c r="AO1130" s="99"/>
      <c r="AP1130" s="99"/>
      <c r="AQ1130" s="99"/>
      <c r="AR1130" s="99"/>
      <c r="AS1130" s="99"/>
      <c r="AT1130" s="99"/>
      <c r="AU1130" s="99"/>
      <c r="AV1130" s="99"/>
      <c r="AW1130" s="99"/>
      <c r="AX1130" s="99"/>
      <c r="AY1130" s="99"/>
      <c r="AZ1130" s="99"/>
      <c r="BA1130" s="99"/>
      <c r="BB1130" s="99"/>
      <c r="BC1130" s="99"/>
      <c r="BD1130" s="99"/>
      <c r="BE1130" s="99"/>
      <c r="BF1130" s="99"/>
      <c r="BG1130" s="99"/>
      <c r="BH1130" s="99"/>
      <c r="BI1130" s="99"/>
      <c r="BJ1130" s="99"/>
      <c r="BK1130" s="99"/>
      <c r="BL1130" s="99"/>
      <c r="BM1130" s="99"/>
      <c r="BN1130" s="99"/>
      <c r="BO1130" s="99"/>
      <c r="BP1130" s="99"/>
      <c r="BQ1130" s="99"/>
      <c r="BR1130" s="99"/>
      <c r="BS1130" s="99"/>
      <c r="BT1130" s="99"/>
      <c r="BU1130" s="99"/>
      <c r="BV1130" s="99"/>
      <c r="BW1130" s="99"/>
      <c r="BX1130" s="99"/>
      <c r="BY1130" s="99"/>
      <c r="BZ1130" s="99"/>
      <c r="CA1130" s="99"/>
      <c r="CB1130" s="99"/>
      <c r="CC1130" s="99"/>
      <c r="CD1130" s="99"/>
      <c r="CE1130" s="99"/>
      <c r="CF1130" s="99"/>
      <c r="CG1130" s="99"/>
      <c r="CH1130" s="99"/>
      <c r="CI1130" s="206"/>
      <c r="CJ1130" s="206"/>
      <c r="CK1130" s="206"/>
      <c r="CL1130" s="206"/>
      <c r="CM1130" s="206"/>
      <c r="CN1130" s="206"/>
    </row>
    <row r="1131" spans="2:92" x14ac:dyDescent="0.25">
      <c r="B1131" s="99" t="str">
        <f t="shared" si="96"/>
        <v/>
      </c>
      <c r="R1131" s="99"/>
      <c r="S1131" s="99"/>
      <c r="T1131" s="99"/>
      <c r="U1131" s="99"/>
      <c r="V1131" s="99"/>
      <c r="W1131" s="99"/>
      <c r="X1131" s="99"/>
      <c r="Y1131" s="99"/>
      <c r="Z1131" s="99"/>
      <c r="AA1131" s="99"/>
      <c r="AB1131" s="99"/>
      <c r="AC1131" s="99"/>
      <c r="AD1131" s="99"/>
      <c r="AE1131" s="99"/>
      <c r="AF1131" s="99"/>
      <c r="AG1131" s="100"/>
      <c r="AH1131" s="99"/>
      <c r="AI1131" s="99"/>
      <c r="AJ1131" s="99"/>
      <c r="AK1131" s="99"/>
      <c r="AL1131" s="99"/>
      <c r="AM1131" s="99"/>
      <c r="AN1131" s="99"/>
      <c r="AO1131" s="99"/>
      <c r="AP1131" s="99"/>
      <c r="AQ1131" s="99"/>
      <c r="AR1131" s="99"/>
      <c r="AS1131" s="99"/>
      <c r="AT1131" s="99"/>
      <c r="AU1131" s="99"/>
      <c r="AV1131" s="99"/>
      <c r="AW1131" s="99"/>
      <c r="AX1131" s="99"/>
      <c r="AY1131" s="99"/>
      <c r="AZ1131" s="99"/>
      <c r="BA1131" s="99"/>
      <c r="BB1131" s="99"/>
      <c r="BC1131" s="99"/>
      <c r="BD1131" s="99"/>
      <c r="BE1131" s="99"/>
      <c r="BF1131" s="99"/>
      <c r="BG1131" s="99"/>
      <c r="BH1131" s="99"/>
      <c r="BI1131" s="99"/>
      <c r="BJ1131" s="99"/>
      <c r="BK1131" s="99"/>
      <c r="BL1131" s="99"/>
      <c r="BM1131" s="99"/>
      <c r="BN1131" s="99"/>
      <c r="BO1131" s="99"/>
      <c r="BP1131" s="99"/>
      <c r="BQ1131" s="99"/>
      <c r="BR1131" s="99"/>
      <c r="BS1131" s="99"/>
      <c r="BT1131" s="99"/>
      <c r="BU1131" s="99"/>
      <c r="BV1131" s="99"/>
      <c r="BW1131" s="99"/>
      <c r="BX1131" s="99"/>
      <c r="BY1131" s="99"/>
      <c r="BZ1131" s="99"/>
      <c r="CA1131" s="99"/>
      <c r="CB1131" s="99"/>
      <c r="CC1131" s="99"/>
      <c r="CD1131" s="99"/>
      <c r="CE1131" s="99"/>
      <c r="CF1131" s="99"/>
      <c r="CG1131" s="99"/>
      <c r="CH1131" s="99"/>
      <c r="CI1131" s="206"/>
      <c r="CJ1131" s="206"/>
      <c r="CK1131" s="206"/>
      <c r="CL1131" s="206"/>
      <c r="CM1131" s="206"/>
      <c r="CN1131" s="206"/>
    </row>
    <row r="1132" spans="2:92" x14ac:dyDescent="0.25">
      <c r="B1132" s="99" t="str">
        <f t="shared" si="96"/>
        <v/>
      </c>
      <c r="R1132" s="99"/>
      <c r="S1132" s="99"/>
      <c r="T1132" s="99"/>
      <c r="U1132" s="99"/>
      <c r="V1132" s="99"/>
      <c r="W1132" s="99"/>
      <c r="X1132" s="99"/>
      <c r="Y1132" s="99"/>
      <c r="Z1132" s="99"/>
      <c r="AA1132" s="99"/>
      <c r="AB1132" s="99"/>
      <c r="AC1132" s="99"/>
      <c r="AD1132" s="99"/>
      <c r="AE1132" s="99"/>
      <c r="AF1132" s="99"/>
      <c r="AG1132" s="100"/>
      <c r="AH1132" s="99"/>
      <c r="AI1132" s="99"/>
      <c r="AJ1132" s="99"/>
      <c r="AK1132" s="99"/>
      <c r="AL1132" s="99"/>
      <c r="AM1132" s="99"/>
      <c r="AN1132" s="99"/>
      <c r="AO1132" s="99"/>
      <c r="AP1132" s="99"/>
      <c r="AQ1132" s="99"/>
      <c r="AR1132" s="99"/>
      <c r="AS1132" s="99"/>
      <c r="AT1132" s="99"/>
      <c r="AU1132" s="99"/>
      <c r="AV1132" s="99"/>
      <c r="AW1132" s="99"/>
      <c r="AX1132" s="99"/>
      <c r="AY1132" s="99"/>
      <c r="AZ1132" s="99"/>
      <c r="BA1132" s="99"/>
      <c r="BB1132" s="99"/>
      <c r="BC1132" s="99"/>
      <c r="BD1132" s="99"/>
      <c r="BE1132" s="99"/>
      <c r="BF1132" s="99"/>
      <c r="BG1132" s="99"/>
      <c r="BH1132" s="99"/>
      <c r="BI1132" s="99"/>
      <c r="BJ1132" s="99"/>
      <c r="BK1132" s="99"/>
      <c r="BL1132" s="99"/>
      <c r="BM1132" s="99"/>
      <c r="BN1132" s="99"/>
      <c r="BO1132" s="99"/>
      <c r="BP1132" s="99"/>
      <c r="BQ1132" s="99"/>
      <c r="BR1132" s="99"/>
      <c r="BS1132" s="99"/>
      <c r="BT1132" s="99"/>
      <c r="BU1132" s="99"/>
      <c r="BV1132" s="99"/>
      <c r="BW1132" s="99"/>
      <c r="BX1132" s="99"/>
      <c r="BY1132" s="99"/>
      <c r="BZ1132" s="99"/>
      <c r="CA1132" s="99"/>
      <c r="CB1132" s="99"/>
      <c r="CC1132" s="99"/>
      <c r="CD1132" s="99"/>
      <c r="CE1132" s="99"/>
      <c r="CF1132" s="99"/>
      <c r="CG1132" s="99"/>
      <c r="CH1132" s="99"/>
      <c r="CI1132" s="206"/>
      <c r="CJ1132" s="206"/>
      <c r="CK1132" s="206"/>
      <c r="CL1132" s="206"/>
      <c r="CM1132" s="206"/>
      <c r="CN1132" s="206"/>
    </row>
    <row r="1133" spans="2:92" x14ac:dyDescent="0.25">
      <c r="B1133" s="99" t="str">
        <f t="shared" si="96"/>
        <v/>
      </c>
      <c r="R1133" s="99"/>
      <c r="S1133" s="99"/>
      <c r="T1133" s="99"/>
      <c r="U1133" s="99"/>
      <c r="V1133" s="99"/>
      <c r="W1133" s="99"/>
      <c r="X1133" s="99"/>
      <c r="Y1133" s="99"/>
      <c r="Z1133" s="99"/>
      <c r="AA1133" s="99"/>
      <c r="AB1133" s="99"/>
      <c r="AC1133" s="99"/>
      <c r="AD1133" s="99"/>
      <c r="AE1133" s="99"/>
      <c r="AF1133" s="99"/>
      <c r="AG1133" s="100"/>
      <c r="AH1133" s="99"/>
      <c r="AI1133" s="99"/>
      <c r="AJ1133" s="99"/>
      <c r="AK1133" s="99"/>
      <c r="AL1133" s="99"/>
      <c r="AM1133" s="99"/>
      <c r="AN1133" s="99"/>
      <c r="AO1133" s="99"/>
      <c r="AP1133" s="99"/>
      <c r="AQ1133" s="99"/>
      <c r="AR1133" s="99"/>
      <c r="AS1133" s="99"/>
      <c r="AT1133" s="99"/>
      <c r="AU1133" s="99"/>
      <c r="AV1133" s="99"/>
      <c r="AW1133" s="99"/>
      <c r="AX1133" s="99"/>
      <c r="AY1133" s="99"/>
      <c r="AZ1133" s="99"/>
      <c r="BA1133" s="99"/>
      <c r="BB1133" s="99"/>
      <c r="BC1133" s="99"/>
      <c r="BD1133" s="99"/>
      <c r="BE1133" s="99"/>
      <c r="BF1133" s="99"/>
      <c r="BG1133" s="99"/>
      <c r="BH1133" s="99"/>
      <c r="BI1133" s="99"/>
      <c r="BJ1133" s="99"/>
      <c r="BK1133" s="99"/>
      <c r="BL1133" s="99"/>
      <c r="BM1133" s="99"/>
      <c r="BN1133" s="99"/>
      <c r="BO1133" s="99"/>
      <c r="BP1133" s="99"/>
      <c r="BQ1133" s="99"/>
      <c r="BR1133" s="99"/>
      <c r="BS1133" s="99"/>
      <c r="BT1133" s="99"/>
      <c r="BU1133" s="99"/>
      <c r="BV1133" s="99"/>
      <c r="BW1133" s="99"/>
      <c r="BX1133" s="99"/>
      <c r="BY1133" s="99"/>
      <c r="BZ1133" s="99"/>
      <c r="CA1133" s="99"/>
      <c r="CB1133" s="99"/>
      <c r="CC1133" s="99"/>
      <c r="CD1133" s="99"/>
      <c r="CE1133" s="99"/>
      <c r="CF1133" s="99"/>
      <c r="CG1133" s="99"/>
      <c r="CH1133" s="99"/>
      <c r="CI1133" s="206"/>
      <c r="CJ1133" s="206"/>
      <c r="CK1133" s="206"/>
      <c r="CL1133" s="206"/>
      <c r="CM1133" s="206"/>
      <c r="CN1133" s="206"/>
    </row>
    <row r="1134" spans="2:92" x14ac:dyDescent="0.25">
      <c r="B1134" s="99" t="str">
        <f t="shared" si="96"/>
        <v/>
      </c>
      <c r="R1134" s="99"/>
      <c r="S1134" s="99"/>
      <c r="T1134" s="99"/>
      <c r="U1134" s="99"/>
      <c r="V1134" s="99"/>
      <c r="W1134" s="99"/>
      <c r="X1134" s="99"/>
      <c r="Y1134" s="99"/>
      <c r="Z1134" s="99"/>
      <c r="AA1134" s="99"/>
      <c r="AB1134" s="99"/>
      <c r="AC1134" s="99"/>
      <c r="AD1134" s="99"/>
      <c r="AE1134" s="99"/>
      <c r="AF1134" s="99"/>
      <c r="AG1134" s="100"/>
      <c r="AH1134" s="99"/>
      <c r="AI1134" s="99"/>
      <c r="AJ1134" s="99"/>
      <c r="AK1134" s="99"/>
      <c r="AL1134" s="99"/>
      <c r="AM1134" s="99"/>
      <c r="AN1134" s="99"/>
      <c r="AO1134" s="99"/>
      <c r="AP1134" s="99"/>
      <c r="AQ1134" s="99"/>
      <c r="AR1134" s="99"/>
      <c r="AS1134" s="99"/>
      <c r="AT1134" s="99"/>
      <c r="AU1134" s="99"/>
      <c r="AV1134" s="99"/>
      <c r="AW1134" s="99"/>
      <c r="AX1134" s="99"/>
      <c r="AY1134" s="99"/>
      <c r="AZ1134" s="99"/>
      <c r="BA1134" s="99"/>
      <c r="BB1134" s="99"/>
      <c r="BC1134" s="99"/>
      <c r="BD1134" s="99"/>
      <c r="BE1134" s="99"/>
      <c r="BF1134" s="99"/>
      <c r="BG1134" s="99"/>
      <c r="BH1134" s="99"/>
      <c r="BI1134" s="99"/>
      <c r="BJ1134" s="99"/>
      <c r="BK1134" s="99"/>
      <c r="BL1134" s="99"/>
      <c r="BM1134" s="99"/>
      <c r="BN1134" s="99"/>
      <c r="BO1134" s="99"/>
      <c r="BP1134" s="99"/>
      <c r="BQ1134" s="99"/>
      <c r="BR1134" s="99"/>
      <c r="BS1134" s="99"/>
      <c r="BT1134" s="99"/>
      <c r="BU1134" s="99"/>
      <c r="BV1134" s="99"/>
      <c r="BW1134" s="99"/>
      <c r="BX1134" s="99"/>
      <c r="BY1134" s="99"/>
      <c r="BZ1134" s="99"/>
      <c r="CA1134" s="99"/>
      <c r="CB1134" s="99"/>
      <c r="CC1134" s="99"/>
      <c r="CD1134" s="99"/>
      <c r="CE1134" s="99"/>
      <c r="CF1134" s="99"/>
      <c r="CG1134" s="99"/>
      <c r="CH1134" s="99"/>
      <c r="CI1134" s="206"/>
      <c r="CJ1134" s="206"/>
      <c r="CK1134" s="206"/>
      <c r="CL1134" s="206"/>
      <c r="CM1134" s="206"/>
      <c r="CN1134" s="206"/>
    </row>
    <row r="1135" spans="2:92" x14ac:dyDescent="0.25">
      <c r="B1135" s="99" t="str">
        <f t="shared" si="96"/>
        <v/>
      </c>
      <c r="R1135" s="99"/>
      <c r="S1135" s="99"/>
      <c r="T1135" s="99"/>
      <c r="U1135" s="99"/>
      <c r="V1135" s="99"/>
      <c r="W1135" s="99"/>
      <c r="X1135" s="99"/>
      <c r="Y1135" s="99"/>
      <c r="Z1135" s="99"/>
      <c r="AA1135" s="99"/>
      <c r="AB1135" s="99"/>
      <c r="AC1135" s="99"/>
      <c r="AD1135" s="99"/>
      <c r="AE1135" s="99"/>
      <c r="AF1135" s="99"/>
      <c r="AG1135" s="100"/>
      <c r="AH1135" s="99"/>
      <c r="AI1135" s="99"/>
      <c r="AJ1135" s="99"/>
      <c r="AK1135" s="99"/>
      <c r="AL1135" s="99"/>
      <c r="AM1135" s="99"/>
      <c r="AN1135" s="99"/>
      <c r="AO1135" s="99"/>
      <c r="AP1135" s="99"/>
      <c r="AQ1135" s="99"/>
      <c r="AR1135" s="99"/>
      <c r="AS1135" s="99"/>
      <c r="AT1135" s="99"/>
      <c r="AU1135" s="99"/>
      <c r="AV1135" s="99"/>
      <c r="AW1135" s="99"/>
      <c r="AX1135" s="99"/>
      <c r="AY1135" s="99"/>
      <c r="AZ1135" s="99"/>
      <c r="BA1135" s="99"/>
      <c r="BB1135" s="99"/>
      <c r="BC1135" s="99"/>
      <c r="BD1135" s="99"/>
      <c r="BE1135" s="99"/>
      <c r="BF1135" s="99"/>
      <c r="BG1135" s="99"/>
      <c r="BH1135" s="99"/>
      <c r="BI1135" s="99"/>
      <c r="BJ1135" s="99"/>
      <c r="BK1135" s="99"/>
      <c r="BL1135" s="99"/>
      <c r="BM1135" s="99"/>
      <c r="BN1135" s="99"/>
      <c r="BO1135" s="99"/>
      <c r="BP1135" s="99"/>
      <c r="BQ1135" s="99"/>
      <c r="BR1135" s="99"/>
      <c r="BS1135" s="99"/>
      <c r="BT1135" s="99"/>
      <c r="BU1135" s="99"/>
      <c r="BV1135" s="99"/>
      <c r="BW1135" s="99"/>
      <c r="BX1135" s="99"/>
      <c r="BY1135" s="99"/>
      <c r="BZ1135" s="99"/>
      <c r="CA1135" s="99"/>
      <c r="CB1135" s="99"/>
      <c r="CC1135" s="99"/>
      <c r="CD1135" s="99"/>
      <c r="CE1135" s="99"/>
      <c r="CF1135" s="99"/>
      <c r="CG1135" s="99"/>
      <c r="CH1135" s="99"/>
      <c r="CI1135" s="206"/>
      <c r="CJ1135" s="206"/>
      <c r="CK1135" s="206"/>
      <c r="CL1135" s="206"/>
      <c r="CM1135" s="206"/>
      <c r="CN1135" s="206"/>
    </row>
    <row r="1136" spans="2:92" x14ac:dyDescent="0.25">
      <c r="B1136" s="99" t="str">
        <f t="shared" si="96"/>
        <v/>
      </c>
      <c r="R1136" s="99"/>
      <c r="S1136" s="99"/>
      <c r="T1136" s="99"/>
      <c r="U1136" s="99"/>
      <c r="V1136" s="99"/>
      <c r="W1136" s="99"/>
      <c r="X1136" s="99"/>
      <c r="Y1136" s="99"/>
      <c r="Z1136" s="99"/>
      <c r="AA1136" s="99"/>
      <c r="AB1136" s="99"/>
      <c r="AC1136" s="99"/>
      <c r="AD1136" s="99"/>
      <c r="AE1136" s="99"/>
      <c r="AF1136" s="99"/>
      <c r="AG1136" s="100"/>
      <c r="AH1136" s="99"/>
      <c r="AI1136" s="99"/>
      <c r="AJ1136" s="99"/>
      <c r="AK1136" s="99"/>
      <c r="AL1136" s="99"/>
      <c r="AM1136" s="99"/>
      <c r="AN1136" s="99"/>
      <c r="AO1136" s="99"/>
      <c r="AP1136" s="99"/>
      <c r="AQ1136" s="99"/>
      <c r="AR1136" s="99"/>
      <c r="AS1136" s="99"/>
      <c r="AT1136" s="99"/>
      <c r="AU1136" s="99"/>
      <c r="AV1136" s="99"/>
      <c r="AW1136" s="99"/>
      <c r="AX1136" s="99"/>
      <c r="AY1136" s="99"/>
      <c r="AZ1136" s="99"/>
      <c r="BA1136" s="99"/>
      <c r="BB1136" s="99"/>
      <c r="BC1136" s="99"/>
      <c r="BD1136" s="99"/>
      <c r="BE1136" s="99"/>
      <c r="BF1136" s="99"/>
      <c r="BG1136" s="99"/>
      <c r="BH1136" s="99"/>
      <c r="BI1136" s="99"/>
      <c r="BJ1136" s="99"/>
      <c r="BK1136" s="99"/>
      <c r="BL1136" s="99"/>
      <c r="BM1136" s="99"/>
      <c r="BN1136" s="99"/>
      <c r="BO1136" s="99"/>
      <c r="BP1136" s="99"/>
      <c r="BQ1136" s="99"/>
      <c r="BR1136" s="99"/>
      <c r="BS1136" s="99"/>
      <c r="BT1136" s="99"/>
      <c r="BU1136" s="99"/>
      <c r="BV1136" s="99"/>
      <c r="BW1136" s="99"/>
      <c r="BX1136" s="99"/>
      <c r="BY1136" s="99"/>
      <c r="BZ1136" s="99"/>
      <c r="CA1136" s="99"/>
      <c r="CB1136" s="99"/>
      <c r="CC1136" s="99"/>
      <c r="CD1136" s="99"/>
      <c r="CE1136" s="99"/>
      <c r="CF1136" s="99"/>
      <c r="CG1136" s="99"/>
      <c r="CH1136" s="99"/>
      <c r="CI1136" s="206"/>
      <c r="CJ1136" s="206"/>
      <c r="CK1136" s="206"/>
      <c r="CL1136" s="206"/>
      <c r="CM1136" s="206"/>
      <c r="CN1136" s="206"/>
    </row>
    <row r="1137" spans="2:92" x14ac:dyDescent="0.25">
      <c r="B1137" s="99" t="str">
        <f t="shared" si="96"/>
        <v/>
      </c>
      <c r="R1137" s="99"/>
      <c r="S1137" s="99"/>
      <c r="T1137" s="99"/>
      <c r="U1137" s="99"/>
      <c r="V1137" s="99"/>
      <c r="W1137" s="99"/>
      <c r="X1137" s="99"/>
      <c r="Y1137" s="99"/>
      <c r="Z1137" s="99"/>
      <c r="AA1137" s="99"/>
      <c r="AB1137" s="99"/>
      <c r="AC1137" s="99"/>
      <c r="AD1137" s="99"/>
      <c r="AE1137" s="99"/>
      <c r="AF1137" s="99"/>
      <c r="AG1137" s="100"/>
      <c r="AH1137" s="99"/>
      <c r="AI1137" s="99"/>
      <c r="AJ1137" s="99"/>
      <c r="AK1137" s="99"/>
      <c r="AL1137" s="99"/>
      <c r="AM1137" s="99"/>
      <c r="AN1137" s="99"/>
      <c r="AO1137" s="99"/>
      <c r="AP1137" s="99"/>
      <c r="AQ1137" s="99"/>
      <c r="AR1137" s="99"/>
      <c r="AS1137" s="99"/>
      <c r="AT1137" s="99"/>
      <c r="AU1137" s="99"/>
      <c r="AV1137" s="99"/>
      <c r="AW1137" s="99"/>
      <c r="AX1137" s="99"/>
      <c r="AY1137" s="99"/>
      <c r="AZ1137" s="99"/>
      <c r="BA1137" s="99"/>
      <c r="BB1137" s="99"/>
      <c r="BC1137" s="99"/>
      <c r="BD1137" s="99"/>
      <c r="BE1137" s="99"/>
      <c r="BF1137" s="99"/>
      <c r="BG1137" s="99"/>
      <c r="BH1137" s="99"/>
      <c r="BI1137" s="99"/>
      <c r="BJ1137" s="99"/>
      <c r="BK1137" s="99"/>
      <c r="BL1137" s="99"/>
      <c r="BM1137" s="99"/>
      <c r="BN1137" s="99"/>
      <c r="BO1137" s="99"/>
      <c r="BP1137" s="99"/>
      <c r="BQ1137" s="99"/>
      <c r="BR1137" s="99"/>
      <c r="BS1137" s="99"/>
      <c r="BT1137" s="99"/>
      <c r="BU1137" s="99"/>
      <c r="BV1137" s="99"/>
      <c r="BW1137" s="99"/>
      <c r="BX1137" s="99"/>
      <c r="BY1137" s="99"/>
      <c r="BZ1137" s="99"/>
      <c r="CA1137" s="99"/>
      <c r="CB1137" s="99"/>
      <c r="CC1137" s="99"/>
      <c r="CD1137" s="99"/>
      <c r="CE1137" s="99"/>
      <c r="CF1137" s="99"/>
      <c r="CG1137" s="99"/>
      <c r="CH1137" s="99"/>
      <c r="CI1137" s="206"/>
      <c r="CJ1137" s="206"/>
      <c r="CK1137" s="206"/>
      <c r="CL1137" s="206"/>
      <c r="CM1137" s="206"/>
      <c r="CN1137" s="206"/>
    </row>
    <row r="1138" spans="2:92" x14ac:dyDescent="0.25">
      <c r="B1138" s="99" t="str">
        <f t="shared" si="96"/>
        <v/>
      </c>
      <c r="R1138" s="99"/>
      <c r="S1138" s="99"/>
      <c r="T1138" s="99"/>
      <c r="U1138" s="99"/>
      <c r="V1138" s="99"/>
      <c r="W1138" s="99"/>
      <c r="X1138" s="99"/>
      <c r="Y1138" s="99"/>
      <c r="Z1138" s="99"/>
      <c r="AA1138" s="99"/>
      <c r="AB1138" s="99"/>
      <c r="AC1138" s="99"/>
      <c r="AD1138" s="99"/>
      <c r="AE1138" s="99"/>
      <c r="AF1138" s="99"/>
      <c r="AG1138" s="100"/>
      <c r="AH1138" s="99"/>
      <c r="AI1138" s="99"/>
      <c r="AJ1138" s="99"/>
      <c r="AK1138" s="99"/>
      <c r="AL1138" s="99"/>
      <c r="AM1138" s="99"/>
      <c r="AN1138" s="99"/>
      <c r="AO1138" s="99"/>
      <c r="AP1138" s="99"/>
      <c r="AQ1138" s="99"/>
      <c r="AR1138" s="99"/>
      <c r="AS1138" s="99"/>
      <c r="AT1138" s="99"/>
      <c r="AU1138" s="99"/>
      <c r="AV1138" s="99"/>
      <c r="AW1138" s="99"/>
      <c r="AX1138" s="99"/>
      <c r="AY1138" s="99"/>
      <c r="AZ1138" s="99"/>
      <c r="BA1138" s="99"/>
      <c r="BB1138" s="99"/>
      <c r="BC1138" s="99"/>
      <c r="BD1138" s="99"/>
      <c r="BE1138" s="99"/>
      <c r="BF1138" s="99"/>
      <c r="BG1138" s="99"/>
      <c r="BH1138" s="99"/>
      <c r="BI1138" s="99"/>
      <c r="BJ1138" s="99"/>
      <c r="BK1138" s="99"/>
      <c r="BL1138" s="99"/>
      <c r="BM1138" s="99"/>
      <c r="BN1138" s="99"/>
      <c r="BO1138" s="99"/>
      <c r="BP1138" s="99"/>
      <c r="BQ1138" s="99"/>
      <c r="BR1138" s="99"/>
      <c r="BS1138" s="99"/>
      <c r="BT1138" s="99"/>
      <c r="BU1138" s="99"/>
      <c r="BV1138" s="99"/>
      <c r="BW1138" s="99"/>
      <c r="BX1138" s="99"/>
      <c r="BY1138" s="99"/>
      <c r="BZ1138" s="99"/>
      <c r="CA1138" s="99"/>
      <c r="CB1138" s="99"/>
      <c r="CC1138" s="99"/>
      <c r="CD1138" s="99"/>
      <c r="CE1138" s="99"/>
      <c r="CF1138" s="99"/>
      <c r="CG1138" s="99"/>
      <c r="CH1138" s="99"/>
      <c r="CI1138" s="206"/>
      <c r="CJ1138" s="206"/>
      <c r="CK1138" s="206"/>
      <c r="CL1138" s="206"/>
      <c r="CM1138" s="206"/>
      <c r="CN1138" s="206"/>
    </row>
    <row r="1139" spans="2:92" x14ac:dyDescent="0.25">
      <c r="B1139" s="99" t="str">
        <f t="shared" si="96"/>
        <v/>
      </c>
      <c r="R1139" s="99"/>
      <c r="S1139" s="99"/>
      <c r="T1139" s="99"/>
      <c r="U1139" s="99"/>
      <c r="V1139" s="99"/>
      <c r="W1139" s="99"/>
      <c r="X1139" s="99"/>
      <c r="Y1139" s="99"/>
      <c r="Z1139" s="99"/>
      <c r="AA1139" s="99"/>
      <c r="AB1139" s="99"/>
      <c r="AC1139" s="99"/>
      <c r="AD1139" s="99"/>
      <c r="AE1139" s="99"/>
      <c r="AF1139" s="99"/>
      <c r="AG1139" s="100"/>
      <c r="AH1139" s="99"/>
      <c r="AI1139" s="99"/>
      <c r="AJ1139" s="99"/>
      <c r="AK1139" s="99"/>
      <c r="AL1139" s="99"/>
      <c r="AM1139" s="99"/>
      <c r="AN1139" s="99"/>
      <c r="AO1139" s="99"/>
      <c r="AP1139" s="99"/>
      <c r="AQ1139" s="99"/>
      <c r="AR1139" s="99"/>
      <c r="AS1139" s="99"/>
      <c r="AT1139" s="99"/>
      <c r="AU1139" s="99"/>
      <c r="AV1139" s="99"/>
      <c r="AW1139" s="99"/>
      <c r="AX1139" s="99"/>
      <c r="AY1139" s="99"/>
      <c r="AZ1139" s="99"/>
      <c r="BA1139" s="99"/>
      <c r="BB1139" s="99"/>
      <c r="BC1139" s="99"/>
      <c r="BD1139" s="99"/>
      <c r="BE1139" s="99"/>
      <c r="BF1139" s="99"/>
      <c r="BG1139" s="99"/>
      <c r="BH1139" s="99"/>
      <c r="BI1139" s="99"/>
      <c r="BJ1139" s="99"/>
      <c r="BK1139" s="99"/>
      <c r="BL1139" s="99"/>
      <c r="BM1139" s="99"/>
      <c r="BN1139" s="99"/>
      <c r="BO1139" s="99"/>
      <c r="BP1139" s="99"/>
      <c r="BQ1139" s="99"/>
      <c r="BR1139" s="99"/>
      <c r="BS1139" s="99"/>
      <c r="BT1139" s="99"/>
      <c r="BU1139" s="99"/>
      <c r="BV1139" s="99"/>
      <c r="BW1139" s="99"/>
      <c r="BX1139" s="99"/>
      <c r="BY1139" s="99"/>
      <c r="BZ1139" s="99"/>
      <c r="CA1139" s="99"/>
      <c r="CB1139" s="99"/>
      <c r="CC1139" s="99"/>
      <c r="CD1139" s="99"/>
      <c r="CE1139" s="99"/>
      <c r="CF1139" s="99"/>
      <c r="CG1139" s="99"/>
      <c r="CH1139" s="99"/>
      <c r="CI1139" s="206"/>
      <c r="CJ1139" s="206"/>
      <c r="CK1139" s="206"/>
      <c r="CL1139" s="206"/>
      <c r="CM1139" s="206"/>
      <c r="CN1139" s="206"/>
    </row>
    <row r="1140" spans="2:92" x14ac:dyDescent="0.25">
      <c r="B1140" s="99" t="str">
        <f t="shared" si="96"/>
        <v/>
      </c>
      <c r="R1140" s="99"/>
      <c r="S1140" s="99"/>
      <c r="T1140" s="99"/>
      <c r="U1140" s="99"/>
      <c r="V1140" s="99"/>
      <c r="W1140" s="99"/>
      <c r="X1140" s="99"/>
      <c r="Y1140" s="99"/>
      <c r="Z1140" s="99"/>
      <c r="AA1140" s="99"/>
      <c r="AB1140" s="99"/>
      <c r="AC1140" s="99"/>
      <c r="AD1140" s="99"/>
      <c r="AE1140" s="99"/>
      <c r="AF1140" s="99"/>
      <c r="AG1140" s="100"/>
      <c r="AH1140" s="99"/>
      <c r="AI1140" s="99"/>
      <c r="AJ1140" s="99"/>
      <c r="AK1140" s="99"/>
      <c r="AL1140" s="99"/>
      <c r="AM1140" s="99"/>
      <c r="AN1140" s="99"/>
      <c r="AO1140" s="99"/>
      <c r="AP1140" s="99"/>
      <c r="AQ1140" s="99"/>
      <c r="AR1140" s="99"/>
      <c r="AS1140" s="99"/>
      <c r="AT1140" s="99"/>
      <c r="AU1140" s="99"/>
      <c r="AV1140" s="99"/>
      <c r="AW1140" s="99"/>
      <c r="AX1140" s="99"/>
      <c r="AY1140" s="99"/>
      <c r="AZ1140" s="99"/>
      <c r="BA1140" s="99"/>
      <c r="BB1140" s="99"/>
      <c r="BC1140" s="99"/>
      <c r="BD1140" s="99"/>
      <c r="BE1140" s="99"/>
      <c r="BF1140" s="99"/>
      <c r="BG1140" s="99"/>
      <c r="BH1140" s="99"/>
      <c r="BI1140" s="99"/>
      <c r="BJ1140" s="99"/>
      <c r="BK1140" s="99"/>
      <c r="BL1140" s="99"/>
      <c r="BM1140" s="99"/>
      <c r="BN1140" s="99"/>
      <c r="BO1140" s="99"/>
      <c r="BP1140" s="99"/>
      <c r="BQ1140" s="99"/>
      <c r="BR1140" s="99"/>
      <c r="BS1140" s="99"/>
      <c r="BT1140" s="99"/>
      <c r="BU1140" s="99"/>
      <c r="BV1140" s="99"/>
      <c r="BW1140" s="99"/>
      <c r="BX1140" s="99"/>
      <c r="BY1140" s="99"/>
      <c r="BZ1140" s="99"/>
      <c r="CA1140" s="99"/>
      <c r="CB1140" s="99"/>
      <c r="CC1140" s="99"/>
      <c r="CD1140" s="99"/>
      <c r="CE1140" s="99"/>
      <c r="CF1140" s="99"/>
      <c r="CG1140" s="99"/>
      <c r="CH1140" s="99"/>
      <c r="CI1140" s="206"/>
      <c r="CJ1140" s="206"/>
      <c r="CK1140" s="206"/>
      <c r="CL1140" s="206"/>
      <c r="CM1140" s="206"/>
      <c r="CN1140" s="206"/>
    </row>
    <row r="1141" spans="2:92" x14ac:dyDescent="0.25">
      <c r="B1141" s="99" t="str">
        <f t="shared" si="96"/>
        <v/>
      </c>
      <c r="R1141" s="99"/>
      <c r="S1141" s="99"/>
      <c r="T1141" s="99"/>
      <c r="U1141" s="99"/>
      <c r="V1141" s="99"/>
      <c r="W1141" s="99"/>
      <c r="X1141" s="99"/>
      <c r="Y1141" s="99"/>
      <c r="Z1141" s="99"/>
      <c r="AA1141" s="99"/>
      <c r="AB1141" s="99"/>
      <c r="AC1141" s="99"/>
      <c r="AD1141" s="99"/>
      <c r="AE1141" s="99"/>
      <c r="AF1141" s="99"/>
      <c r="AG1141" s="100"/>
      <c r="AH1141" s="99"/>
      <c r="AI1141" s="99"/>
      <c r="AJ1141" s="99"/>
      <c r="AK1141" s="99"/>
      <c r="AL1141" s="99"/>
      <c r="AM1141" s="99"/>
      <c r="AN1141" s="99"/>
      <c r="AO1141" s="99"/>
      <c r="AP1141" s="99"/>
      <c r="AQ1141" s="99"/>
      <c r="AR1141" s="99"/>
      <c r="AS1141" s="99"/>
      <c r="AT1141" s="99"/>
      <c r="AU1141" s="99"/>
      <c r="AV1141" s="99"/>
      <c r="AW1141" s="99"/>
      <c r="AX1141" s="99"/>
      <c r="AY1141" s="99"/>
      <c r="AZ1141" s="99"/>
      <c r="BA1141" s="99"/>
      <c r="BB1141" s="99"/>
      <c r="BC1141" s="99"/>
      <c r="BD1141" s="99"/>
      <c r="BE1141" s="99"/>
      <c r="BF1141" s="99"/>
      <c r="BG1141" s="99"/>
      <c r="BH1141" s="99"/>
      <c r="BI1141" s="99"/>
      <c r="BJ1141" s="99"/>
      <c r="BK1141" s="99"/>
      <c r="BL1141" s="99"/>
      <c r="BM1141" s="99"/>
      <c r="BN1141" s="99"/>
      <c r="BO1141" s="99"/>
      <c r="BP1141" s="99"/>
      <c r="BQ1141" s="99"/>
      <c r="BR1141" s="99"/>
      <c r="BS1141" s="99"/>
      <c r="BT1141" s="99"/>
      <c r="BU1141" s="99"/>
      <c r="BV1141" s="99"/>
      <c r="BW1141" s="99"/>
      <c r="BX1141" s="99"/>
      <c r="BY1141" s="99"/>
      <c r="BZ1141" s="99"/>
      <c r="CA1141" s="99"/>
      <c r="CB1141" s="99"/>
      <c r="CC1141" s="99"/>
      <c r="CD1141" s="99"/>
      <c r="CE1141" s="99"/>
      <c r="CF1141" s="99"/>
      <c r="CG1141" s="99"/>
      <c r="CH1141" s="99"/>
      <c r="CI1141" s="206"/>
      <c r="CJ1141" s="206"/>
      <c r="CK1141" s="206"/>
      <c r="CL1141" s="206"/>
      <c r="CM1141" s="206"/>
      <c r="CN1141" s="206"/>
    </row>
    <row r="1142" spans="2:92" x14ac:dyDescent="0.25">
      <c r="B1142" s="99" t="str">
        <f t="shared" si="96"/>
        <v/>
      </c>
      <c r="R1142" s="99"/>
      <c r="S1142" s="99"/>
      <c r="T1142" s="99"/>
      <c r="U1142" s="99"/>
      <c r="V1142" s="99"/>
      <c r="W1142" s="99"/>
      <c r="X1142" s="99"/>
      <c r="Y1142" s="99"/>
      <c r="Z1142" s="99"/>
      <c r="AA1142" s="99"/>
      <c r="AB1142" s="99"/>
      <c r="AC1142" s="99"/>
      <c r="AD1142" s="99"/>
      <c r="AE1142" s="99"/>
      <c r="AF1142" s="99"/>
      <c r="AG1142" s="100"/>
      <c r="AH1142" s="99"/>
      <c r="AI1142" s="99"/>
      <c r="AJ1142" s="99"/>
      <c r="AK1142" s="99"/>
      <c r="AL1142" s="99"/>
      <c r="AM1142" s="99"/>
      <c r="AN1142" s="99"/>
      <c r="AO1142" s="99"/>
      <c r="AP1142" s="99"/>
      <c r="AQ1142" s="99"/>
      <c r="AR1142" s="99"/>
      <c r="AS1142" s="99"/>
      <c r="AT1142" s="99"/>
      <c r="AU1142" s="99"/>
      <c r="AV1142" s="99"/>
      <c r="AW1142" s="99"/>
      <c r="AX1142" s="99"/>
      <c r="AY1142" s="99"/>
      <c r="AZ1142" s="99"/>
      <c r="BA1142" s="99"/>
      <c r="BB1142" s="99"/>
      <c r="BC1142" s="99"/>
      <c r="BD1142" s="99"/>
      <c r="BE1142" s="99"/>
      <c r="BF1142" s="99"/>
      <c r="BG1142" s="99"/>
      <c r="BH1142" s="99"/>
      <c r="BI1142" s="99"/>
      <c r="BJ1142" s="99"/>
      <c r="BK1142" s="99"/>
      <c r="BL1142" s="99"/>
      <c r="BM1142" s="99"/>
      <c r="BN1142" s="99"/>
      <c r="BO1142" s="99"/>
      <c r="BP1142" s="99"/>
      <c r="BQ1142" s="99"/>
      <c r="BR1142" s="99"/>
      <c r="BS1142" s="99"/>
      <c r="BT1142" s="99"/>
      <c r="BU1142" s="99"/>
      <c r="BV1142" s="99"/>
      <c r="BW1142" s="99"/>
      <c r="BX1142" s="99"/>
      <c r="BY1142" s="99"/>
      <c r="BZ1142" s="99"/>
      <c r="CA1142" s="99"/>
      <c r="CB1142" s="99"/>
      <c r="CC1142" s="99"/>
      <c r="CD1142" s="99"/>
      <c r="CE1142" s="99"/>
      <c r="CF1142" s="99"/>
      <c r="CG1142" s="99"/>
      <c r="CH1142" s="99"/>
      <c r="CI1142" s="206"/>
      <c r="CJ1142" s="206"/>
      <c r="CK1142" s="206"/>
      <c r="CL1142" s="206"/>
      <c r="CM1142" s="206"/>
      <c r="CN1142" s="206"/>
    </row>
    <row r="1143" spans="2:92" x14ac:dyDescent="0.25">
      <c r="B1143" s="99" t="str">
        <f t="shared" si="96"/>
        <v/>
      </c>
      <c r="R1143" s="99"/>
      <c r="S1143" s="99"/>
      <c r="T1143" s="99"/>
      <c r="U1143" s="99"/>
      <c r="V1143" s="99"/>
      <c r="W1143" s="99"/>
      <c r="X1143" s="99"/>
      <c r="Y1143" s="99"/>
      <c r="Z1143" s="99"/>
      <c r="AA1143" s="99"/>
      <c r="AB1143" s="99"/>
      <c r="AC1143" s="99"/>
      <c r="AD1143" s="99"/>
      <c r="AE1143" s="99"/>
      <c r="AF1143" s="99"/>
      <c r="AG1143" s="100"/>
      <c r="AH1143" s="99"/>
      <c r="AI1143" s="99"/>
      <c r="AJ1143" s="99"/>
      <c r="AK1143" s="99"/>
      <c r="AL1143" s="99"/>
      <c r="AM1143" s="99"/>
      <c r="AN1143" s="99"/>
      <c r="AO1143" s="99"/>
      <c r="AP1143" s="99"/>
      <c r="AQ1143" s="99"/>
      <c r="AR1143" s="99"/>
      <c r="AS1143" s="99"/>
      <c r="AT1143" s="99"/>
      <c r="AU1143" s="99"/>
      <c r="AV1143" s="99"/>
      <c r="AW1143" s="99"/>
      <c r="AX1143" s="99"/>
      <c r="AY1143" s="99"/>
      <c r="AZ1143" s="99"/>
      <c r="BA1143" s="99"/>
      <c r="BB1143" s="99"/>
      <c r="BC1143" s="99"/>
      <c r="BD1143" s="99"/>
      <c r="BE1143" s="99"/>
      <c r="BF1143" s="99"/>
      <c r="BG1143" s="99"/>
      <c r="BH1143" s="99"/>
      <c r="BI1143" s="99"/>
      <c r="BJ1143" s="99"/>
      <c r="BK1143" s="99"/>
      <c r="BL1143" s="99"/>
      <c r="BM1143" s="99"/>
      <c r="BN1143" s="99"/>
      <c r="BO1143" s="99"/>
      <c r="BP1143" s="99"/>
      <c r="BQ1143" s="99"/>
      <c r="BR1143" s="99"/>
      <c r="BS1143" s="99"/>
      <c r="BT1143" s="99"/>
      <c r="BU1143" s="99"/>
      <c r="BV1143" s="99"/>
      <c r="BW1143" s="99"/>
      <c r="BX1143" s="99"/>
      <c r="BY1143" s="99"/>
      <c r="BZ1143" s="99"/>
      <c r="CA1143" s="99"/>
      <c r="CB1143" s="99"/>
      <c r="CC1143" s="99"/>
      <c r="CD1143" s="99"/>
      <c r="CE1143" s="99"/>
      <c r="CF1143" s="99"/>
      <c r="CG1143" s="99"/>
      <c r="CH1143" s="99"/>
      <c r="CI1143" s="206"/>
      <c r="CJ1143" s="206"/>
      <c r="CK1143" s="206"/>
      <c r="CL1143" s="206"/>
      <c r="CM1143" s="206"/>
      <c r="CN1143" s="206"/>
    </row>
    <row r="1144" spans="2:92" x14ac:dyDescent="0.25">
      <c r="B1144" s="99" t="str">
        <f t="shared" si="96"/>
        <v/>
      </c>
      <c r="R1144" s="99"/>
      <c r="S1144" s="99"/>
      <c r="T1144" s="99"/>
      <c r="U1144" s="99"/>
      <c r="V1144" s="99"/>
      <c r="W1144" s="99"/>
      <c r="X1144" s="99"/>
      <c r="Y1144" s="99"/>
      <c r="Z1144" s="99"/>
      <c r="AA1144" s="99"/>
      <c r="AB1144" s="99"/>
      <c r="AC1144" s="99"/>
      <c r="AD1144" s="99"/>
      <c r="AE1144" s="99"/>
      <c r="AF1144" s="99"/>
      <c r="AG1144" s="100"/>
      <c r="AH1144" s="99"/>
      <c r="AI1144" s="99"/>
      <c r="AJ1144" s="99"/>
      <c r="AK1144" s="99"/>
      <c r="AL1144" s="99"/>
      <c r="AM1144" s="99"/>
      <c r="AN1144" s="99"/>
      <c r="AO1144" s="99"/>
      <c r="AP1144" s="99"/>
      <c r="AQ1144" s="99"/>
      <c r="AR1144" s="99"/>
      <c r="AS1144" s="99"/>
      <c r="AT1144" s="99"/>
      <c r="AU1144" s="99"/>
      <c r="AV1144" s="99"/>
      <c r="AW1144" s="99"/>
      <c r="AX1144" s="99"/>
      <c r="AY1144" s="99"/>
      <c r="AZ1144" s="99"/>
      <c r="BA1144" s="99"/>
      <c r="BB1144" s="99"/>
      <c r="BC1144" s="99"/>
      <c r="BD1144" s="99"/>
      <c r="BE1144" s="99"/>
      <c r="BF1144" s="99"/>
      <c r="BG1144" s="99"/>
      <c r="BH1144" s="99"/>
      <c r="BI1144" s="99"/>
      <c r="BJ1144" s="99"/>
      <c r="BK1144" s="99"/>
      <c r="BL1144" s="99"/>
      <c r="BM1144" s="99"/>
      <c r="BN1144" s="99"/>
      <c r="BO1144" s="99"/>
      <c r="BP1144" s="99"/>
      <c r="BQ1144" s="99"/>
      <c r="BR1144" s="99"/>
      <c r="BS1144" s="99"/>
      <c r="BT1144" s="99"/>
      <c r="BU1144" s="99"/>
      <c r="BV1144" s="99"/>
      <c r="BW1144" s="99"/>
      <c r="BX1144" s="99"/>
      <c r="BY1144" s="99"/>
      <c r="BZ1144" s="99"/>
      <c r="CA1144" s="99"/>
      <c r="CB1144" s="99"/>
      <c r="CC1144" s="99"/>
      <c r="CD1144" s="99"/>
      <c r="CE1144" s="99"/>
      <c r="CF1144" s="99"/>
      <c r="CG1144" s="99"/>
      <c r="CH1144" s="99"/>
      <c r="CI1144" s="206"/>
      <c r="CJ1144" s="206"/>
      <c r="CK1144" s="206"/>
      <c r="CL1144" s="206"/>
      <c r="CM1144" s="206"/>
      <c r="CN1144" s="206"/>
    </row>
    <row r="1145" spans="2:92" x14ac:dyDescent="0.25">
      <c r="B1145" s="99" t="str">
        <f t="shared" si="96"/>
        <v/>
      </c>
      <c r="R1145" s="99"/>
      <c r="S1145" s="99"/>
      <c r="T1145" s="99"/>
      <c r="U1145" s="99"/>
      <c r="V1145" s="99"/>
      <c r="W1145" s="99"/>
      <c r="X1145" s="99"/>
      <c r="Y1145" s="99"/>
      <c r="Z1145" s="99"/>
      <c r="AA1145" s="99"/>
      <c r="AB1145" s="99"/>
      <c r="AC1145" s="99"/>
      <c r="AD1145" s="99"/>
      <c r="AE1145" s="99"/>
      <c r="AF1145" s="99"/>
      <c r="AG1145" s="100"/>
      <c r="AH1145" s="99"/>
      <c r="AI1145" s="99"/>
      <c r="AJ1145" s="99"/>
      <c r="AK1145" s="99"/>
      <c r="AL1145" s="99"/>
      <c r="AM1145" s="99"/>
      <c r="AN1145" s="99"/>
      <c r="AO1145" s="99"/>
      <c r="AP1145" s="99"/>
      <c r="AQ1145" s="99"/>
      <c r="AR1145" s="99"/>
      <c r="AS1145" s="99"/>
      <c r="AT1145" s="99"/>
      <c r="AU1145" s="99"/>
      <c r="AV1145" s="99"/>
      <c r="AW1145" s="99"/>
      <c r="AX1145" s="99"/>
      <c r="AY1145" s="99"/>
      <c r="AZ1145" s="99"/>
      <c r="BA1145" s="99"/>
      <c r="BB1145" s="99"/>
      <c r="BC1145" s="99"/>
      <c r="BD1145" s="99"/>
      <c r="BE1145" s="99"/>
      <c r="BF1145" s="99"/>
      <c r="BG1145" s="99"/>
      <c r="BH1145" s="99"/>
      <c r="BI1145" s="99"/>
      <c r="BJ1145" s="99"/>
      <c r="BK1145" s="99"/>
      <c r="BL1145" s="99"/>
      <c r="BM1145" s="99"/>
      <c r="BN1145" s="99"/>
      <c r="BO1145" s="99"/>
      <c r="BP1145" s="99"/>
      <c r="BQ1145" s="99"/>
      <c r="BR1145" s="99"/>
      <c r="BS1145" s="99"/>
      <c r="BT1145" s="99"/>
      <c r="BU1145" s="99"/>
      <c r="BV1145" s="99"/>
      <c r="BW1145" s="99"/>
      <c r="BX1145" s="99"/>
      <c r="BY1145" s="99"/>
      <c r="BZ1145" s="99"/>
      <c r="CA1145" s="99"/>
      <c r="CB1145" s="99"/>
      <c r="CC1145" s="99"/>
      <c r="CD1145" s="99"/>
      <c r="CE1145" s="99"/>
      <c r="CF1145" s="99"/>
      <c r="CG1145" s="99"/>
      <c r="CH1145" s="99"/>
      <c r="CI1145" s="206"/>
      <c r="CJ1145" s="206"/>
      <c r="CK1145" s="206"/>
      <c r="CL1145" s="206"/>
      <c r="CM1145" s="206"/>
      <c r="CN1145" s="206"/>
    </row>
    <row r="1146" spans="2:92" x14ac:dyDescent="0.25">
      <c r="B1146" s="99" t="str">
        <f t="shared" si="96"/>
        <v/>
      </c>
      <c r="R1146" s="99"/>
      <c r="S1146" s="99"/>
      <c r="T1146" s="99"/>
      <c r="U1146" s="99"/>
      <c r="V1146" s="99"/>
      <c r="W1146" s="99"/>
      <c r="X1146" s="99"/>
      <c r="Y1146" s="99"/>
      <c r="Z1146" s="99"/>
      <c r="AA1146" s="99"/>
      <c r="AB1146" s="99"/>
      <c r="AC1146" s="99"/>
      <c r="AD1146" s="99"/>
      <c r="AE1146" s="99"/>
      <c r="AF1146" s="99"/>
      <c r="AG1146" s="100"/>
      <c r="AH1146" s="99"/>
      <c r="AI1146" s="99"/>
      <c r="AJ1146" s="99"/>
      <c r="AK1146" s="99"/>
      <c r="AL1146" s="99"/>
      <c r="AM1146" s="99"/>
      <c r="AN1146" s="99"/>
      <c r="AO1146" s="99"/>
      <c r="AP1146" s="99"/>
      <c r="AQ1146" s="99"/>
      <c r="AR1146" s="99"/>
      <c r="AS1146" s="99"/>
      <c r="AT1146" s="99"/>
      <c r="AU1146" s="99"/>
      <c r="AV1146" s="99"/>
      <c r="AW1146" s="99"/>
      <c r="AX1146" s="99"/>
      <c r="AY1146" s="99"/>
      <c r="AZ1146" s="99"/>
      <c r="BA1146" s="99"/>
      <c r="BB1146" s="99"/>
      <c r="BC1146" s="99"/>
      <c r="BD1146" s="99"/>
      <c r="BE1146" s="99"/>
      <c r="BF1146" s="99"/>
      <c r="BG1146" s="99"/>
      <c r="BH1146" s="99"/>
      <c r="BI1146" s="99"/>
      <c r="BJ1146" s="99"/>
      <c r="BK1146" s="99"/>
      <c r="BL1146" s="99"/>
      <c r="BM1146" s="99"/>
      <c r="BN1146" s="99"/>
      <c r="BO1146" s="99"/>
      <c r="BP1146" s="99"/>
      <c r="BQ1146" s="99"/>
      <c r="BR1146" s="99"/>
      <c r="BS1146" s="99"/>
      <c r="BT1146" s="99"/>
      <c r="BU1146" s="99"/>
      <c r="BV1146" s="99"/>
      <c r="BW1146" s="99"/>
      <c r="BX1146" s="99"/>
      <c r="BY1146" s="99"/>
      <c r="BZ1146" s="99"/>
      <c r="CA1146" s="99"/>
      <c r="CB1146" s="99"/>
      <c r="CC1146" s="99"/>
      <c r="CD1146" s="99"/>
      <c r="CE1146" s="99"/>
      <c r="CF1146" s="99"/>
      <c r="CG1146" s="99"/>
      <c r="CH1146" s="99"/>
      <c r="CI1146" s="206"/>
      <c r="CJ1146" s="206"/>
      <c r="CK1146" s="206"/>
      <c r="CL1146" s="206"/>
      <c r="CM1146" s="206"/>
      <c r="CN1146" s="206"/>
    </row>
    <row r="1147" spans="2:92" x14ac:dyDescent="0.25">
      <c r="B1147" s="99" t="str">
        <f t="shared" si="96"/>
        <v/>
      </c>
      <c r="R1147" s="99"/>
      <c r="S1147" s="99"/>
      <c r="T1147" s="99"/>
      <c r="U1147" s="99"/>
      <c r="V1147" s="99"/>
      <c r="W1147" s="99"/>
      <c r="X1147" s="99"/>
      <c r="Y1147" s="99"/>
      <c r="Z1147" s="99"/>
      <c r="AA1147" s="99"/>
      <c r="AB1147" s="99"/>
      <c r="AC1147" s="99"/>
      <c r="AD1147" s="99"/>
      <c r="AE1147" s="99"/>
      <c r="AF1147" s="99"/>
      <c r="AG1147" s="100"/>
      <c r="AH1147" s="99"/>
      <c r="AI1147" s="99"/>
      <c r="AJ1147" s="99"/>
      <c r="AK1147" s="99"/>
      <c r="AL1147" s="99"/>
      <c r="AM1147" s="99"/>
      <c r="AN1147" s="99"/>
      <c r="AO1147" s="99"/>
      <c r="AP1147" s="99"/>
      <c r="AQ1147" s="99"/>
      <c r="AR1147" s="99"/>
      <c r="AS1147" s="99"/>
      <c r="AT1147" s="99"/>
      <c r="AU1147" s="99"/>
      <c r="AV1147" s="99"/>
      <c r="AW1147" s="99"/>
      <c r="AX1147" s="99"/>
      <c r="AY1147" s="99"/>
      <c r="AZ1147" s="99"/>
      <c r="BA1147" s="99"/>
      <c r="BB1147" s="99"/>
      <c r="BC1147" s="99"/>
      <c r="BD1147" s="99"/>
      <c r="BE1147" s="99"/>
      <c r="BF1147" s="99"/>
      <c r="BG1147" s="99"/>
      <c r="BH1147" s="99"/>
      <c r="BI1147" s="99"/>
      <c r="BJ1147" s="99"/>
      <c r="BK1147" s="99"/>
      <c r="BL1147" s="99"/>
      <c r="BM1147" s="99"/>
      <c r="BN1147" s="99"/>
      <c r="BO1147" s="99"/>
      <c r="BP1147" s="99"/>
      <c r="BQ1147" s="99"/>
      <c r="BR1147" s="99"/>
      <c r="BS1147" s="99"/>
      <c r="BT1147" s="99"/>
      <c r="BU1147" s="99"/>
      <c r="BV1147" s="99"/>
      <c r="BW1147" s="99"/>
      <c r="BX1147" s="99"/>
      <c r="BY1147" s="99"/>
      <c r="BZ1147" s="99"/>
      <c r="CA1147" s="99"/>
      <c r="CB1147" s="99"/>
      <c r="CC1147" s="99"/>
      <c r="CD1147" s="99"/>
      <c r="CE1147" s="99"/>
      <c r="CF1147" s="99"/>
      <c r="CG1147" s="99"/>
      <c r="CH1147" s="99"/>
      <c r="CI1147" s="206"/>
      <c r="CJ1147" s="206"/>
      <c r="CK1147" s="206"/>
      <c r="CL1147" s="206"/>
      <c r="CM1147" s="206"/>
      <c r="CN1147" s="206"/>
    </row>
    <row r="1148" spans="2:92" x14ac:dyDescent="0.25">
      <c r="B1148" s="99" t="str">
        <f t="shared" si="96"/>
        <v/>
      </c>
      <c r="R1148" s="99"/>
      <c r="S1148" s="99"/>
      <c r="T1148" s="99"/>
      <c r="U1148" s="99"/>
      <c r="V1148" s="99"/>
      <c r="W1148" s="99"/>
      <c r="X1148" s="99"/>
      <c r="Y1148" s="99"/>
      <c r="Z1148" s="99"/>
      <c r="AA1148" s="99"/>
      <c r="AB1148" s="99"/>
      <c r="AC1148" s="99"/>
      <c r="AD1148" s="99"/>
      <c r="AE1148" s="99"/>
      <c r="AF1148" s="99"/>
      <c r="AG1148" s="100"/>
      <c r="AH1148" s="99"/>
      <c r="AI1148" s="99"/>
      <c r="AJ1148" s="99"/>
      <c r="AK1148" s="99"/>
      <c r="AL1148" s="99"/>
      <c r="AM1148" s="99"/>
      <c r="AN1148" s="99"/>
      <c r="AO1148" s="99"/>
      <c r="AP1148" s="99"/>
      <c r="AQ1148" s="99"/>
      <c r="AR1148" s="99"/>
      <c r="AS1148" s="99"/>
      <c r="AT1148" s="99"/>
      <c r="AU1148" s="99"/>
      <c r="AV1148" s="99"/>
      <c r="AW1148" s="99"/>
      <c r="AX1148" s="99"/>
      <c r="AY1148" s="99"/>
      <c r="AZ1148" s="99"/>
      <c r="BA1148" s="99"/>
      <c r="BB1148" s="99"/>
      <c r="BC1148" s="99"/>
      <c r="BD1148" s="99"/>
      <c r="BE1148" s="99"/>
      <c r="BF1148" s="99"/>
      <c r="BG1148" s="99"/>
      <c r="BH1148" s="99"/>
      <c r="BI1148" s="99"/>
      <c r="BJ1148" s="99"/>
      <c r="BK1148" s="99"/>
      <c r="BL1148" s="99"/>
      <c r="BM1148" s="99"/>
      <c r="BN1148" s="99"/>
      <c r="BO1148" s="99"/>
      <c r="BP1148" s="99"/>
      <c r="BQ1148" s="99"/>
      <c r="BR1148" s="99"/>
      <c r="BS1148" s="99"/>
      <c r="BT1148" s="99"/>
      <c r="BU1148" s="99"/>
      <c r="BV1148" s="99"/>
      <c r="BW1148" s="99"/>
      <c r="BX1148" s="99"/>
      <c r="BY1148" s="99"/>
      <c r="BZ1148" s="99"/>
      <c r="CA1148" s="99"/>
      <c r="CB1148" s="99"/>
      <c r="CC1148" s="99"/>
      <c r="CD1148" s="99"/>
      <c r="CE1148" s="99"/>
      <c r="CF1148" s="99"/>
      <c r="CG1148" s="99"/>
      <c r="CH1148" s="99"/>
      <c r="CI1148" s="206"/>
      <c r="CJ1148" s="206"/>
      <c r="CK1148" s="206"/>
      <c r="CL1148" s="206"/>
      <c r="CM1148" s="206"/>
      <c r="CN1148" s="206"/>
    </row>
    <row r="1149" spans="2:92" x14ac:dyDescent="0.25">
      <c r="B1149" s="99" t="str">
        <f t="shared" si="96"/>
        <v/>
      </c>
      <c r="R1149" s="99"/>
      <c r="S1149" s="99"/>
      <c r="T1149" s="99"/>
      <c r="U1149" s="99"/>
      <c r="V1149" s="99"/>
      <c r="W1149" s="99"/>
      <c r="X1149" s="99"/>
      <c r="Y1149" s="99"/>
      <c r="Z1149" s="99"/>
      <c r="AA1149" s="99"/>
      <c r="AB1149" s="99"/>
      <c r="AC1149" s="99"/>
      <c r="AD1149" s="99"/>
      <c r="AE1149" s="99"/>
      <c r="AF1149" s="99"/>
      <c r="AG1149" s="100"/>
      <c r="AH1149" s="99"/>
      <c r="AI1149" s="99"/>
      <c r="AJ1149" s="99"/>
      <c r="AK1149" s="99"/>
      <c r="AL1149" s="99"/>
      <c r="AM1149" s="99"/>
      <c r="AN1149" s="99"/>
      <c r="AO1149" s="99"/>
      <c r="AP1149" s="99"/>
      <c r="AQ1149" s="99"/>
      <c r="AR1149" s="99"/>
      <c r="AS1149" s="99"/>
      <c r="AT1149" s="99"/>
      <c r="AU1149" s="99"/>
      <c r="AV1149" s="99"/>
      <c r="AW1149" s="99"/>
      <c r="AX1149" s="99"/>
      <c r="AY1149" s="99"/>
      <c r="AZ1149" s="99"/>
      <c r="BA1149" s="99"/>
      <c r="BB1149" s="99"/>
      <c r="BC1149" s="99"/>
      <c r="BD1149" s="99"/>
      <c r="BE1149" s="99"/>
      <c r="BF1149" s="99"/>
      <c r="BG1149" s="99"/>
      <c r="BH1149" s="99"/>
      <c r="BI1149" s="99"/>
      <c r="BJ1149" s="99"/>
      <c r="BK1149" s="99"/>
      <c r="BL1149" s="99"/>
      <c r="BM1149" s="99"/>
      <c r="BN1149" s="99"/>
      <c r="BO1149" s="99"/>
      <c r="BP1149" s="99"/>
      <c r="BQ1149" s="99"/>
      <c r="BR1149" s="99"/>
      <c r="BS1149" s="99"/>
      <c r="BT1149" s="99"/>
      <c r="BU1149" s="99"/>
      <c r="BV1149" s="99"/>
      <c r="BW1149" s="99"/>
      <c r="BX1149" s="99"/>
      <c r="BY1149" s="99"/>
      <c r="BZ1149" s="99"/>
      <c r="CA1149" s="99"/>
      <c r="CB1149" s="99"/>
      <c r="CC1149" s="99"/>
      <c r="CD1149" s="99"/>
      <c r="CE1149" s="99"/>
      <c r="CF1149" s="99"/>
      <c r="CG1149" s="99"/>
      <c r="CH1149" s="99"/>
      <c r="CI1149" s="206"/>
      <c r="CJ1149" s="206"/>
      <c r="CK1149" s="206"/>
      <c r="CL1149" s="206"/>
      <c r="CM1149" s="206"/>
      <c r="CN1149" s="206"/>
    </row>
    <row r="1150" spans="2:92" x14ac:dyDescent="0.25">
      <c r="B1150" s="99" t="str">
        <f t="shared" si="96"/>
        <v/>
      </c>
      <c r="R1150" s="99"/>
      <c r="S1150" s="99"/>
      <c r="T1150" s="99"/>
      <c r="U1150" s="99"/>
      <c r="V1150" s="99"/>
      <c r="W1150" s="99"/>
      <c r="X1150" s="99"/>
      <c r="Y1150" s="99"/>
      <c r="Z1150" s="99"/>
      <c r="AA1150" s="99"/>
      <c r="AB1150" s="99"/>
      <c r="AC1150" s="99"/>
      <c r="AD1150" s="99"/>
      <c r="AE1150" s="99"/>
      <c r="AF1150" s="99"/>
      <c r="AG1150" s="100"/>
      <c r="AH1150" s="99"/>
      <c r="AI1150" s="99"/>
      <c r="AJ1150" s="99"/>
      <c r="AK1150" s="99"/>
      <c r="AL1150" s="99"/>
      <c r="AM1150" s="99"/>
      <c r="AN1150" s="99"/>
      <c r="AO1150" s="99"/>
      <c r="AP1150" s="99"/>
      <c r="AQ1150" s="99"/>
      <c r="AR1150" s="99"/>
      <c r="AS1150" s="99"/>
      <c r="AT1150" s="99"/>
      <c r="AU1150" s="99"/>
      <c r="AV1150" s="99"/>
      <c r="AW1150" s="99"/>
      <c r="AX1150" s="99"/>
      <c r="AY1150" s="99"/>
      <c r="AZ1150" s="99"/>
      <c r="BA1150" s="99"/>
      <c r="BB1150" s="99"/>
      <c r="BC1150" s="99"/>
      <c r="BD1150" s="99"/>
      <c r="BE1150" s="99"/>
      <c r="BF1150" s="99"/>
      <c r="BG1150" s="99"/>
      <c r="BH1150" s="99"/>
      <c r="BI1150" s="99"/>
      <c r="BJ1150" s="99"/>
      <c r="BK1150" s="99"/>
      <c r="BL1150" s="99"/>
      <c r="BM1150" s="99"/>
      <c r="BN1150" s="99"/>
      <c r="BO1150" s="99"/>
      <c r="BP1150" s="99"/>
      <c r="BQ1150" s="99"/>
      <c r="BR1150" s="99"/>
      <c r="BS1150" s="99"/>
      <c r="BT1150" s="99"/>
      <c r="BU1150" s="99"/>
      <c r="BV1150" s="99"/>
      <c r="BW1150" s="99"/>
      <c r="BX1150" s="99"/>
      <c r="BY1150" s="99"/>
      <c r="BZ1150" s="99"/>
      <c r="CA1150" s="99"/>
      <c r="CB1150" s="99"/>
      <c r="CC1150" s="99"/>
      <c r="CD1150" s="99"/>
      <c r="CE1150" s="99"/>
      <c r="CF1150" s="99"/>
      <c r="CG1150" s="99"/>
      <c r="CH1150" s="99"/>
      <c r="CI1150" s="206"/>
      <c r="CJ1150" s="206"/>
      <c r="CK1150" s="206"/>
      <c r="CL1150" s="206"/>
      <c r="CM1150" s="206"/>
      <c r="CN1150" s="206"/>
    </row>
    <row r="1151" spans="2:92" x14ac:dyDescent="0.25">
      <c r="B1151" s="99" t="str">
        <f t="shared" si="96"/>
        <v/>
      </c>
      <c r="R1151" s="99"/>
      <c r="S1151" s="99"/>
      <c r="T1151" s="99"/>
      <c r="U1151" s="99"/>
      <c r="V1151" s="99"/>
      <c r="W1151" s="99"/>
      <c r="X1151" s="99"/>
      <c r="Y1151" s="99"/>
      <c r="Z1151" s="99"/>
      <c r="AA1151" s="99"/>
      <c r="AB1151" s="99"/>
      <c r="AC1151" s="99"/>
      <c r="AD1151" s="99"/>
      <c r="AE1151" s="99"/>
      <c r="AF1151" s="99"/>
      <c r="AG1151" s="100"/>
      <c r="AH1151" s="99"/>
      <c r="AI1151" s="99"/>
      <c r="AJ1151" s="99"/>
      <c r="AK1151" s="99"/>
      <c r="AL1151" s="99"/>
      <c r="AM1151" s="99"/>
      <c r="AN1151" s="99"/>
      <c r="AO1151" s="99"/>
      <c r="AP1151" s="99"/>
      <c r="AQ1151" s="99"/>
      <c r="AR1151" s="99"/>
      <c r="AS1151" s="99"/>
      <c r="AT1151" s="99"/>
      <c r="AU1151" s="99"/>
      <c r="AV1151" s="99"/>
      <c r="AW1151" s="99"/>
      <c r="AX1151" s="99"/>
      <c r="AY1151" s="99"/>
      <c r="AZ1151" s="99"/>
      <c r="BA1151" s="99"/>
      <c r="BB1151" s="99"/>
      <c r="BC1151" s="99"/>
      <c r="BD1151" s="99"/>
      <c r="BE1151" s="99"/>
      <c r="BF1151" s="99"/>
      <c r="BG1151" s="99"/>
      <c r="BH1151" s="99"/>
      <c r="BI1151" s="99"/>
      <c r="BJ1151" s="99"/>
      <c r="BK1151" s="99"/>
      <c r="BL1151" s="99"/>
      <c r="BM1151" s="99"/>
      <c r="BN1151" s="99"/>
      <c r="BO1151" s="99"/>
      <c r="BP1151" s="99"/>
      <c r="BQ1151" s="99"/>
      <c r="BR1151" s="99"/>
      <c r="BS1151" s="99"/>
      <c r="BT1151" s="99"/>
      <c r="BU1151" s="99"/>
      <c r="BV1151" s="99"/>
      <c r="BW1151" s="99"/>
      <c r="BX1151" s="99"/>
      <c r="BY1151" s="99"/>
      <c r="BZ1151" s="99"/>
      <c r="CA1151" s="99"/>
      <c r="CB1151" s="99"/>
      <c r="CC1151" s="99"/>
      <c r="CD1151" s="99"/>
      <c r="CE1151" s="99"/>
      <c r="CF1151" s="99"/>
      <c r="CG1151" s="99"/>
      <c r="CH1151" s="99"/>
      <c r="CI1151" s="206"/>
      <c r="CJ1151" s="206"/>
      <c r="CK1151" s="206"/>
      <c r="CL1151" s="206"/>
      <c r="CM1151" s="206"/>
      <c r="CN1151" s="206"/>
    </row>
    <row r="1152" spans="2:92" x14ac:dyDescent="0.25">
      <c r="B1152" s="99" t="str">
        <f t="shared" ref="B1152:B1200" si="97">IF(C1152&lt;&gt;"",CONCATENATE(C1152,F1152,D1152,I1152),"")</f>
        <v/>
      </c>
      <c r="R1152" s="99"/>
      <c r="S1152" s="99"/>
      <c r="T1152" s="99"/>
      <c r="U1152" s="99"/>
      <c r="V1152" s="99"/>
      <c r="W1152" s="99"/>
      <c r="X1152" s="99"/>
      <c r="Y1152" s="99"/>
      <c r="Z1152" s="99"/>
      <c r="AA1152" s="99"/>
      <c r="AB1152" s="99"/>
      <c r="AC1152" s="99"/>
      <c r="AD1152" s="99"/>
      <c r="AE1152" s="99"/>
      <c r="AF1152" s="99"/>
      <c r="AG1152" s="100"/>
      <c r="AH1152" s="99"/>
      <c r="AI1152" s="99"/>
      <c r="AJ1152" s="99"/>
      <c r="AK1152" s="99"/>
      <c r="AL1152" s="99"/>
      <c r="AM1152" s="99"/>
      <c r="AN1152" s="99"/>
      <c r="AO1152" s="99"/>
      <c r="AP1152" s="99"/>
      <c r="AQ1152" s="99"/>
      <c r="AR1152" s="99"/>
      <c r="AS1152" s="99"/>
      <c r="AT1152" s="99"/>
      <c r="AU1152" s="99"/>
      <c r="AV1152" s="99"/>
      <c r="AW1152" s="99"/>
      <c r="AX1152" s="99"/>
      <c r="AY1152" s="99"/>
      <c r="AZ1152" s="99"/>
      <c r="BA1152" s="99"/>
      <c r="BB1152" s="99"/>
      <c r="BC1152" s="99"/>
      <c r="BD1152" s="99"/>
      <c r="BE1152" s="99"/>
      <c r="BF1152" s="99"/>
      <c r="BG1152" s="99"/>
      <c r="BH1152" s="99"/>
      <c r="BI1152" s="99"/>
      <c r="BJ1152" s="99"/>
      <c r="BK1152" s="99"/>
      <c r="BL1152" s="99"/>
      <c r="BM1152" s="99"/>
      <c r="BN1152" s="99"/>
      <c r="BO1152" s="99"/>
      <c r="BP1152" s="99"/>
      <c r="BQ1152" s="99"/>
      <c r="BR1152" s="99"/>
      <c r="BS1152" s="99"/>
      <c r="BT1152" s="99"/>
      <c r="BU1152" s="99"/>
      <c r="BV1152" s="99"/>
      <c r="BW1152" s="99"/>
      <c r="BX1152" s="99"/>
      <c r="BY1152" s="99"/>
      <c r="BZ1152" s="99"/>
      <c r="CA1152" s="99"/>
      <c r="CB1152" s="99"/>
      <c r="CC1152" s="99"/>
      <c r="CD1152" s="99"/>
      <c r="CE1152" s="99"/>
      <c r="CF1152" s="99"/>
      <c r="CG1152" s="99"/>
      <c r="CH1152" s="99"/>
      <c r="CI1152" s="206"/>
      <c r="CJ1152" s="206"/>
      <c r="CK1152" s="206"/>
      <c r="CL1152" s="206"/>
      <c r="CM1152" s="206"/>
      <c r="CN1152" s="206"/>
    </row>
    <row r="1153" spans="2:92" x14ac:dyDescent="0.25">
      <c r="B1153" s="99" t="str">
        <f t="shared" si="97"/>
        <v/>
      </c>
      <c r="R1153" s="99"/>
      <c r="S1153" s="99"/>
      <c r="T1153" s="99"/>
      <c r="U1153" s="99"/>
      <c r="V1153" s="99"/>
      <c r="W1153" s="99"/>
      <c r="X1153" s="99"/>
      <c r="Y1153" s="99"/>
      <c r="Z1153" s="99"/>
      <c r="AA1153" s="99"/>
      <c r="AB1153" s="99"/>
      <c r="AC1153" s="99"/>
      <c r="AD1153" s="99"/>
      <c r="AE1153" s="99"/>
      <c r="AF1153" s="99"/>
      <c r="AG1153" s="100"/>
      <c r="AH1153" s="99"/>
      <c r="AI1153" s="99"/>
      <c r="AJ1153" s="99"/>
      <c r="AK1153" s="99"/>
      <c r="AL1153" s="99"/>
      <c r="AM1153" s="99"/>
      <c r="AN1153" s="99"/>
      <c r="AO1153" s="99"/>
      <c r="AP1153" s="99"/>
      <c r="AQ1153" s="99"/>
      <c r="AR1153" s="99"/>
      <c r="AS1153" s="99"/>
      <c r="AT1153" s="99"/>
      <c r="AU1153" s="99"/>
      <c r="AV1153" s="99"/>
      <c r="AW1153" s="99"/>
      <c r="AX1153" s="99"/>
      <c r="AY1153" s="99"/>
      <c r="AZ1153" s="99"/>
      <c r="BA1153" s="99"/>
      <c r="BB1153" s="99"/>
      <c r="BC1153" s="99"/>
      <c r="BD1153" s="99"/>
      <c r="BE1153" s="99"/>
      <c r="BF1153" s="99"/>
      <c r="BG1153" s="99"/>
      <c r="BH1153" s="99"/>
      <c r="BI1153" s="99"/>
      <c r="BJ1153" s="99"/>
      <c r="BK1153" s="99"/>
      <c r="BL1153" s="99"/>
      <c r="BM1153" s="99"/>
      <c r="BN1153" s="99"/>
      <c r="BO1153" s="99"/>
      <c r="BP1153" s="99"/>
      <c r="BQ1153" s="99"/>
      <c r="BR1153" s="99"/>
      <c r="BS1153" s="99"/>
      <c r="BT1153" s="99"/>
      <c r="BU1153" s="99"/>
      <c r="BV1153" s="99"/>
      <c r="BW1153" s="99"/>
      <c r="BX1153" s="99"/>
      <c r="BY1153" s="99"/>
      <c r="BZ1153" s="99"/>
      <c r="CA1153" s="99"/>
      <c r="CB1153" s="99"/>
      <c r="CC1153" s="99"/>
      <c r="CD1153" s="99"/>
      <c r="CE1153" s="99"/>
      <c r="CF1153" s="99"/>
      <c r="CG1153" s="99"/>
      <c r="CH1153" s="99"/>
      <c r="CI1153" s="206"/>
      <c r="CJ1153" s="206"/>
      <c r="CK1153" s="206"/>
      <c r="CL1153" s="206"/>
      <c r="CM1153" s="206"/>
      <c r="CN1153" s="206"/>
    </row>
    <row r="1154" spans="2:92" x14ac:dyDescent="0.25">
      <c r="B1154" s="99" t="str">
        <f t="shared" si="97"/>
        <v/>
      </c>
      <c r="R1154" s="99"/>
      <c r="S1154" s="99"/>
      <c r="T1154" s="99"/>
      <c r="U1154" s="99"/>
      <c r="V1154" s="99"/>
      <c r="W1154" s="99"/>
      <c r="X1154" s="99"/>
      <c r="Y1154" s="99"/>
      <c r="Z1154" s="99"/>
      <c r="AA1154" s="99"/>
      <c r="AB1154" s="99"/>
      <c r="AC1154" s="99"/>
      <c r="AD1154" s="99"/>
      <c r="AE1154" s="99"/>
      <c r="AF1154" s="99"/>
      <c r="AG1154" s="100"/>
      <c r="AH1154" s="99"/>
      <c r="AI1154" s="99"/>
      <c r="AJ1154" s="99"/>
      <c r="AK1154" s="99"/>
      <c r="AL1154" s="99"/>
      <c r="AM1154" s="99"/>
      <c r="AN1154" s="99"/>
      <c r="AO1154" s="99"/>
      <c r="AP1154" s="99"/>
      <c r="AQ1154" s="99"/>
      <c r="AR1154" s="99"/>
      <c r="AS1154" s="99"/>
      <c r="AT1154" s="99"/>
      <c r="AU1154" s="99"/>
      <c r="AV1154" s="99"/>
      <c r="AW1154" s="99"/>
      <c r="AX1154" s="99"/>
      <c r="AY1154" s="99"/>
      <c r="AZ1154" s="99"/>
      <c r="BA1154" s="99"/>
      <c r="BB1154" s="99"/>
      <c r="BC1154" s="99"/>
      <c r="BD1154" s="99"/>
      <c r="BE1154" s="99"/>
      <c r="BF1154" s="99"/>
      <c r="BG1154" s="99"/>
      <c r="BH1154" s="99"/>
      <c r="BI1154" s="99"/>
      <c r="BJ1154" s="99"/>
      <c r="BK1154" s="99"/>
      <c r="BL1154" s="99"/>
      <c r="BM1154" s="99"/>
      <c r="BN1154" s="99"/>
      <c r="BO1154" s="99"/>
      <c r="BP1154" s="99"/>
      <c r="BQ1154" s="99"/>
      <c r="BR1154" s="99"/>
      <c r="BS1154" s="99"/>
      <c r="BT1154" s="99"/>
      <c r="BU1154" s="99"/>
      <c r="BV1154" s="99"/>
      <c r="BW1154" s="99"/>
      <c r="BX1154" s="99"/>
      <c r="BY1154" s="99"/>
      <c r="BZ1154" s="99"/>
      <c r="CA1154" s="99"/>
      <c r="CB1154" s="99"/>
      <c r="CC1154" s="99"/>
      <c r="CD1154" s="99"/>
      <c r="CE1154" s="99"/>
      <c r="CF1154" s="99"/>
      <c r="CG1154" s="99"/>
      <c r="CH1154" s="99"/>
      <c r="CI1154" s="206"/>
      <c r="CJ1154" s="206"/>
      <c r="CK1154" s="206"/>
      <c r="CL1154" s="206"/>
      <c r="CM1154" s="206"/>
      <c r="CN1154" s="206"/>
    </row>
    <row r="1155" spans="2:92" x14ac:dyDescent="0.25">
      <c r="B1155" s="99" t="str">
        <f t="shared" si="97"/>
        <v/>
      </c>
      <c r="R1155" s="99"/>
      <c r="S1155" s="99"/>
      <c r="T1155" s="99"/>
      <c r="U1155" s="99"/>
      <c r="V1155" s="99"/>
      <c r="W1155" s="99"/>
      <c r="X1155" s="99"/>
      <c r="Y1155" s="99"/>
      <c r="Z1155" s="99"/>
      <c r="AA1155" s="99"/>
      <c r="AB1155" s="99"/>
      <c r="AC1155" s="99"/>
      <c r="AD1155" s="99"/>
      <c r="AE1155" s="99"/>
      <c r="AF1155" s="99"/>
      <c r="AG1155" s="100"/>
      <c r="AH1155" s="99"/>
      <c r="AI1155" s="99"/>
      <c r="AJ1155" s="99"/>
      <c r="AK1155" s="99"/>
      <c r="AL1155" s="99"/>
      <c r="AM1155" s="99"/>
      <c r="AN1155" s="99"/>
      <c r="AO1155" s="99"/>
      <c r="AP1155" s="99"/>
      <c r="AQ1155" s="99"/>
      <c r="AR1155" s="99"/>
      <c r="AS1155" s="99"/>
      <c r="AT1155" s="99"/>
      <c r="AU1155" s="99"/>
      <c r="AV1155" s="99"/>
      <c r="AW1155" s="99"/>
      <c r="AX1155" s="99"/>
      <c r="AY1155" s="99"/>
      <c r="AZ1155" s="99"/>
      <c r="BA1155" s="99"/>
      <c r="BB1155" s="99"/>
      <c r="BC1155" s="99"/>
      <c r="BD1155" s="99"/>
      <c r="BE1155" s="99"/>
      <c r="BF1155" s="99"/>
      <c r="BG1155" s="99"/>
      <c r="BH1155" s="99"/>
      <c r="BI1155" s="99"/>
      <c r="BJ1155" s="99"/>
      <c r="BK1155" s="99"/>
      <c r="BL1155" s="99"/>
      <c r="BM1155" s="99"/>
      <c r="BN1155" s="99"/>
      <c r="BO1155" s="99"/>
      <c r="BP1155" s="99"/>
      <c r="BQ1155" s="99"/>
      <c r="BR1155" s="99"/>
      <c r="BS1155" s="99"/>
      <c r="BT1155" s="99"/>
      <c r="BU1155" s="99"/>
      <c r="BV1155" s="99"/>
      <c r="BW1155" s="99"/>
      <c r="BX1155" s="99"/>
      <c r="BY1155" s="99"/>
      <c r="BZ1155" s="99"/>
      <c r="CA1155" s="99"/>
      <c r="CB1155" s="99"/>
      <c r="CC1155" s="99"/>
      <c r="CD1155" s="99"/>
      <c r="CE1155" s="99"/>
      <c r="CF1155" s="99"/>
      <c r="CG1155" s="99"/>
      <c r="CH1155" s="99"/>
      <c r="CI1155" s="206"/>
      <c r="CJ1155" s="206"/>
      <c r="CK1155" s="206"/>
      <c r="CL1155" s="206"/>
      <c r="CM1155" s="206"/>
      <c r="CN1155" s="206"/>
    </row>
    <row r="1156" spans="2:92" x14ac:dyDescent="0.25">
      <c r="B1156" s="99" t="str">
        <f t="shared" si="97"/>
        <v/>
      </c>
      <c r="R1156" s="99"/>
      <c r="S1156" s="99"/>
      <c r="T1156" s="99"/>
      <c r="U1156" s="99"/>
      <c r="V1156" s="99"/>
      <c r="W1156" s="99"/>
      <c r="X1156" s="99"/>
      <c r="Y1156" s="99"/>
      <c r="Z1156" s="99"/>
      <c r="AA1156" s="99"/>
      <c r="AB1156" s="99"/>
      <c r="AC1156" s="99"/>
      <c r="AD1156" s="99"/>
      <c r="AE1156" s="99"/>
      <c r="AF1156" s="99"/>
      <c r="AG1156" s="100"/>
      <c r="AH1156" s="99"/>
      <c r="AI1156" s="99"/>
      <c r="AJ1156" s="99"/>
      <c r="AK1156" s="99"/>
      <c r="AL1156" s="99"/>
      <c r="AM1156" s="99"/>
      <c r="AN1156" s="99"/>
      <c r="AO1156" s="99"/>
      <c r="AP1156" s="99"/>
      <c r="AQ1156" s="99"/>
      <c r="AR1156" s="99"/>
      <c r="AS1156" s="99"/>
      <c r="AT1156" s="99"/>
      <c r="AU1156" s="99"/>
      <c r="AV1156" s="99"/>
      <c r="AW1156" s="99"/>
      <c r="AX1156" s="99"/>
      <c r="AY1156" s="99"/>
      <c r="AZ1156" s="99"/>
      <c r="BA1156" s="99"/>
      <c r="BB1156" s="99"/>
      <c r="BC1156" s="99"/>
      <c r="BD1156" s="99"/>
      <c r="BE1156" s="99"/>
      <c r="BF1156" s="99"/>
      <c r="BG1156" s="99"/>
      <c r="BH1156" s="99"/>
      <c r="BI1156" s="99"/>
      <c r="BJ1156" s="99"/>
      <c r="BK1156" s="99"/>
      <c r="BL1156" s="99"/>
      <c r="BM1156" s="99"/>
      <c r="BN1156" s="99"/>
      <c r="BO1156" s="99"/>
      <c r="BP1156" s="99"/>
      <c r="BQ1156" s="99"/>
      <c r="BR1156" s="99"/>
      <c r="BS1156" s="99"/>
      <c r="BT1156" s="99"/>
      <c r="BU1156" s="99"/>
      <c r="BV1156" s="99"/>
      <c r="BW1156" s="99"/>
      <c r="BX1156" s="99"/>
      <c r="BY1156" s="99"/>
      <c r="BZ1156" s="99"/>
      <c r="CA1156" s="99"/>
      <c r="CB1156" s="99"/>
      <c r="CC1156" s="99"/>
      <c r="CD1156" s="99"/>
      <c r="CE1156" s="99"/>
      <c r="CF1156" s="99"/>
      <c r="CG1156" s="99"/>
      <c r="CH1156" s="99"/>
      <c r="CI1156" s="206"/>
      <c r="CJ1156" s="206"/>
      <c r="CK1156" s="206"/>
      <c r="CL1156" s="206"/>
      <c r="CM1156" s="206"/>
      <c r="CN1156" s="206"/>
    </row>
    <row r="1157" spans="2:92" x14ac:dyDescent="0.25">
      <c r="B1157" s="99" t="str">
        <f t="shared" si="97"/>
        <v/>
      </c>
      <c r="R1157" s="99"/>
      <c r="S1157" s="99"/>
      <c r="T1157" s="99"/>
      <c r="U1157" s="99"/>
      <c r="V1157" s="99"/>
      <c r="W1157" s="99"/>
      <c r="X1157" s="99"/>
      <c r="Y1157" s="99"/>
      <c r="Z1157" s="99"/>
      <c r="AA1157" s="99"/>
      <c r="AB1157" s="99"/>
      <c r="AC1157" s="99"/>
      <c r="AD1157" s="99"/>
      <c r="AE1157" s="99"/>
      <c r="AF1157" s="99"/>
      <c r="AG1157" s="100"/>
      <c r="AH1157" s="99"/>
      <c r="AI1157" s="99"/>
      <c r="AJ1157" s="99"/>
      <c r="AK1157" s="99"/>
      <c r="AL1157" s="99"/>
      <c r="AM1157" s="99"/>
      <c r="AN1157" s="99"/>
      <c r="AO1157" s="99"/>
      <c r="AP1157" s="99"/>
      <c r="AQ1157" s="99"/>
      <c r="AR1157" s="99"/>
      <c r="AS1157" s="99"/>
      <c r="AT1157" s="99"/>
      <c r="AU1157" s="99"/>
      <c r="AV1157" s="99"/>
      <c r="AW1157" s="99"/>
      <c r="AX1157" s="99"/>
      <c r="AY1157" s="99"/>
      <c r="AZ1157" s="99"/>
      <c r="BA1157" s="99"/>
      <c r="BB1157" s="99"/>
      <c r="BC1157" s="99"/>
      <c r="BD1157" s="99"/>
      <c r="BE1157" s="99"/>
      <c r="BF1157" s="99"/>
      <c r="BG1157" s="99"/>
      <c r="BH1157" s="99"/>
      <c r="BI1157" s="99"/>
      <c r="BJ1157" s="99"/>
      <c r="BK1157" s="99"/>
      <c r="BL1157" s="99"/>
      <c r="BM1157" s="99"/>
      <c r="BN1157" s="99"/>
      <c r="BO1157" s="99"/>
      <c r="BP1157" s="99"/>
      <c r="BQ1157" s="99"/>
      <c r="BR1157" s="99"/>
      <c r="BS1157" s="99"/>
      <c r="BT1157" s="99"/>
      <c r="BU1157" s="99"/>
      <c r="BV1157" s="99"/>
      <c r="BW1157" s="99"/>
      <c r="BX1157" s="99"/>
      <c r="BY1157" s="99"/>
      <c r="BZ1157" s="99"/>
      <c r="CA1157" s="99"/>
      <c r="CB1157" s="99"/>
      <c r="CC1157" s="99"/>
      <c r="CD1157" s="99"/>
      <c r="CE1157" s="99"/>
      <c r="CF1157" s="99"/>
      <c r="CG1157" s="99"/>
      <c r="CH1157" s="99"/>
      <c r="CI1157" s="206"/>
      <c r="CJ1157" s="206"/>
      <c r="CK1157" s="206"/>
      <c r="CL1157" s="206"/>
      <c r="CM1157" s="206"/>
      <c r="CN1157" s="206"/>
    </row>
    <row r="1158" spans="2:92" x14ac:dyDescent="0.25">
      <c r="B1158" s="99" t="str">
        <f t="shared" si="97"/>
        <v/>
      </c>
      <c r="R1158" s="99"/>
      <c r="S1158" s="99"/>
      <c r="T1158" s="99"/>
      <c r="U1158" s="99"/>
      <c r="V1158" s="99"/>
      <c r="W1158" s="99"/>
      <c r="X1158" s="99"/>
      <c r="Y1158" s="99"/>
      <c r="Z1158" s="99"/>
      <c r="AA1158" s="99"/>
      <c r="AB1158" s="99"/>
      <c r="AC1158" s="99"/>
      <c r="AD1158" s="99"/>
      <c r="AE1158" s="99"/>
      <c r="AF1158" s="99"/>
      <c r="AG1158" s="100"/>
      <c r="AH1158" s="99"/>
      <c r="AI1158" s="99"/>
      <c r="AJ1158" s="99"/>
      <c r="AK1158" s="99"/>
      <c r="AL1158" s="99"/>
      <c r="AM1158" s="99"/>
      <c r="AN1158" s="99"/>
      <c r="AO1158" s="99"/>
      <c r="AP1158" s="99"/>
      <c r="AQ1158" s="99"/>
      <c r="AR1158" s="99"/>
      <c r="AS1158" s="99"/>
      <c r="AT1158" s="99"/>
      <c r="AU1158" s="99"/>
      <c r="AV1158" s="99"/>
      <c r="AW1158" s="99"/>
      <c r="AX1158" s="99"/>
      <c r="AY1158" s="99"/>
      <c r="AZ1158" s="99"/>
      <c r="BA1158" s="99"/>
      <c r="BB1158" s="99"/>
      <c r="BC1158" s="99"/>
      <c r="BD1158" s="99"/>
      <c r="BE1158" s="99"/>
      <c r="BF1158" s="99"/>
      <c r="BG1158" s="99"/>
      <c r="BH1158" s="99"/>
      <c r="BI1158" s="99"/>
      <c r="BJ1158" s="99"/>
      <c r="BK1158" s="99"/>
      <c r="BL1158" s="99"/>
      <c r="BM1158" s="99"/>
      <c r="BN1158" s="99"/>
      <c r="BO1158" s="99"/>
      <c r="BP1158" s="99"/>
      <c r="BQ1158" s="99"/>
      <c r="BR1158" s="99"/>
      <c r="BS1158" s="99"/>
      <c r="BT1158" s="99"/>
      <c r="BU1158" s="99"/>
      <c r="BV1158" s="99"/>
      <c r="BW1158" s="99"/>
      <c r="BX1158" s="99"/>
      <c r="BY1158" s="99"/>
      <c r="BZ1158" s="99"/>
      <c r="CA1158" s="99"/>
      <c r="CB1158" s="99"/>
      <c r="CC1158" s="99"/>
      <c r="CD1158" s="99"/>
      <c r="CE1158" s="99"/>
      <c r="CF1158" s="99"/>
      <c r="CG1158" s="99"/>
      <c r="CH1158" s="99"/>
      <c r="CI1158" s="206"/>
      <c r="CJ1158" s="206"/>
      <c r="CK1158" s="206"/>
      <c r="CL1158" s="206"/>
      <c r="CM1158" s="206"/>
      <c r="CN1158" s="206"/>
    </row>
    <row r="1159" spans="2:92" x14ac:dyDescent="0.25">
      <c r="B1159" s="99" t="str">
        <f t="shared" si="97"/>
        <v/>
      </c>
      <c r="R1159" s="99"/>
      <c r="S1159" s="99"/>
      <c r="T1159" s="99"/>
      <c r="U1159" s="99"/>
      <c r="V1159" s="99"/>
      <c r="W1159" s="99"/>
      <c r="X1159" s="99"/>
      <c r="Y1159" s="99"/>
      <c r="Z1159" s="99"/>
      <c r="AA1159" s="99"/>
      <c r="AB1159" s="99"/>
      <c r="AC1159" s="99"/>
      <c r="AD1159" s="99"/>
      <c r="AE1159" s="99"/>
      <c r="AF1159" s="99"/>
      <c r="AG1159" s="100"/>
      <c r="AH1159" s="99"/>
      <c r="AI1159" s="99"/>
      <c r="AJ1159" s="99"/>
      <c r="AK1159" s="99"/>
      <c r="AL1159" s="99"/>
      <c r="AM1159" s="99"/>
      <c r="AN1159" s="99"/>
      <c r="AO1159" s="99"/>
      <c r="AP1159" s="99"/>
      <c r="AQ1159" s="99"/>
      <c r="AR1159" s="99"/>
      <c r="AS1159" s="99"/>
      <c r="AT1159" s="99"/>
      <c r="AU1159" s="99"/>
      <c r="AV1159" s="99"/>
      <c r="AW1159" s="99"/>
      <c r="AX1159" s="99"/>
      <c r="AY1159" s="99"/>
      <c r="AZ1159" s="99"/>
      <c r="BA1159" s="99"/>
      <c r="BB1159" s="99"/>
      <c r="BC1159" s="99"/>
      <c r="BD1159" s="99"/>
      <c r="BE1159" s="99"/>
      <c r="BF1159" s="99"/>
      <c r="BG1159" s="99"/>
      <c r="BH1159" s="99"/>
      <c r="BI1159" s="99"/>
      <c r="BJ1159" s="99"/>
      <c r="BK1159" s="99"/>
      <c r="BL1159" s="99"/>
      <c r="BM1159" s="99"/>
      <c r="BN1159" s="99"/>
      <c r="BO1159" s="99"/>
      <c r="BP1159" s="99"/>
      <c r="BQ1159" s="99"/>
      <c r="BR1159" s="99"/>
      <c r="BS1159" s="99"/>
      <c r="BT1159" s="99"/>
      <c r="BU1159" s="99"/>
      <c r="BV1159" s="99"/>
      <c r="BW1159" s="99"/>
      <c r="BX1159" s="99"/>
      <c r="BY1159" s="99"/>
      <c r="BZ1159" s="99"/>
      <c r="CA1159" s="99"/>
      <c r="CB1159" s="99"/>
      <c r="CC1159" s="99"/>
      <c r="CD1159" s="99"/>
      <c r="CE1159" s="99"/>
      <c r="CF1159" s="99"/>
      <c r="CG1159" s="99"/>
      <c r="CH1159" s="99"/>
      <c r="CI1159" s="206"/>
      <c r="CJ1159" s="206"/>
      <c r="CK1159" s="206"/>
      <c r="CL1159" s="206"/>
      <c r="CM1159" s="206"/>
      <c r="CN1159" s="206"/>
    </row>
    <row r="1160" spans="2:92" x14ac:dyDescent="0.25">
      <c r="B1160" s="99" t="str">
        <f t="shared" si="97"/>
        <v/>
      </c>
      <c r="R1160" s="99"/>
      <c r="S1160" s="99"/>
      <c r="T1160" s="99"/>
      <c r="U1160" s="99"/>
      <c r="V1160" s="99"/>
      <c r="W1160" s="99"/>
      <c r="X1160" s="99"/>
      <c r="Y1160" s="99"/>
      <c r="Z1160" s="99"/>
      <c r="AA1160" s="99"/>
      <c r="AB1160" s="99"/>
      <c r="AC1160" s="99"/>
      <c r="AD1160" s="99"/>
      <c r="AE1160" s="99"/>
      <c r="AF1160" s="99"/>
      <c r="AG1160" s="100"/>
      <c r="AH1160" s="99"/>
      <c r="AI1160" s="99"/>
      <c r="AJ1160" s="99"/>
      <c r="AK1160" s="99"/>
      <c r="AL1160" s="99"/>
      <c r="AM1160" s="99"/>
      <c r="AN1160" s="99"/>
      <c r="AO1160" s="99"/>
      <c r="AP1160" s="99"/>
      <c r="AQ1160" s="99"/>
      <c r="AR1160" s="99"/>
      <c r="AS1160" s="99"/>
      <c r="AT1160" s="99"/>
      <c r="AU1160" s="99"/>
      <c r="AV1160" s="99"/>
      <c r="AW1160" s="99"/>
      <c r="AX1160" s="99"/>
      <c r="AY1160" s="99"/>
      <c r="AZ1160" s="99"/>
      <c r="BA1160" s="99"/>
      <c r="BB1160" s="99"/>
      <c r="BC1160" s="99"/>
      <c r="BD1160" s="99"/>
      <c r="BE1160" s="99"/>
      <c r="BF1160" s="99"/>
      <c r="BG1160" s="99"/>
      <c r="BH1160" s="99"/>
      <c r="BI1160" s="99"/>
      <c r="BJ1160" s="99"/>
      <c r="BK1160" s="99"/>
      <c r="BL1160" s="99"/>
      <c r="BM1160" s="99"/>
      <c r="BN1160" s="99"/>
      <c r="BO1160" s="99"/>
      <c r="BP1160" s="99"/>
      <c r="BQ1160" s="99"/>
      <c r="BR1160" s="99"/>
      <c r="BS1160" s="99"/>
      <c r="BT1160" s="99"/>
      <c r="BU1160" s="99"/>
      <c r="BV1160" s="99"/>
      <c r="BW1160" s="99"/>
      <c r="BX1160" s="99"/>
      <c r="BY1160" s="99"/>
      <c r="BZ1160" s="99"/>
      <c r="CA1160" s="99"/>
      <c r="CB1160" s="99"/>
      <c r="CC1160" s="99"/>
      <c r="CD1160" s="99"/>
      <c r="CE1160" s="99"/>
      <c r="CF1160" s="99"/>
      <c r="CG1160" s="99"/>
      <c r="CH1160" s="99"/>
      <c r="CI1160" s="206"/>
      <c r="CJ1160" s="206"/>
      <c r="CK1160" s="206"/>
      <c r="CL1160" s="206"/>
      <c r="CM1160" s="206"/>
      <c r="CN1160" s="206"/>
    </row>
    <row r="1161" spans="2:92" x14ac:dyDescent="0.25">
      <c r="B1161" s="99" t="str">
        <f t="shared" si="97"/>
        <v/>
      </c>
      <c r="R1161" s="99"/>
      <c r="S1161" s="99"/>
      <c r="T1161" s="99"/>
      <c r="U1161" s="99"/>
      <c r="V1161" s="99"/>
      <c r="W1161" s="99"/>
      <c r="X1161" s="99"/>
      <c r="Y1161" s="99"/>
      <c r="Z1161" s="99"/>
      <c r="AA1161" s="99"/>
      <c r="AB1161" s="99"/>
      <c r="AC1161" s="99"/>
      <c r="AD1161" s="99"/>
      <c r="AE1161" s="99"/>
      <c r="AF1161" s="99"/>
      <c r="AG1161" s="100"/>
      <c r="AH1161" s="99"/>
      <c r="AI1161" s="99"/>
      <c r="AJ1161" s="99"/>
      <c r="AK1161" s="99"/>
      <c r="AL1161" s="99"/>
      <c r="AM1161" s="99"/>
      <c r="AN1161" s="99"/>
      <c r="AO1161" s="99"/>
      <c r="AP1161" s="99"/>
      <c r="AQ1161" s="99"/>
      <c r="AR1161" s="99"/>
      <c r="AS1161" s="99"/>
      <c r="AT1161" s="99"/>
      <c r="AU1161" s="99"/>
      <c r="AV1161" s="99"/>
      <c r="AW1161" s="99"/>
      <c r="AX1161" s="99"/>
      <c r="AY1161" s="99"/>
      <c r="AZ1161" s="99"/>
      <c r="BA1161" s="99"/>
      <c r="BB1161" s="99"/>
      <c r="BC1161" s="99"/>
      <c r="BD1161" s="99"/>
      <c r="BE1161" s="99"/>
      <c r="BF1161" s="99"/>
      <c r="BG1161" s="99"/>
      <c r="BH1161" s="99"/>
      <c r="BI1161" s="99"/>
      <c r="BJ1161" s="99"/>
      <c r="BK1161" s="99"/>
      <c r="BL1161" s="99"/>
      <c r="BM1161" s="99"/>
      <c r="BN1161" s="99"/>
      <c r="BO1161" s="99"/>
      <c r="BP1161" s="99"/>
      <c r="BQ1161" s="99"/>
      <c r="BR1161" s="99"/>
      <c r="BS1161" s="99"/>
      <c r="BT1161" s="99"/>
      <c r="BU1161" s="99"/>
      <c r="BV1161" s="99"/>
      <c r="BW1161" s="99"/>
      <c r="BX1161" s="99"/>
      <c r="BY1161" s="99"/>
      <c r="BZ1161" s="99"/>
      <c r="CA1161" s="99"/>
      <c r="CB1161" s="99"/>
      <c r="CC1161" s="99"/>
      <c r="CD1161" s="99"/>
      <c r="CE1161" s="99"/>
      <c r="CF1161" s="99"/>
      <c r="CG1161" s="99"/>
      <c r="CH1161" s="99"/>
      <c r="CI1161" s="206"/>
      <c r="CJ1161" s="206"/>
      <c r="CK1161" s="206"/>
      <c r="CL1161" s="206"/>
      <c r="CM1161" s="206"/>
      <c r="CN1161" s="206"/>
    </row>
    <row r="1162" spans="2:92" x14ac:dyDescent="0.25">
      <c r="B1162" s="99" t="str">
        <f t="shared" si="97"/>
        <v/>
      </c>
      <c r="R1162" s="99"/>
      <c r="S1162" s="99"/>
      <c r="T1162" s="99"/>
      <c r="U1162" s="99"/>
      <c r="V1162" s="99"/>
      <c r="W1162" s="99"/>
      <c r="X1162" s="99"/>
      <c r="Y1162" s="99"/>
      <c r="Z1162" s="99"/>
      <c r="AA1162" s="99"/>
      <c r="AB1162" s="99"/>
      <c r="AC1162" s="99"/>
      <c r="AD1162" s="99"/>
      <c r="AE1162" s="99"/>
      <c r="AF1162" s="99"/>
      <c r="AG1162" s="100"/>
      <c r="AH1162" s="99"/>
      <c r="AI1162" s="99"/>
      <c r="AJ1162" s="99"/>
      <c r="AK1162" s="99"/>
      <c r="AL1162" s="99"/>
      <c r="AM1162" s="99"/>
      <c r="AN1162" s="99"/>
      <c r="AO1162" s="99"/>
      <c r="AP1162" s="99"/>
      <c r="AQ1162" s="99"/>
      <c r="AR1162" s="99"/>
      <c r="AS1162" s="99"/>
      <c r="AT1162" s="99"/>
      <c r="AU1162" s="99"/>
      <c r="AV1162" s="99"/>
      <c r="AW1162" s="99"/>
      <c r="AX1162" s="99"/>
      <c r="AY1162" s="99"/>
      <c r="AZ1162" s="99"/>
      <c r="BA1162" s="99"/>
      <c r="BB1162" s="99"/>
      <c r="BC1162" s="99"/>
      <c r="BD1162" s="99"/>
      <c r="BE1162" s="99"/>
      <c r="BF1162" s="99"/>
      <c r="BG1162" s="99"/>
      <c r="BH1162" s="99"/>
      <c r="BI1162" s="99"/>
      <c r="BJ1162" s="99"/>
      <c r="BK1162" s="99"/>
      <c r="BL1162" s="99"/>
      <c r="BM1162" s="99"/>
      <c r="BN1162" s="99"/>
      <c r="BO1162" s="99"/>
      <c r="BP1162" s="99"/>
      <c r="BQ1162" s="99"/>
      <c r="BR1162" s="99"/>
      <c r="BS1162" s="99"/>
      <c r="BT1162" s="99"/>
      <c r="BU1162" s="99"/>
      <c r="BV1162" s="99"/>
      <c r="BW1162" s="99"/>
      <c r="BX1162" s="99"/>
      <c r="BY1162" s="99"/>
      <c r="BZ1162" s="99"/>
      <c r="CA1162" s="99"/>
      <c r="CB1162" s="99"/>
      <c r="CC1162" s="99"/>
      <c r="CD1162" s="99"/>
      <c r="CE1162" s="99"/>
      <c r="CF1162" s="99"/>
      <c r="CG1162" s="99"/>
      <c r="CH1162" s="99"/>
      <c r="CI1162" s="206"/>
      <c r="CJ1162" s="206"/>
      <c r="CK1162" s="206"/>
      <c r="CL1162" s="206"/>
      <c r="CM1162" s="206"/>
      <c r="CN1162" s="206"/>
    </row>
    <row r="1163" spans="2:92" x14ac:dyDescent="0.25">
      <c r="B1163" s="99" t="str">
        <f t="shared" si="97"/>
        <v/>
      </c>
      <c r="R1163" s="99"/>
      <c r="S1163" s="99"/>
      <c r="T1163" s="99"/>
      <c r="U1163" s="99"/>
      <c r="V1163" s="99"/>
      <c r="W1163" s="99"/>
      <c r="X1163" s="99"/>
      <c r="Y1163" s="99"/>
      <c r="Z1163" s="99"/>
      <c r="AA1163" s="99"/>
      <c r="AB1163" s="99"/>
      <c r="AC1163" s="99"/>
      <c r="AD1163" s="99"/>
      <c r="AE1163" s="99"/>
      <c r="AF1163" s="99"/>
      <c r="AG1163" s="100"/>
      <c r="AH1163" s="99"/>
      <c r="AI1163" s="99"/>
      <c r="AJ1163" s="99"/>
      <c r="AK1163" s="99"/>
      <c r="AL1163" s="99"/>
      <c r="AM1163" s="99"/>
      <c r="AN1163" s="99"/>
      <c r="AO1163" s="99"/>
      <c r="AP1163" s="99"/>
      <c r="AQ1163" s="99"/>
      <c r="AR1163" s="99"/>
      <c r="AS1163" s="99"/>
      <c r="AT1163" s="99"/>
      <c r="AU1163" s="99"/>
      <c r="AV1163" s="99"/>
      <c r="AW1163" s="99"/>
      <c r="AX1163" s="99"/>
      <c r="AY1163" s="99"/>
      <c r="AZ1163" s="99"/>
      <c r="BA1163" s="99"/>
      <c r="BB1163" s="99"/>
      <c r="BC1163" s="99"/>
      <c r="BD1163" s="99"/>
      <c r="BE1163" s="99"/>
      <c r="BF1163" s="99"/>
      <c r="BG1163" s="99"/>
      <c r="BH1163" s="99"/>
      <c r="BI1163" s="99"/>
      <c r="BJ1163" s="99"/>
      <c r="BK1163" s="99"/>
      <c r="BL1163" s="99"/>
      <c r="BM1163" s="99"/>
      <c r="BN1163" s="99"/>
      <c r="BO1163" s="99"/>
      <c r="BP1163" s="99"/>
      <c r="BQ1163" s="99"/>
      <c r="BR1163" s="99"/>
      <c r="BS1163" s="99"/>
      <c r="BT1163" s="99"/>
      <c r="BU1163" s="99"/>
      <c r="BV1163" s="99"/>
      <c r="BW1163" s="99"/>
      <c r="BX1163" s="99"/>
      <c r="BY1163" s="99"/>
      <c r="BZ1163" s="99"/>
      <c r="CA1163" s="99"/>
      <c r="CB1163" s="99"/>
      <c r="CC1163" s="99"/>
      <c r="CD1163" s="99"/>
      <c r="CE1163" s="99"/>
      <c r="CF1163" s="99"/>
      <c r="CG1163" s="99"/>
      <c r="CH1163" s="99"/>
      <c r="CI1163" s="206"/>
      <c r="CJ1163" s="206"/>
      <c r="CK1163" s="206"/>
      <c r="CL1163" s="206"/>
      <c r="CM1163" s="206"/>
      <c r="CN1163" s="206"/>
    </row>
    <row r="1164" spans="2:92" x14ac:dyDescent="0.25">
      <c r="B1164" s="99" t="str">
        <f t="shared" si="97"/>
        <v/>
      </c>
      <c r="R1164" s="99"/>
      <c r="S1164" s="99"/>
      <c r="T1164" s="99"/>
      <c r="U1164" s="99"/>
      <c r="V1164" s="99"/>
      <c r="W1164" s="99"/>
      <c r="X1164" s="99"/>
      <c r="Y1164" s="99"/>
      <c r="Z1164" s="99"/>
      <c r="AA1164" s="99"/>
      <c r="AB1164" s="99"/>
      <c r="AC1164" s="99"/>
      <c r="AD1164" s="99"/>
      <c r="AE1164" s="99"/>
      <c r="AF1164" s="99"/>
      <c r="AG1164" s="100"/>
      <c r="AH1164" s="99"/>
      <c r="AI1164" s="99"/>
      <c r="AJ1164" s="99"/>
      <c r="AK1164" s="99"/>
      <c r="AL1164" s="99"/>
      <c r="AM1164" s="99"/>
      <c r="AN1164" s="99"/>
      <c r="AO1164" s="99"/>
      <c r="AP1164" s="99"/>
      <c r="AQ1164" s="99"/>
      <c r="AR1164" s="99"/>
      <c r="AS1164" s="99"/>
      <c r="AT1164" s="99"/>
      <c r="AU1164" s="99"/>
      <c r="AV1164" s="99"/>
      <c r="AW1164" s="99"/>
      <c r="AX1164" s="99"/>
      <c r="AY1164" s="99"/>
      <c r="AZ1164" s="99"/>
      <c r="BA1164" s="99"/>
      <c r="BB1164" s="99"/>
      <c r="BC1164" s="99"/>
      <c r="BD1164" s="99"/>
      <c r="BE1164" s="99"/>
      <c r="BF1164" s="99"/>
      <c r="BG1164" s="99"/>
      <c r="BH1164" s="99"/>
      <c r="BI1164" s="99"/>
      <c r="BJ1164" s="99"/>
      <c r="BK1164" s="99"/>
      <c r="BL1164" s="99"/>
      <c r="BM1164" s="99"/>
      <c r="BN1164" s="99"/>
      <c r="BO1164" s="99"/>
      <c r="BP1164" s="99"/>
      <c r="BQ1164" s="99"/>
      <c r="BR1164" s="99"/>
      <c r="BS1164" s="99"/>
      <c r="BT1164" s="99"/>
      <c r="BU1164" s="99"/>
      <c r="BV1164" s="99"/>
      <c r="BW1164" s="99"/>
      <c r="BX1164" s="99"/>
      <c r="BY1164" s="99"/>
      <c r="BZ1164" s="99"/>
      <c r="CA1164" s="99"/>
      <c r="CB1164" s="99"/>
      <c r="CC1164" s="99"/>
      <c r="CD1164" s="99"/>
      <c r="CE1164" s="99"/>
      <c r="CF1164" s="99"/>
      <c r="CG1164" s="99"/>
      <c r="CH1164" s="99"/>
      <c r="CI1164" s="206"/>
      <c r="CJ1164" s="206"/>
      <c r="CK1164" s="206"/>
      <c r="CL1164" s="206"/>
      <c r="CM1164" s="206"/>
      <c r="CN1164" s="206"/>
    </row>
    <row r="1165" spans="2:92" x14ac:dyDescent="0.25">
      <c r="B1165" s="99" t="str">
        <f t="shared" si="97"/>
        <v/>
      </c>
      <c r="R1165" s="99"/>
      <c r="S1165" s="99"/>
      <c r="T1165" s="99"/>
      <c r="U1165" s="99"/>
      <c r="V1165" s="99"/>
      <c r="W1165" s="99"/>
      <c r="X1165" s="99"/>
      <c r="Y1165" s="99"/>
      <c r="Z1165" s="99"/>
      <c r="AA1165" s="99"/>
      <c r="AB1165" s="99"/>
      <c r="AC1165" s="99"/>
      <c r="AD1165" s="99"/>
      <c r="AE1165" s="99"/>
      <c r="AF1165" s="99"/>
      <c r="AG1165" s="100"/>
      <c r="AH1165" s="99"/>
      <c r="AI1165" s="99"/>
      <c r="AJ1165" s="99"/>
      <c r="AK1165" s="99"/>
      <c r="AL1165" s="99"/>
      <c r="AM1165" s="99"/>
      <c r="AN1165" s="99"/>
      <c r="AO1165" s="99"/>
      <c r="AP1165" s="99"/>
      <c r="AQ1165" s="99"/>
      <c r="AR1165" s="99"/>
      <c r="AS1165" s="99"/>
      <c r="AT1165" s="99"/>
      <c r="AU1165" s="99"/>
      <c r="AV1165" s="99"/>
      <c r="AW1165" s="99"/>
      <c r="AX1165" s="99"/>
      <c r="AY1165" s="99"/>
      <c r="AZ1165" s="99"/>
      <c r="BA1165" s="99"/>
      <c r="BB1165" s="99"/>
      <c r="BC1165" s="99"/>
      <c r="BD1165" s="99"/>
      <c r="BE1165" s="99"/>
      <c r="BF1165" s="99"/>
      <c r="BG1165" s="99"/>
      <c r="BH1165" s="99"/>
      <c r="BI1165" s="99"/>
      <c r="BJ1165" s="99"/>
      <c r="BK1165" s="99"/>
      <c r="BL1165" s="99"/>
      <c r="BM1165" s="99"/>
      <c r="BN1165" s="99"/>
      <c r="BO1165" s="99"/>
      <c r="BP1165" s="99"/>
      <c r="BQ1165" s="99"/>
      <c r="BR1165" s="99"/>
      <c r="BS1165" s="99"/>
      <c r="BT1165" s="99"/>
      <c r="BU1165" s="99"/>
      <c r="BV1165" s="99"/>
      <c r="BW1165" s="99"/>
      <c r="BX1165" s="99"/>
      <c r="BY1165" s="99"/>
      <c r="BZ1165" s="99"/>
      <c r="CA1165" s="99"/>
      <c r="CB1165" s="99"/>
      <c r="CC1165" s="99"/>
      <c r="CD1165" s="99"/>
      <c r="CE1165" s="99"/>
      <c r="CF1165" s="99"/>
      <c r="CG1165" s="99"/>
      <c r="CH1165" s="99"/>
      <c r="CI1165" s="206"/>
      <c r="CJ1165" s="206"/>
      <c r="CK1165" s="206"/>
      <c r="CL1165" s="206"/>
      <c r="CM1165" s="206"/>
      <c r="CN1165" s="206"/>
    </row>
    <row r="1166" spans="2:92" x14ac:dyDescent="0.25">
      <c r="B1166" s="99" t="str">
        <f t="shared" si="97"/>
        <v/>
      </c>
      <c r="R1166" s="99"/>
      <c r="S1166" s="99"/>
      <c r="T1166" s="99"/>
      <c r="U1166" s="99"/>
      <c r="V1166" s="99"/>
      <c r="W1166" s="99"/>
      <c r="X1166" s="99"/>
      <c r="Y1166" s="99"/>
      <c r="Z1166" s="99"/>
      <c r="AA1166" s="99"/>
      <c r="AB1166" s="99"/>
      <c r="AC1166" s="99"/>
      <c r="AD1166" s="99"/>
      <c r="AE1166" s="99"/>
      <c r="AF1166" s="99"/>
      <c r="AG1166" s="100"/>
      <c r="AH1166" s="99"/>
      <c r="AI1166" s="99"/>
      <c r="AJ1166" s="99"/>
      <c r="AK1166" s="99"/>
      <c r="AL1166" s="99"/>
      <c r="AM1166" s="99"/>
      <c r="AN1166" s="99"/>
      <c r="AO1166" s="99"/>
      <c r="AP1166" s="99"/>
      <c r="AQ1166" s="99"/>
      <c r="AR1166" s="99"/>
      <c r="AS1166" s="99"/>
      <c r="AT1166" s="99"/>
      <c r="AU1166" s="99"/>
      <c r="AV1166" s="99"/>
      <c r="AW1166" s="99"/>
      <c r="AX1166" s="99"/>
      <c r="AY1166" s="99"/>
      <c r="AZ1166" s="99"/>
      <c r="BA1166" s="99"/>
      <c r="BB1166" s="99"/>
      <c r="BC1166" s="99"/>
      <c r="BD1166" s="99"/>
      <c r="BE1166" s="99"/>
      <c r="BF1166" s="99"/>
      <c r="BG1166" s="99"/>
      <c r="BH1166" s="99"/>
      <c r="BI1166" s="99"/>
      <c r="BJ1166" s="99"/>
      <c r="BK1166" s="99"/>
      <c r="BL1166" s="99"/>
      <c r="BM1166" s="99"/>
      <c r="BN1166" s="99"/>
      <c r="BO1166" s="99"/>
      <c r="BP1166" s="99"/>
      <c r="BQ1166" s="99"/>
      <c r="BR1166" s="99"/>
      <c r="BS1166" s="99"/>
      <c r="BT1166" s="99"/>
      <c r="BU1166" s="99"/>
      <c r="BV1166" s="99"/>
      <c r="BW1166" s="99"/>
      <c r="BX1166" s="99"/>
      <c r="BY1166" s="99"/>
      <c r="BZ1166" s="99"/>
      <c r="CA1166" s="99"/>
      <c r="CB1166" s="99"/>
      <c r="CC1166" s="99"/>
      <c r="CD1166" s="99"/>
      <c r="CE1166" s="99"/>
      <c r="CF1166" s="99"/>
      <c r="CG1166" s="99"/>
      <c r="CH1166" s="99"/>
      <c r="CI1166" s="206"/>
      <c r="CJ1166" s="206"/>
      <c r="CK1166" s="206"/>
      <c r="CL1166" s="206"/>
      <c r="CM1166" s="206"/>
      <c r="CN1166" s="206"/>
    </row>
    <row r="1167" spans="2:92" x14ac:dyDescent="0.25">
      <c r="B1167" s="99" t="str">
        <f t="shared" si="97"/>
        <v/>
      </c>
      <c r="R1167" s="99"/>
      <c r="S1167" s="99"/>
      <c r="T1167" s="99"/>
      <c r="U1167" s="99"/>
      <c r="V1167" s="99"/>
      <c r="W1167" s="99"/>
      <c r="X1167" s="99"/>
      <c r="Y1167" s="99"/>
      <c r="Z1167" s="99"/>
      <c r="AA1167" s="99"/>
      <c r="AB1167" s="99"/>
      <c r="AC1167" s="99"/>
      <c r="AD1167" s="99"/>
      <c r="AE1167" s="99"/>
      <c r="AF1167" s="99"/>
      <c r="AG1167" s="100"/>
      <c r="AH1167" s="99"/>
      <c r="AI1167" s="99"/>
      <c r="AJ1167" s="99"/>
      <c r="AK1167" s="99"/>
      <c r="AL1167" s="99"/>
      <c r="AM1167" s="99"/>
      <c r="AN1167" s="99"/>
      <c r="AO1167" s="99"/>
      <c r="AP1167" s="99"/>
      <c r="AQ1167" s="99"/>
      <c r="AR1167" s="99"/>
      <c r="AS1167" s="99"/>
      <c r="AT1167" s="99"/>
      <c r="AU1167" s="99"/>
      <c r="AV1167" s="99"/>
      <c r="AW1167" s="99"/>
      <c r="AX1167" s="99"/>
      <c r="AY1167" s="99"/>
      <c r="AZ1167" s="99"/>
      <c r="BA1167" s="99"/>
      <c r="BB1167" s="99"/>
      <c r="BC1167" s="99"/>
      <c r="BD1167" s="99"/>
      <c r="BE1167" s="99"/>
      <c r="BF1167" s="99"/>
      <c r="BG1167" s="99"/>
      <c r="BH1167" s="99"/>
      <c r="BI1167" s="99"/>
      <c r="BJ1167" s="99"/>
      <c r="BK1167" s="99"/>
      <c r="BL1167" s="99"/>
      <c r="BM1167" s="99"/>
      <c r="BN1167" s="99"/>
      <c r="BO1167" s="99"/>
      <c r="BP1167" s="99"/>
      <c r="BQ1167" s="99"/>
      <c r="BR1167" s="99"/>
      <c r="BS1167" s="99"/>
      <c r="BT1167" s="99"/>
      <c r="BU1167" s="99"/>
      <c r="BV1167" s="99"/>
      <c r="BW1167" s="99"/>
      <c r="BX1167" s="99"/>
      <c r="BY1167" s="99"/>
      <c r="BZ1167" s="99"/>
      <c r="CA1167" s="99"/>
      <c r="CB1167" s="99"/>
      <c r="CC1167" s="99"/>
      <c r="CD1167" s="99"/>
      <c r="CE1167" s="99"/>
      <c r="CF1167" s="99"/>
      <c r="CG1167" s="99"/>
      <c r="CH1167" s="99"/>
      <c r="CI1167" s="206"/>
      <c r="CJ1167" s="206"/>
      <c r="CK1167" s="206"/>
      <c r="CL1167" s="206"/>
      <c r="CM1167" s="206"/>
      <c r="CN1167" s="206"/>
    </row>
    <row r="1168" spans="2:92" x14ac:dyDescent="0.25">
      <c r="B1168" s="99" t="str">
        <f t="shared" si="97"/>
        <v/>
      </c>
      <c r="R1168" s="99"/>
      <c r="S1168" s="99"/>
      <c r="T1168" s="99"/>
      <c r="U1168" s="99"/>
      <c r="V1168" s="99"/>
      <c r="W1168" s="99"/>
      <c r="X1168" s="99"/>
      <c r="Y1168" s="99"/>
      <c r="Z1168" s="99"/>
      <c r="AA1168" s="99"/>
      <c r="AB1168" s="99"/>
      <c r="AC1168" s="99"/>
      <c r="AD1168" s="99"/>
      <c r="AE1168" s="99"/>
      <c r="AF1168" s="99"/>
      <c r="AG1168" s="100"/>
      <c r="AH1168" s="99"/>
      <c r="AI1168" s="99"/>
      <c r="AJ1168" s="99"/>
      <c r="AK1168" s="99"/>
      <c r="AL1168" s="99"/>
      <c r="AM1168" s="99"/>
      <c r="AN1168" s="99"/>
      <c r="AO1168" s="99"/>
      <c r="AP1168" s="99"/>
      <c r="AQ1168" s="99"/>
      <c r="AR1168" s="99"/>
      <c r="AS1168" s="99"/>
      <c r="AT1168" s="99"/>
      <c r="AU1168" s="99"/>
      <c r="AV1168" s="99"/>
      <c r="AW1168" s="99"/>
      <c r="AX1168" s="99"/>
      <c r="AY1168" s="99"/>
      <c r="AZ1168" s="99"/>
      <c r="BA1168" s="99"/>
      <c r="BB1168" s="99"/>
      <c r="BC1168" s="99"/>
      <c r="BD1168" s="99"/>
      <c r="BE1168" s="99"/>
      <c r="BF1168" s="99"/>
      <c r="BG1168" s="99"/>
      <c r="BH1168" s="99"/>
      <c r="BI1168" s="99"/>
      <c r="BJ1168" s="99"/>
      <c r="BK1168" s="99"/>
      <c r="BL1168" s="99"/>
      <c r="BM1168" s="99"/>
      <c r="BN1168" s="99"/>
      <c r="BO1168" s="99"/>
      <c r="BP1168" s="99"/>
      <c r="BQ1168" s="99"/>
      <c r="BR1168" s="99"/>
      <c r="BS1168" s="99"/>
      <c r="BT1168" s="99"/>
      <c r="BU1168" s="99"/>
      <c r="BV1168" s="99"/>
      <c r="BW1168" s="99"/>
      <c r="BX1168" s="99"/>
      <c r="BY1168" s="99"/>
      <c r="BZ1168" s="99"/>
      <c r="CA1168" s="99"/>
      <c r="CB1168" s="99"/>
      <c r="CC1168" s="99"/>
      <c r="CD1168" s="99"/>
      <c r="CE1168" s="99"/>
      <c r="CF1168" s="99"/>
      <c r="CG1168" s="99"/>
      <c r="CH1168" s="99"/>
      <c r="CI1168" s="206"/>
      <c r="CJ1168" s="206"/>
      <c r="CK1168" s="206"/>
      <c r="CL1168" s="206"/>
      <c r="CM1168" s="206"/>
      <c r="CN1168" s="206"/>
    </row>
    <row r="1169" spans="2:92" x14ac:dyDescent="0.25">
      <c r="B1169" s="99" t="str">
        <f t="shared" si="97"/>
        <v/>
      </c>
      <c r="R1169" s="99"/>
      <c r="S1169" s="99"/>
      <c r="T1169" s="99"/>
      <c r="U1169" s="99"/>
      <c r="V1169" s="99"/>
      <c r="W1169" s="99"/>
      <c r="X1169" s="99"/>
      <c r="Y1169" s="99"/>
      <c r="Z1169" s="99"/>
      <c r="AA1169" s="99"/>
      <c r="AB1169" s="99"/>
      <c r="AC1169" s="99"/>
      <c r="AD1169" s="99"/>
      <c r="AE1169" s="99"/>
      <c r="AF1169" s="99"/>
      <c r="AG1169" s="100"/>
      <c r="AH1169" s="99"/>
      <c r="AI1169" s="99"/>
      <c r="AJ1169" s="99"/>
      <c r="AK1169" s="99"/>
      <c r="AL1169" s="99"/>
      <c r="AM1169" s="99"/>
      <c r="AN1169" s="99"/>
      <c r="AO1169" s="99"/>
      <c r="AP1169" s="99"/>
      <c r="AQ1169" s="99"/>
      <c r="AR1169" s="99"/>
      <c r="AS1169" s="99"/>
      <c r="AT1169" s="99"/>
      <c r="AU1169" s="99"/>
      <c r="AV1169" s="99"/>
      <c r="AW1169" s="99"/>
      <c r="AX1169" s="99"/>
      <c r="AY1169" s="99"/>
      <c r="AZ1169" s="99"/>
      <c r="BA1169" s="99"/>
      <c r="BB1169" s="99"/>
      <c r="BC1169" s="99"/>
      <c r="BD1169" s="99"/>
      <c r="BE1169" s="99"/>
      <c r="BF1169" s="99"/>
      <c r="BG1169" s="99"/>
      <c r="BH1169" s="99"/>
      <c r="BI1169" s="99"/>
      <c r="BJ1169" s="99"/>
      <c r="BK1169" s="99"/>
      <c r="BL1169" s="99"/>
      <c r="BM1169" s="99"/>
      <c r="BN1169" s="99"/>
      <c r="BO1169" s="99"/>
      <c r="BP1169" s="99"/>
      <c r="BQ1169" s="99"/>
      <c r="BR1169" s="99"/>
      <c r="BS1169" s="99"/>
      <c r="BT1169" s="99"/>
      <c r="BU1169" s="99"/>
      <c r="BV1169" s="99"/>
      <c r="BW1169" s="99"/>
      <c r="BX1169" s="99"/>
      <c r="BY1169" s="99"/>
      <c r="BZ1169" s="99"/>
      <c r="CA1169" s="99"/>
      <c r="CB1169" s="99"/>
      <c r="CC1169" s="99"/>
      <c r="CD1169" s="99"/>
      <c r="CE1169" s="99"/>
      <c r="CF1169" s="99"/>
      <c r="CG1169" s="99"/>
      <c r="CH1169" s="99"/>
      <c r="CI1169" s="206"/>
      <c r="CJ1169" s="206"/>
      <c r="CK1169" s="206"/>
      <c r="CL1169" s="206"/>
      <c r="CM1169" s="206"/>
      <c r="CN1169" s="206"/>
    </row>
    <row r="1170" spans="2:92" x14ac:dyDescent="0.25">
      <c r="B1170" s="99" t="str">
        <f t="shared" si="97"/>
        <v/>
      </c>
      <c r="R1170" s="99"/>
      <c r="S1170" s="99"/>
      <c r="T1170" s="99"/>
      <c r="U1170" s="99"/>
      <c r="V1170" s="99"/>
      <c r="W1170" s="99"/>
      <c r="X1170" s="99"/>
      <c r="Y1170" s="99"/>
      <c r="Z1170" s="99"/>
      <c r="AA1170" s="99"/>
      <c r="AB1170" s="99"/>
      <c r="AC1170" s="99"/>
      <c r="AD1170" s="99"/>
      <c r="AE1170" s="99"/>
      <c r="AF1170" s="99"/>
      <c r="AG1170" s="100"/>
      <c r="AH1170" s="99"/>
      <c r="AI1170" s="99"/>
      <c r="AJ1170" s="99"/>
      <c r="AK1170" s="99"/>
      <c r="AL1170" s="99"/>
      <c r="AM1170" s="99"/>
      <c r="AN1170" s="99"/>
      <c r="AO1170" s="99"/>
      <c r="AP1170" s="99"/>
      <c r="AQ1170" s="99"/>
      <c r="AR1170" s="99"/>
      <c r="AS1170" s="99"/>
      <c r="AT1170" s="99"/>
      <c r="AU1170" s="99"/>
      <c r="AV1170" s="99"/>
      <c r="AW1170" s="99"/>
      <c r="AX1170" s="99"/>
      <c r="AY1170" s="99"/>
      <c r="AZ1170" s="99"/>
      <c r="BA1170" s="99"/>
      <c r="BB1170" s="99"/>
      <c r="BC1170" s="99"/>
      <c r="BD1170" s="99"/>
      <c r="BE1170" s="99"/>
      <c r="BF1170" s="99"/>
      <c r="BG1170" s="99"/>
      <c r="BH1170" s="99"/>
      <c r="BI1170" s="99"/>
      <c r="BJ1170" s="99"/>
      <c r="BK1170" s="99"/>
      <c r="BL1170" s="99"/>
      <c r="BM1170" s="99"/>
      <c r="BN1170" s="99"/>
      <c r="BO1170" s="99"/>
      <c r="BP1170" s="99"/>
      <c r="BQ1170" s="99"/>
      <c r="BR1170" s="99"/>
      <c r="BS1170" s="99"/>
      <c r="BT1170" s="99"/>
      <c r="BU1170" s="99"/>
      <c r="BV1170" s="99"/>
      <c r="BW1170" s="99"/>
      <c r="BX1170" s="99"/>
      <c r="BY1170" s="99"/>
      <c r="BZ1170" s="99"/>
      <c r="CA1170" s="99"/>
      <c r="CB1170" s="99"/>
      <c r="CC1170" s="99"/>
      <c r="CD1170" s="99"/>
      <c r="CE1170" s="99"/>
      <c r="CF1170" s="99"/>
      <c r="CG1170" s="99"/>
      <c r="CH1170" s="99"/>
      <c r="CI1170" s="206"/>
      <c r="CJ1170" s="206"/>
      <c r="CK1170" s="206"/>
      <c r="CL1170" s="206"/>
      <c r="CM1170" s="206"/>
      <c r="CN1170" s="206"/>
    </row>
    <row r="1171" spans="2:92" x14ac:dyDescent="0.25">
      <c r="B1171" s="99" t="str">
        <f t="shared" si="97"/>
        <v/>
      </c>
      <c r="R1171" s="99"/>
      <c r="S1171" s="99"/>
      <c r="T1171" s="99"/>
      <c r="U1171" s="99"/>
      <c r="V1171" s="99"/>
      <c r="W1171" s="99"/>
      <c r="X1171" s="99"/>
      <c r="Y1171" s="99"/>
      <c r="Z1171" s="99"/>
      <c r="AA1171" s="99"/>
      <c r="AB1171" s="99"/>
      <c r="AC1171" s="99"/>
      <c r="AD1171" s="99"/>
      <c r="AE1171" s="99"/>
      <c r="AF1171" s="99"/>
      <c r="AG1171" s="100"/>
      <c r="AH1171" s="99"/>
      <c r="AI1171" s="99"/>
      <c r="AJ1171" s="99"/>
      <c r="AK1171" s="99"/>
      <c r="AL1171" s="99"/>
      <c r="AM1171" s="99"/>
      <c r="AN1171" s="99"/>
      <c r="AO1171" s="99"/>
      <c r="AP1171" s="99"/>
      <c r="AQ1171" s="99"/>
      <c r="AR1171" s="99"/>
      <c r="AS1171" s="99"/>
      <c r="AT1171" s="99"/>
      <c r="AU1171" s="99"/>
      <c r="AV1171" s="99"/>
      <c r="AW1171" s="99"/>
      <c r="AX1171" s="99"/>
      <c r="AY1171" s="99"/>
      <c r="AZ1171" s="99"/>
      <c r="BA1171" s="99"/>
      <c r="BB1171" s="99"/>
      <c r="BC1171" s="99"/>
      <c r="BD1171" s="99"/>
      <c r="BE1171" s="99"/>
      <c r="BF1171" s="99"/>
      <c r="BG1171" s="99"/>
      <c r="BH1171" s="99"/>
      <c r="BI1171" s="99"/>
      <c r="BJ1171" s="99"/>
      <c r="BK1171" s="99"/>
      <c r="BL1171" s="99"/>
      <c r="BM1171" s="99"/>
      <c r="BN1171" s="99"/>
      <c r="BO1171" s="99"/>
      <c r="BP1171" s="99"/>
      <c r="BQ1171" s="99"/>
      <c r="BR1171" s="99"/>
      <c r="BS1171" s="99"/>
      <c r="BT1171" s="99"/>
      <c r="BU1171" s="99"/>
      <c r="BV1171" s="99"/>
      <c r="BW1171" s="99"/>
      <c r="BX1171" s="99"/>
      <c r="BY1171" s="99"/>
      <c r="BZ1171" s="99"/>
      <c r="CA1171" s="99"/>
      <c r="CB1171" s="99"/>
      <c r="CC1171" s="99"/>
      <c r="CD1171" s="99"/>
      <c r="CE1171" s="99"/>
      <c r="CF1171" s="99"/>
      <c r="CG1171" s="99"/>
      <c r="CH1171" s="99"/>
      <c r="CI1171" s="206"/>
      <c r="CJ1171" s="206"/>
      <c r="CK1171" s="206"/>
      <c r="CL1171" s="206"/>
      <c r="CM1171" s="206"/>
      <c r="CN1171" s="206"/>
    </row>
    <row r="1172" spans="2:92" x14ac:dyDescent="0.25">
      <c r="B1172" s="99" t="str">
        <f t="shared" si="97"/>
        <v/>
      </c>
      <c r="R1172" s="99"/>
      <c r="S1172" s="99"/>
      <c r="T1172" s="99"/>
      <c r="U1172" s="99"/>
      <c r="V1172" s="99"/>
      <c r="W1172" s="99"/>
      <c r="X1172" s="99"/>
      <c r="Y1172" s="99"/>
      <c r="Z1172" s="99"/>
      <c r="AA1172" s="99"/>
      <c r="AB1172" s="99"/>
      <c r="AC1172" s="99"/>
      <c r="AD1172" s="99"/>
      <c r="AE1172" s="99"/>
      <c r="AF1172" s="99"/>
      <c r="AG1172" s="100"/>
      <c r="AH1172" s="99"/>
      <c r="AI1172" s="99"/>
      <c r="AJ1172" s="99"/>
      <c r="AK1172" s="99"/>
      <c r="AL1172" s="99"/>
      <c r="AM1172" s="99"/>
      <c r="AN1172" s="99"/>
      <c r="AO1172" s="99"/>
      <c r="AP1172" s="99"/>
      <c r="AQ1172" s="99"/>
      <c r="AR1172" s="99"/>
      <c r="AS1172" s="99"/>
      <c r="AT1172" s="99"/>
      <c r="AU1172" s="99"/>
      <c r="AV1172" s="99"/>
      <c r="AW1172" s="99"/>
      <c r="AX1172" s="99"/>
      <c r="AY1172" s="99"/>
      <c r="AZ1172" s="99"/>
      <c r="BA1172" s="99"/>
      <c r="BB1172" s="99"/>
      <c r="BC1172" s="99"/>
      <c r="BD1172" s="99"/>
      <c r="BE1172" s="99"/>
      <c r="BF1172" s="99"/>
      <c r="BG1172" s="99"/>
      <c r="BH1172" s="99"/>
      <c r="BI1172" s="99"/>
      <c r="BJ1172" s="99"/>
      <c r="BK1172" s="99"/>
      <c r="BL1172" s="99"/>
      <c r="BM1172" s="99"/>
      <c r="BN1172" s="99"/>
      <c r="BO1172" s="99"/>
      <c r="BP1172" s="99"/>
      <c r="BQ1172" s="99"/>
      <c r="BR1172" s="99"/>
      <c r="BS1172" s="99"/>
      <c r="BT1172" s="99"/>
      <c r="BU1172" s="99"/>
      <c r="BV1172" s="99"/>
      <c r="BW1172" s="99"/>
      <c r="BX1172" s="99"/>
      <c r="BY1172" s="99"/>
      <c r="BZ1172" s="99"/>
      <c r="CA1172" s="99"/>
      <c r="CB1172" s="99"/>
      <c r="CC1172" s="99"/>
      <c r="CD1172" s="99"/>
      <c r="CE1172" s="99"/>
      <c r="CF1172" s="99"/>
      <c r="CG1172" s="99"/>
      <c r="CH1172" s="99"/>
      <c r="CI1172" s="206"/>
      <c r="CJ1172" s="206"/>
      <c r="CK1172" s="206"/>
      <c r="CL1172" s="206"/>
      <c r="CM1172" s="206"/>
      <c r="CN1172" s="206"/>
    </row>
    <row r="1173" spans="2:92" x14ac:dyDescent="0.25">
      <c r="B1173" s="99" t="str">
        <f t="shared" si="97"/>
        <v/>
      </c>
      <c r="R1173" s="99"/>
      <c r="S1173" s="99"/>
      <c r="T1173" s="99"/>
      <c r="U1173" s="99"/>
      <c r="V1173" s="99"/>
      <c r="W1173" s="99"/>
      <c r="X1173" s="99"/>
      <c r="Y1173" s="99"/>
      <c r="Z1173" s="99"/>
      <c r="AA1173" s="99"/>
      <c r="AB1173" s="99"/>
      <c r="AC1173" s="99"/>
      <c r="AD1173" s="99"/>
      <c r="AE1173" s="99"/>
      <c r="AF1173" s="99"/>
      <c r="AG1173" s="100"/>
      <c r="AH1173" s="99"/>
      <c r="AI1173" s="99"/>
      <c r="AJ1173" s="99"/>
      <c r="AK1173" s="99"/>
      <c r="AL1173" s="99"/>
      <c r="AM1173" s="99"/>
      <c r="AN1173" s="99"/>
      <c r="AO1173" s="99"/>
      <c r="AP1173" s="99"/>
      <c r="AQ1173" s="99"/>
      <c r="AR1173" s="99"/>
      <c r="AS1173" s="99"/>
      <c r="AT1173" s="99"/>
      <c r="AU1173" s="99"/>
      <c r="AV1173" s="99"/>
      <c r="AW1173" s="99"/>
      <c r="AX1173" s="99"/>
      <c r="AY1173" s="99"/>
      <c r="AZ1173" s="99"/>
      <c r="BA1173" s="99"/>
      <c r="BB1173" s="99"/>
      <c r="BC1173" s="99"/>
      <c r="BD1173" s="99"/>
      <c r="BE1173" s="99"/>
      <c r="BF1173" s="99"/>
      <c r="BG1173" s="99"/>
      <c r="BH1173" s="99"/>
      <c r="BI1173" s="99"/>
      <c r="BJ1173" s="99"/>
      <c r="BK1173" s="99"/>
      <c r="BL1173" s="99"/>
      <c r="BM1173" s="99"/>
      <c r="BN1173" s="99"/>
      <c r="BO1173" s="99"/>
      <c r="BP1173" s="99"/>
      <c r="BQ1173" s="99"/>
      <c r="BR1173" s="99"/>
      <c r="BS1173" s="99"/>
      <c r="BT1173" s="99"/>
      <c r="BU1173" s="99"/>
      <c r="BV1173" s="99"/>
      <c r="BW1173" s="99"/>
      <c r="BX1173" s="99"/>
      <c r="BY1173" s="99"/>
      <c r="BZ1173" s="99"/>
      <c r="CA1173" s="99"/>
      <c r="CB1173" s="99"/>
      <c r="CC1173" s="99"/>
      <c r="CD1173" s="99"/>
      <c r="CE1173" s="99"/>
      <c r="CF1173" s="99"/>
      <c r="CG1173" s="99"/>
      <c r="CH1173" s="99"/>
      <c r="CI1173" s="206"/>
      <c r="CJ1173" s="206"/>
      <c r="CK1173" s="206"/>
      <c r="CL1173" s="206"/>
      <c r="CM1173" s="206"/>
      <c r="CN1173" s="206"/>
    </row>
    <row r="1174" spans="2:92" x14ac:dyDescent="0.25">
      <c r="B1174" s="99" t="str">
        <f t="shared" si="97"/>
        <v/>
      </c>
      <c r="R1174" s="99"/>
      <c r="S1174" s="99"/>
      <c r="T1174" s="99"/>
      <c r="U1174" s="99"/>
      <c r="V1174" s="99"/>
      <c r="W1174" s="99"/>
      <c r="X1174" s="99"/>
      <c r="Y1174" s="99"/>
      <c r="Z1174" s="99"/>
      <c r="AA1174" s="99"/>
      <c r="AB1174" s="99"/>
      <c r="AC1174" s="99"/>
      <c r="AD1174" s="99"/>
      <c r="AE1174" s="99"/>
      <c r="AF1174" s="99"/>
      <c r="AG1174" s="100"/>
      <c r="AH1174" s="99"/>
      <c r="AI1174" s="99"/>
      <c r="AJ1174" s="99"/>
      <c r="AK1174" s="99"/>
      <c r="AL1174" s="99"/>
      <c r="AM1174" s="99"/>
      <c r="AN1174" s="99"/>
      <c r="AO1174" s="99"/>
      <c r="AP1174" s="99"/>
      <c r="AQ1174" s="99"/>
      <c r="AR1174" s="99"/>
      <c r="AS1174" s="99"/>
      <c r="AT1174" s="99"/>
      <c r="AU1174" s="99"/>
      <c r="AV1174" s="99"/>
      <c r="AW1174" s="99"/>
      <c r="AX1174" s="99"/>
      <c r="AY1174" s="99"/>
      <c r="AZ1174" s="99"/>
      <c r="BA1174" s="99"/>
      <c r="BB1174" s="99"/>
      <c r="BC1174" s="99"/>
      <c r="BD1174" s="99"/>
      <c r="BE1174" s="99"/>
      <c r="BF1174" s="99"/>
      <c r="BG1174" s="99"/>
      <c r="BH1174" s="99"/>
      <c r="BI1174" s="99"/>
      <c r="BJ1174" s="99"/>
      <c r="BK1174" s="99"/>
      <c r="BL1174" s="99"/>
      <c r="BM1174" s="99"/>
      <c r="BN1174" s="99"/>
      <c r="BO1174" s="99"/>
      <c r="BP1174" s="99"/>
      <c r="BQ1174" s="99"/>
      <c r="BR1174" s="99"/>
      <c r="BS1174" s="99"/>
      <c r="BT1174" s="99"/>
      <c r="BU1174" s="99"/>
      <c r="BV1174" s="99"/>
      <c r="BW1174" s="99"/>
      <c r="BX1174" s="99"/>
      <c r="BY1174" s="99"/>
      <c r="BZ1174" s="99"/>
      <c r="CA1174" s="99"/>
      <c r="CB1174" s="99"/>
      <c r="CC1174" s="99"/>
      <c r="CD1174" s="99"/>
      <c r="CE1174" s="99"/>
      <c r="CF1174" s="99"/>
      <c r="CG1174" s="99"/>
      <c r="CH1174" s="99"/>
      <c r="CI1174" s="206"/>
      <c r="CJ1174" s="206"/>
      <c r="CK1174" s="206"/>
      <c r="CL1174" s="206"/>
      <c r="CM1174" s="206"/>
      <c r="CN1174" s="206"/>
    </row>
    <row r="1175" spans="2:92" x14ac:dyDescent="0.25">
      <c r="B1175" s="99" t="str">
        <f t="shared" si="97"/>
        <v/>
      </c>
      <c r="R1175" s="99"/>
      <c r="S1175" s="99"/>
      <c r="T1175" s="99"/>
      <c r="U1175" s="99"/>
      <c r="V1175" s="99"/>
      <c r="W1175" s="99"/>
      <c r="X1175" s="99"/>
      <c r="Y1175" s="99"/>
      <c r="Z1175" s="99"/>
      <c r="AA1175" s="99"/>
      <c r="AB1175" s="99"/>
      <c r="AC1175" s="99"/>
      <c r="AD1175" s="99"/>
      <c r="AE1175" s="99"/>
      <c r="AF1175" s="99"/>
      <c r="AG1175" s="100"/>
      <c r="AH1175" s="99"/>
      <c r="AI1175" s="99"/>
      <c r="AJ1175" s="99"/>
      <c r="AK1175" s="99"/>
      <c r="AL1175" s="99"/>
      <c r="AM1175" s="99"/>
      <c r="AN1175" s="99"/>
      <c r="AO1175" s="99"/>
      <c r="AP1175" s="99"/>
      <c r="AQ1175" s="99"/>
      <c r="AR1175" s="99"/>
      <c r="AS1175" s="99"/>
      <c r="AT1175" s="99"/>
      <c r="AU1175" s="99"/>
      <c r="AV1175" s="99"/>
      <c r="AW1175" s="99"/>
      <c r="AX1175" s="99"/>
      <c r="AY1175" s="99"/>
      <c r="AZ1175" s="99"/>
      <c r="BA1175" s="99"/>
      <c r="BB1175" s="99"/>
      <c r="BC1175" s="99"/>
      <c r="BD1175" s="99"/>
      <c r="BE1175" s="99"/>
      <c r="BF1175" s="99"/>
      <c r="BG1175" s="99"/>
      <c r="BH1175" s="99"/>
      <c r="BI1175" s="99"/>
      <c r="BJ1175" s="99"/>
      <c r="BK1175" s="99"/>
      <c r="BL1175" s="99"/>
      <c r="BM1175" s="99"/>
      <c r="BN1175" s="99"/>
      <c r="BO1175" s="99"/>
      <c r="BP1175" s="99"/>
      <c r="BQ1175" s="99"/>
      <c r="BR1175" s="99"/>
      <c r="BS1175" s="99"/>
      <c r="BT1175" s="99"/>
      <c r="BU1175" s="99"/>
      <c r="BV1175" s="99"/>
      <c r="BW1175" s="99"/>
      <c r="BX1175" s="99"/>
      <c r="BY1175" s="99"/>
      <c r="BZ1175" s="99"/>
      <c r="CA1175" s="99"/>
      <c r="CB1175" s="99"/>
      <c r="CC1175" s="99"/>
      <c r="CD1175" s="99"/>
      <c r="CE1175" s="99"/>
      <c r="CF1175" s="99"/>
      <c r="CG1175" s="99"/>
      <c r="CH1175" s="99"/>
      <c r="CI1175" s="206"/>
      <c r="CJ1175" s="206"/>
      <c r="CK1175" s="206"/>
      <c r="CL1175" s="206"/>
      <c r="CM1175" s="206"/>
      <c r="CN1175" s="206"/>
    </row>
    <row r="1176" spans="2:92" x14ac:dyDescent="0.25">
      <c r="B1176" s="99" t="str">
        <f t="shared" si="97"/>
        <v/>
      </c>
      <c r="R1176" s="99"/>
      <c r="S1176" s="99"/>
      <c r="T1176" s="99"/>
      <c r="U1176" s="99"/>
      <c r="V1176" s="99"/>
      <c r="W1176" s="99"/>
      <c r="X1176" s="99"/>
      <c r="Y1176" s="99"/>
      <c r="Z1176" s="99"/>
      <c r="AA1176" s="99"/>
      <c r="AB1176" s="99"/>
      <c r="AC1176" s="99"/>
      <c r="AD1176" s="99"/>
      <c r="AE1176" s="99"/>
      <c r="AF1176" s="99"/>
      <c r="AG1176" s="100"/>
      <c r="AH1176" s="99"/>
      <c r="AI1176" s="99"/>
      <c r="AJ1176" s="99"/>
      <c r="AK1176" s="99"/>
      <c r="AL1176" s="99"/>
      <c r="AM1176" s="99"/>
      <c r="AN1176" s="99"/>
      <c r="AO1176" s="99"/>
      <c r="AP1176" s="99"/>
      <c r="AQ1176" s="99"/>
      <c r="AR1176" s="99"/>
      <c r="AS1176" s="99"/>
      <c r="AT1176" s="99"/>
      <c r="AU1176" s="99"/>
      <c r="AV1176" s="99"/>
      <c r="AW1176" s="99"/>
      <c r="AX1176" s="99"/>
      <c r="AY1176" s="99"/>
      <c r="AZ1176" s="99"/>
      <c r="BA1176" s="99"/>
      <c r="BB1176" s="99"/>
      <c r="BC1176" s="99"/>
      <c r="BD1176" s="99"/>
      <c r="BE1176" s="99"/>
      <c r="BF1176" s="99"/>
      <c r="BG1176" s="99"/>
      <c r="BH1176" s="99"/>
      <c r="BI1176" s="99"/>
      <c r="BJ1176" s="99"/>
      <c r="BK1176" s="99"/>
      <c r="BL1176" s="99"/>
      <c r="BM1176" s="99"/>
      <c r="BN1176" s="99"/>
      <c r="BO1176" s="99"/>
      <c r="BP1176" s="99"/>
      <c r="BQ1176" s="99"/>
      <c r="BR1176" s="99"/>
      <c r="BS1176" s="99"/>
      <c r="BT1176" s="99"/>
      <c r="BU1176" s="99"/>
      <c r="BV1176" s="99"/>
      <c r="BW1176" s="99"/>
      <c r="BX1176" s="99"/>
      <c r="BY1176" s="99"/>
      <c r="BZ1176" s="99"/>
      <c r="CA1176" s="99"/>
      <c r="CB1176" s="99"/>
      <c r="CC1176" s="99"/>
      <c r="CD1176" s="99"/>
      <c r="CE1176" s="99"/>
      <c r="CF1176" s="99"/>
      <c r="CG1176" s="99"/>
      <c r="CH1176" s="99"/>
      <c r="CI1176" s="206"/>
      <c r="CJ1176" s="206"/>
      <c r="CK1176" s="206"/>
      <c r="CL1176" s="206"/>
      <c r="CM1176" s="206"/>
      <c r="CN1176" s="206"/>
    </row>
    <row r="1177" spans="2:92" x14ac:dyDescent="0.25">
      <c r="B1177" s="99" t="str">
        <f t="shared" si="97"/>
        <v/>
      </c>
      <c r="R1177" s="99"/>
      <c r="S1177" s="99"/>
      <c r="T1177" s="99"/>
      <c r="U1177" s="99"/>
      <c r="V1177" s="99"/>
      <c r="W1177" s="99"/>
      <c r="X1177" s="99"/>
      <c r="Y1177" s="99"/>
      <c r="Z1177" s="99"/>
      <c r="AA1177" s="99"/>
      <c r="AB1177" s="99"/>
      <c r="AC1177" s="99"/>
      <c r="AD1177" s="99"/>
      <c r="AE1177" s="99"/>
      <c r="AF1177" s="99"/>
      <c r="AG1177" s="100"/>
      <c r="AH1177" s="99"/>
      <c r="AI1177" s="99"/>
      <c r="AJ1177" s="99"/>
      <c r="AK1177" s="99"/>
      <c r="AL1177" s="99"/>
      <c r="AM1177" s="99"/>
      <c r="AN1177" s="99"/>
      <c r="AO1177" s="99"/>
      <c r="AP1177" s="99"/>
      <c r="AQ1177" s="99"/>
      <c r="AR1177" s="99"/>
      <c r="AS1177" s="99"/>
      <c r="AT1177" s="99"/>
      <c r="AU1177" s="99"/>
      <c r="AV1177" s="99"/>
      <c r="AW1177" s="99"/>
      <c r="AX1177" s="99"/>
      <c r="AY1177" s="99"/>
      <c r="AZ1177" s="99"/>
      <c r="BA1177" s="99"/>
      <c r="BB1177" s="99"/>
      <c r="BC1177" s="99"/>
      <c r="BD1177" s="99"/>
      <c r="BE1177" s="99"/>
      <c r="BF1177" s="99"/>
      <c r="BG1177" s="99"/>
      <c r="BH1177" s="99"/>
      <c r="BI1177" s="99"/>
      <c r="BJ1177" s="99"/>
      <c r="BK1177" s="99"/>
      <c r="BL1177" s="99"/>
      <c r="BM1177" s="99"/>
      <c r="BN1177" s="99"/>
      <c r="BO1177" s="99"/>
      <c r="BP1177" s="99"/>
      <c r="BQ1177" s="99"/>
      <c r="BR1177" s="99"/>
      <c r="BS1177" s="99"/>
      <c r="BT1177" s="99"/>
      <c r="BU1177" s="99"/>
      <c r="BV1177" s="99"/>
      <c r="BW1177" s="99"/>
      <c r="BX1177" s="99"/>
      <c r="BY1177" s="99"/>
      <c r="BZ1177" s="99"/>
      <c r="CA1177" s="99"/>
      <c r="CB1177" s="99"/>
      <c r="CC1177" s="99"/>
      <c r="CD1177" s="99"/>
      <c r="CE1177" s="99"/>
      <c r="CF1177" s="99"/>
      <c r="CG1177" s="99"/>
      <c r="CH1177" s="99"/>
      <c r="CI1177" s="206"/>
      <c r="CJ1177" s="206"/>
      <c r="CK1177" s="206"/>
      <c r="CL1177" s="206"/>
      <c r="CM1177" s="206"/>
      <c r="CN1177" s="206"/>
    </row>
    <row r="1178" spans="2:92" x14ac:dyDescent="0.25">
      <c r="B1178" s="99" t="str">
        <f t="shared" si="97"/>
        <v/>
      </c>
      <c r="R1178" s="99"/>
      <c r="S1178" s="99"/>
      <c r="T1178" s="99"/>
      <c r="U1178" s="99"/>
      <c r="V1178" s="99"/>
      <c r="W1178" s="99"/>
      <c r="X1178" s="99"/>
      <c r="Y1178" s="99"/>
      <c r="Z1178" s="99"/>
      <c r="AA1178" s="99"/>
      <c r="AB1178" s="99"/>
      <c r="AC1178" s="99"/>
      <c r="AD1178" s="99"/>
      <c r="AE1178" s="99"/>
      <c r="AF1178" s="99"/>
      <c r="AG1178" s="100"/>
      <c r="AH1178" s="99"/>
      <c r="AI1178" s="99"/>
      <c r="AJ1178" s="99"/>
      <c r="AK1178" s="99"/>
      <c r="AL1178" s="99"/>
      <c r="AM1178" s="99"/>
      <c r="AN1178" s="99"/>
      <c r="AO1178" s="99"/>
      <c r="AP1178" s="99"/>
      <c r="AQ1178" s="99"/>
      <c r="AR1178" s="99"/>
      <c r="AS1178" s="99"/>
      <c r="AT1178" s="99"/>
      <c r="AU1178" s="99"/>
      <c r="AV1178" s="99"/>
      <c r="AW1178" s="99"/>
      <c r="AX1178" s="99"/>
      <c r="AY1178" s="99"/>
      <c r="AZ1178" s="99"/>
      <c r="BA1178" s="99"/>
      <c r="BB1178" s="99"/>
      <c r="BC1178" s="99"/>
      <c r="BD1178" s="99"/>
      <c r="BE1178" s="99"/>
      <c r="BF1178" s="99"/>
      <c r="BG1178" s="99"/>
      <c r="BH1178" s="99"/>
      <c r="BI1178" s="99"/>
      <c r="BJ1178" s="99"/>
      <c r="BK1178" s="99"/>
      <c r="BL1178" s="99"/>
      <c r="BM1178" s="99"/>
      <c r="BN1178" s="99"/>
      <c r="BO1178" s="99"/>
      <c r="BP1178" s="99"/>
      <c r="BQ1178" s="99"/>
      <c r="BR1178" s="99"/>
      <c r="BS1178" s="99"/>
      <c r="BT1178" s="99"/>
      <c r="BU1178" s="99"/>
      <c r="BV1178" s="99"/>
      <c r="BW1178" s="99"/>
      <c r="BX1178" s="99"/>
      <c r="BY1178" s="99"/>
      <c r="BZ1178" s="99"/>
      <c r="CA1178" s="99"/>
      <c r="CB1178" s="99"/>
      <c r="CC1178" s="99"/>
      <c r="CD1178" s="99"/>
      <c r="CE1178" s="99"/>
      <c r="CF1178" s="99"/>
      <c r="CG1178" s="99"/>
      <c r="CH1178" s="99"/>
      <c r="CI1178" s="206"/>
      <c r="CJ1178" s="206"/>
      <c r="CK1178" s="206"/>
      <c r="CL1178" s="206"/>
      <c r="CM1178" s="206"/>
      <c r="CN1178" s="206"/>
    </row>
    <row r="1179" spans="2:92" x14ac:dyDescent="0.25">
      <c r="B1179" s="99" t="str">
        <f t="shared" si="97"/>
        <v/>
      </c>
      <c r="R1179" s="99"/>
      <c r="S1179" s="99"/>
      <c r="T1179" s="99"/>
      <c r="U1179" s="99"/>
      <c r="V1179" s="99"/>
      <c r="W1179" s="99"/>
      <c r="X1179" s="99"/>
      <c r="Y1179" s="99"/>
      <c r="Z1179" s="99"/>
      <c r="AA1179" s="99"/>
      <c r="AB1179" s="99"/>
      <c r="AC1179" s="99"/>
      <c r="AD1179" s="99"/>
      <c r="AE1179" s="99"/>
      <c r="AF1179" s="99"/>
      <c r="AG1179" s="100"/>
      <c r="AH1179" s="99"/>
      <c r="AI1179" s="99"/>
      <c r="AJ1179" s="99"/>
      <c r="AK1179" s="99"/>
      <c r="AL1179" s="99"/>
      <c r="AM1179" s="99"/>
      <c r="AN1179" s="99"/>
      <c r="AO1179" s="99"/>
      <c r="AP1179" s="99"/>
      <c r="AQ1179" s="99"/>
      <c r="AR1179" s="99"/>
      <c r="AS1179" s="99"/>
      <c r="AT1179" s="99"/>
      <c r="AU1179" s="99"/>
      <c r="AV1179" s="99"/>
      <c r="AW1179" s="99"/>
      <c r="AX1179" s="99"/>
      <c r="AY1179" s="99"/>
      <c r="AZ1179" s="99"/>
      <c r="BA1179" s="99"/>
      <c r="BB1179" s="99"/>
      <c r="BC1179" s="99"/>
      <c r="BD1179" s="99"/>
      <c r="BE1179" s="99"/>
      <c r="BF1179" s="99"/>
      <c r="BG1179" s="99"/>
      <c r="BH1179" s="99"/>
      <c r="BI1179" s="99"/>
      <c r="BJ1179" s="99"/>
      <c r="BK1179" s="99"/>
      <c r="BL1179" s="99"/>
      <c r="BM1179" s="99"/>
      <c r="BN1179" s="99"/>
      <c r="BO1179" s="99"/>
      <c r="BP1179" s="99"/>
      <c r="BQ1179" s="99"/>
      <c r="BR1179" s="99"/>
      <c r="BS1179" s="99"/>
      <c r="BT1179" s="99"/>
      <c r="BU1179" s="99"/>
      <c r="BV1179" s="99"/>
      <c r="BW1179" s="99"/>
      <c r="BX1179" s="99"/>
      <c r="BY1179" s="99"/>
      <c r="BZ1179" s="99"/>
      <c r="CA1179" s="99"/>
      <c r="CB1179" s="99"/>
      <c r="CC1179" s="99"/>
      <c r="CD1179" s="99"/>
      <c r="CE1179" s="99"/>
      <c r="CF1179" s="99"/>
      <c r="CG1179" s="99"/>
      <c r="CH1179" s="99"/>
      <c r="CI1179" s="206"/>
      <c r="CJ1179" s="206"/>
      <c r="CK1179" s="206"/>
      <c r="CL1179" s="206"/>
      <c r="CM1179" s="206"/>
      <c r="CN1179" s="206"/>
    </row>
    <row r="1180" spans="2:92" x14ac:dyDescent="0.25">
      <c r="B1180" s="99" t="str">
        <f t="shared" si="97"/>
        <v/>
      </c>
      <c r="R1180" s="99"/>
      <c r="S1180" s="99"/>
      <c r="T1180" s="99"/>
      <c r="U1180" s="99"/>
      <c r="V1180" s="99"/>
      <c r="W1180" s="99"/>
      <c r="X1180" s="99"/>
      <c r="Y1180" s="99"/>
      <c r="Z1180" s="99"/>
      <c r="AA1180" s="99"/>
      <c r="AB1180" s="99"/>
      <c r="AC1180" s="99"/>
      <c r="AD1180" s="99"/>
      <c r="AE1180" s="99"/>
      <c r="AF1180" s="99"/>
      <c r="AG1180" s="100"/>
      <c r="AH1180" s="99"/>
      <c r="AI1180" s="99"/>
      <c r="AJ1180" s="99"/>
      <c r="AK1180" s="99"/>
      <c r="AL1180" s="99"/>
      <c r="AM1180" s="99"/>
      <c r="AN1180" s="99"/>
      <c r="AO1180" s="99"/>
      <c r="AP1180" s="99"/>
      <c r="AQ1180" s="99"/>
      <c r="AR1180" s="99"/>
      <c r="AS1180" s="99"/>
      <c r="AT1180" s="99"/>
      <c r="AU1180" s="99"/>
      <c r="AV1180" s="99"/>
      <c r="AW1180" s="99"/>
      <c r="AX1180" s="99"/>
      <c r="AY1180" s="99"/>
      <c r="AZ1180" s="99"/>
      <c r="BA1180" s="99"/>
      <c r="BB1180" s="99"/>
      <c r="BC1180" s="99"/>
      <c r="BD1180" s="99"/>
      <c r="BE1180" s="99"/>
      <c r="BF1180" s="99"/>
      <c r="BG1180" s="99"/>
      <c r="BH1180" s="99"/>
      <c r="BI1180" s="99"/>
      <c r="BJ1180" s="99"/>
      <c r="BK1180" s="99"/>
      <c r="BL1180" s="99"/>
      <c r="BM1180" s="99"/>
      <c r="BN1180" s="99"/>
      <c r="BO1180" s="99"/>
      <c r="BP1180" s="99"/>
      <c r="BQ1180" s="99"/>
      <c r="BR1180" s="99"/>
      <c r="BS1180" s="99"/>
      <c r="BT1180" s="99"/>
      <c r="BU1180" s="99"/>
      <c r="BV1180" s="99"/>
      <c r="BW1180" s="99"/>
      <c r="BX1180" s="99"/>
      <c r="BY1180" s="99"/>
      <c r="BZ1180" s="99"/>
      <c r="CA1180" s="99"/>
      <c r="CB1180" s="99"/>
      <c r="CC1180" s="99"/>
      <c r="CD1180" s="99"/>
      <c r="CE1180" s="99"/>
      <c r="CF1180" s="99"/>
      <c r="CG1180" s="99"/>
      <c r="CH1180" s="99"/>
      <c r="CI1180" s="206"/>
      <c r="CJ1180" s="206"/>
      <c r="CK1180" s="206"/>
      <c r="CL1180" s="206"/>
      <c r="CM1180" s="206"/>
      <c r="CN1180" s="206"/>
    </row>
    <row r="1181" spans="2:92" x14ac:dyDescent="0.25">
      <c r="B1181" s="99" t="str">
        <f t="shared" si="97"/>
        <v/>
      </c>
      <c r="R1181" s="99"/>
      <c r="S1181" s="99"/>
      <c r="T1181" s="99"/>
      <c r="U1181" s="99"/>
      <c r="V1181" s="99"/>
      <c r="W1181" s="99"/>
      <c r="X1181" s="99"/>
      <c r="Y1181" s="99"/>
      <c r="Z1181" s="99"/>
      <c r="AA1181" s="99"/>
      <c r="AB1181" s="99"/>
      <c r="AC1181" s="99"/>
      <c r="AD1181" s="99"/>
      <c r="AE1181" s="99"/>
      <c r="AF1181" s="99"/>
      <c r="AG1181" s="100"/>
      <c r="AH1181" s="99"/>
      <c r="AI1181" s="99"/>
      <c r="AJ1181" s="99"/>
      <c r="AK1181" s="99"/>
      <c r="AL1181" s="99"/>
      <c r="AM1181" s="99"/>
      <c r="AN1181" s="99"/>
      <c r="AO1181" s="99"/>
      <c r="AP1181" s="99"/>
      <c r="AQ1181" s="99"/>
      <c r="AR1181" s="99"/>
      <c r="AS1181" s="99"/>
      <c r="AT1181" s="99"/>
      <c r="AU1181" s="99"/>
      <c r="AV1181" s="99"/>
      <c r="AW1181" s="99"/>
      <c r="AX1181" s="99"/>
      <c r="AY1181" s="99"/>
      <c r="AZ1181" s="99"/>
      <c r="BA1181" s="99"/>
      <c r="BB1181" s="99"/>
      <c r="BC1181" s="99"/>
      <c r="BD1181" s="99"/>
      <c r="BE1181" s="99"/>
      <c r="BF1181" s="99"/>
      <c r="BG1181" s="99"/>
      <c r="BH1181" s="99"/>
      <c r="BI1181" s="99"/>
      <c r="BJ1181" s="99"/>
      <c r="BK1181" s="99"/>
      <c r="BL1181" s="99"/>
      <c r="BM1181" s="99"/>
      <c r="BN1181" s="99"/>
      <c r="BO1181" s="99"/>
      <c r="BP1181" s="99"/>
      <c r="BQ1181" s="99"/>
      <c r="BR1181" s="99"/>
      <c r="BS1181" s="99"/>
      <c r="BT1181" s="99"/>
      <c r="BU1181" s="99"/>
      <c r="BV1181" s="99"/>
      <c r="BW1181" s="99"/>
      <c r="BX1181" s="99"/>
      <c r="BY1181" s="99"/>
      <c r="BZ1181" s="99"/>
      <c r="CA1181" s="99"/>
      <c r="CB1181" s="99"/>
      <c r="CC1181" s="99"/>
      <c r="CD1181" s="99"/>
      <c r="CE1181" s="99"/>
      <c r="CF1181" s="99"/>
      <c r="CG1181" s="99"/>
      <c r="CH1181" s="99"/>
      <c r="CI1181" s="206"/>
      <c r="CJ1181" s="206"/>
      <c r="CK1181" s="206"/>
      <c r="CL1181" s="206"/>
      <c r="CM1181" s="206"/>
      <c r="CN1181" s="206"/>
    </row>
    <row r="1182" spans="2:92" x14ac:dyDescent="0.25">
      <c r="B1182" s="99" t="str">
        <f t="shared" si="97"/>
        <v/>
      </c>
      <c r="R1182" s="99"/>
      <c r="S1182" s="99"/>
      <c r="T1182" s="99"/>
      <c r="U1182" s="99"/>
      <c r="V1182" s="99"/>
      <c r="W1182" s="99"/>
      <c r="X1182" s="99"/>
      <c r="Y1182" s="99"/>
      <c r="Z1182" s="99"/>
      <c r="AA1182" s="99"/>
      <c r="AB1182" s="99"/>
      <c r="AC1182" s="99"/>
      <c r="AD1182" s="99"/>
      <c r="AE1182" s="99"/>
      <c r="AF1182" s="99"/>
      <c r="AG1182" s="100"/>
      <c r="AH1182" s="99"/>
      <c r="AI1182" s="99"/>
      <c r="AJ1182" s="99"/>
      <c r="AK1182" s="99"/>
      <c r="AL1182" s="99"/>
      <c r="AM1182" s="99"/>
      <c r="AN1182" s="99"/>
      <c r="AO1182" s="99"/>
      <c r="AP1182" s="99"/>
      <c r="AQ1182" s="99"/>
      <c r="AR1182" s="99"/>
      <c r="AS1182" s="99"/>
      <c r="AT1182" s="99"/>
      <c r="AU1182" s="99"/>
      <c r="AV1182" s="99"/>
      <c r="AW1182" s="99"/>
      <c r="AX1182" s="99"/>
      <c r="AY1182" s="99"/>
      <c r="AZ1182" s="99"/>
      <c r="BA1182" s="99"/>
      <c r="BB1182" s="99"/>
      <c r="BC1182" s="99"/>
      <c r="BD1182" s="99"/>
      <c r="BE1182" s="99"/>
      <c r="BF1182" s="99"/>
      <c r="BG1182" s="99"/>
      <c r="BH1182" s="99"/>
      <c r="BI1182" s="99"/>
      <c r="BJ1182" s="99"/>
      <c r="BK1182" s="99"/>
      <c r="BL1182" s="99"/>
      <c r="BM1182" s="99"/>
      <c r="BN1182" s="99"/>
      <c r="BO1182" s="99"/>
      <c r="BP1182" s="99"/>
      <c r="BQ1182" s="99"/>
      <c r="BR1182" s="99"/>
      <c r="BS1182" s="99"/>
      <c r="BT1182" s="99"/>
      <c r="BU1182" s="99"/>
      <c r="BV1182" s="99"/>
      <c r="BW1182" s="99"/>
      <c r="BX1182" s="99"/>
      <c r="BY1182" s="99"/>
      <c r="BZ1182" s="99"/>
      <c r="CA1182" s="99"/>
      <c r="CB1182" s="99"/>
      <c r="CC1182" s="99"/>
      <c r="CD1182" s="99"/>
      <c r="CE1182" s="99"/>
      <c r="CF1182" s="99"/>
      <c r="CG1182" s="99"/>
      <c r="CH1182" s="99"/>
      <c r="CI1182" s="206"/>
      <c r="CJ1182" s="206"/>
      <c r="CK1182" s="206"/>
      <c r="CL1182" s="206"/>
      <c r="CM1182" s="206"/>
      <c r="CN1182" s="206"/>
    </row>
    <row r="1183" spans="2:92" x14ac:dyDescent="0.25">
      <c r="B1183" s="99" t="str">
        <f t="shared" si="97"/>
        <v/>
      </c>
      <c r="R1183" s="99"/>
      <c r="S1183" s="99"/>
      <c r="T1183" s="99"/>
      <c r="U1183" s="99"/>
      <c r="V1183" s="99"/>
      <c r="W1183" s="99"/>
      <c r="X1183" s="99"/>
      <c r="Y1183" s="99"/>
      <c r="Z1183" s="99"/>
      <c r="AA1183" s="99"/>
      <c r="AB1183" s="99"/>
      <c r="AC1183" s="99"/>
      <c r="AD1183" s="99"/>
      <c r="AE1183" s="99"/>
      <c r="AF1183" s="99"/>
      <c r="AG1183" s="100"/>
      <c r="AH1183" s="99"/>
      <c r="AI1183" s="99"/>
      <c r="AJ1183" s="99"/>
      <c r="AK1183" s="99"/>
      <c r="AL1183" s="99"/>
      <c r="AM1183" s="99"/>
      <c r="AN1183" s="99"/>
      <c r="AO1183" s="99"/>
      <c r="AP1183" s="99"/>
      <c r="AQ1183" s="99"/>
      <c r="AR1183" s="99"/>
      <c r="AS1183" s="99"/>
      <c r="AT1183" s="99"/>
      <c r="AU1183" s="99"/>
      <c r="AV1183" s="99"/>
      <c r="AW1183" s="99"/>
      <c r="AX1183" s="99"/>
      <c r="AY1183" s="99"/>
      <c r="AZ1183" s="99"/>
      <c r="BA1183" s="99"/>
      <c r="BB1183" s="99"/>
      <c r="BC1183" s="99"/>
      <c r="BD1183" s="99"/>
      <c r="BE1183" s="99"/>
      <c r="BF1183" s="99"/>
      <c r="BG1183" s="99"/>
      <c r="BH1183" s="99"/>
      <c r="BI1183" s="99"/>
      <c r="BJ1183" s="99"/>
      <c r="BK1183" s="99"/>
      <c r="BL1183" s="99"/>
      <c r="BM1183" s="99"/>
      <c r="BN1183" s="99"/>
      <c r="BO1183" s="99"/>
      <c r="BP1183" s="99"/>
      <c r="BQ1183" s="99"/>
      <c r="BR1183" s="99"/>
      <c r="BS1183" s="99"/>
      <c r="BT1183" s="99"/>
      <c r="BU1183" s="99"/>
      <c r="BV1183" s="99"/>
      <c r="BW1183" s="99"/>
      <c r="BX1183" s="99"/>
      <c r="BY1183" s="99"/>
      <c r="BZ1183" s="99"/>
      <c r="CA1183" s="99"/>
      <c r="CB1183" s="99"/>
      <c r="CC1183" s="99"/>
      <c r="CD1183" s="99"/>
      <c r="CE1183" s="99"/>
      <c r="CF1183" s="99"/>
      <c r="CG1183" s="99"/>
      <c r="CH1183" s="99"/>
      <c r="CI1183" s="206"/>
      <c r="CJ1183" s="206"/>
      <c r="CK1183" s="206"/>
      <c r="CL1183" s="206"/>
      <c r="CM1183" s="206"/>
      <c r="CN1183" s="206"/>
    </row>
    <row r="1184" spans="2:92" x14ac:dyDescent="0.25">
      <c r="B1184" s="99" t="str">
        <f t="shared" si="97"/>
        <v/>
      </c>
      <c r="R1184" s="99"/>
      <c r="S1184" s="99"/>
      <c r="T1184" s="99"/>
      <c r="U1184" s="99"/>
      <c r="V1184" s="99"/>
      <c r="W1184" s="99"/>
      <c r="X1184" s="99"/>
      <c r="Y1184" s="99"/>
      <c r="Z1184" s="99"/>
      <c r="AA1184" s="99"/>
      <c r="AB1184" s="99"/>
      <c r="AC1184" s="99"/>
      <c r="AD1184" s="99"/>
      <c r="AE1184" s="99"/>
      <c r="AF1184" s="99"/>
      <c r="AG1184" s="100"/>
      <c r="AH1184" s="99"/>
      <c r="AI1184" s="99"/>
      <c r="AJ1184" s="99"/>
      <c r="AK1184" s="99"/>
      <c r="AL1184" s="99"/>
      <c r="AM1184" s="99"/>
      <c r="AN1184" s="99"/>
      <c r="AO1184" s="99"/>
      <c r="AP1184" s="99"/>
      <c r="AQ1184" s="99"/>
      <c r="AR1184" s="99"/>
      <c r="AS1184" s="99"/>
      <c r="AT1184" s="99"/>
      <c r="AU1184" s="99"/>
      <c r="AV1184" s="99"/>
      <c r="AW1184" s="99"/>
      <c r="AX1184" s="99"/>
      <c r="AY1184" s="99"/>
      <c r="AZ1184" s="99"/>
      <c r="BA1184" s="99"/>
      <c r="BB1184" s="99"/>
      <c r="BC1184" s="99"/>
      <c r="BD1184" s="99"/>
      <c r="BE1184" s="99"/>
      <c r="BF1184" s="99"/>
      <c r="BG1184" s="99"/>
      <c r="BH1184" s="99"/>
      <c r="BI1184" s="99"/>
      <c r="BJ1184" s="99"/>
      <c r="BK1184" s="99"/>
      <c r="BL1184" s="99"/>
      <c r="BM1184" s="99"/>
      <c r="BN1184" s="99"/>
      <c r="BO1184" s="99"/>
      <c r="BP1184" s="99"/>
      <c r="BQ1184" s="99"/>
      <c r="BR1184" s="99"/>
      <c r="BS1184" s="99"/>
      <c r="BT1184" s="99"/>
      <c r="BU1184" s="99"/>
      <c r="BV1184" s="99"/>
      <c r="BW1184" s="99"/>
      <c r="BX1184" s="99"/>
      <c r="BY1184" s="99"/>
      <c r="BZ1184" s="99"/>
      <c r="CA1184" s="99"/>
      <c r="CB1184" s="99"/>
      <c r="CC1184" s="99"/>
      <c r="CD1184" s="99"/>
      <c r="CE1184" s="99"/>
      <c r="CF1184" s="99"/>
      <c r="CG1184" s="99"/>
      <c r="CH1184" s="99"/>
      <c r="CI1184" s="206"/>
      <c r="CJ1184" s="206"/>
      <c r="CK1184" s="206"/>
      <c r="CL1184" s="206"/>
      <c r="CM1184" s="206"/>
      <c r="CN1184" s="206"/>
    </row>
    <row r="1185" spans="2:92" x14ac:dyDescent="0.25">
      <c r="B1185" s="99" t="str">
        <f t="shared" si="97"/>
        <v/>
      </c>
      <c r="R1185" s="99"/>
      <c r="S1185" s="99"/>
      <c r="T1185" s="99"/>
      <c r="U1185" s="99"/>
      <c r="V1185" s="99"/>
      <c r="W1185" s="99"/>
      <c r="X1185" s="99"/>
      <c r="Y1185" s="99"/>
      <c r="Z1185" s="99"/>
      <c r="AA1185" s="99"/>
      <c r="AB1185" s="99"/>
      <c r="AC1185" s="99"/>
      <c r="AD1185" s="99"/>
      <c r="AE1185" s="99"/>
      <c r="AF1185" s="99"/>
      <c r="AG1185" s="100"/>
      <c r="AH1185" s="99"/>
      <c r="AI1185" s="99"/>
      <c r="AJ1185" s="99"/>
      <c r="AK1185" s="99"/>
      <c r="AL1185" s="99"/>
      <c r="AM1185" s="99"/>
      <c r="AN1185" s="99"/>
      <c r="AO1185" s="99"/>
      <c r="AP1185" s="99"/>
      <c r="AQ1185" s="99"/>
      <c r="AR1185" s="99"/>
      <c r="AS1185" s="99"/>
      <c r="AT1185" s="99"/>
      <c r="AU1185" s="99"/>
      <c r="AV1185" s="99"/>
      <c r="AW1185" s="99"/>
      <c r="AX1185" s="99"/>
      <c r="AY1185" s="99"/>
      <c r="AZ1185" s="99"/>
      <c r="BA1185" s="99"/>
      <c r="BB1185" s="99"/>
      <c r="BC1185" s="99"/>
      <c r="BD1185" s="99"/>
      <c r="BE1185" s="99"/>
      <c r="BF1185" s="99"/>
      <c r="BG1185" s="99"/>
      <c r="BH1185" s="99"/>
      <c r="BI1185" s="99"/>
      <c r="BJ1185" s="99"/>
      <c r="BK1185" s="99"/>
      <c r="BL1185" s="99"/>
      <c r="BM1185" s="99"/>
      <c r="BN1185" s="99"/>
      <c r="BO1185" s="99"/>
      <c r="BP1185" s="99"/>
      <c r="BQ1185" s="99"/>
      <c r="BR1185" s="99"/>
      <c r="BS1185" s="99"/>
      <c r="BT1185" s="99"/>
      <c r="BU1185" s="99"/>
      <c r="BV1185" s="99"/>
      <c r="BW1185" s="99"/>
      <c r="BX1185" s="99"/>
      <c r="BY1185" s="99"/>
      <c r="BZ1185" s="99"/>
      <c r="CA1185" s="99"/>
      <c r="CB1185" s="99"/>
      <c r="CC1185" s="99"/>
      <c r="CD1185" s="99"/>
      <c r="CE1185" s="99"/>
      <c r="CF1185" s="99"/>
      <c r="CG1185" s="99"/>
      <c r="CH1185" s="99"/>
      <c r="CI1185" s="206"/>
      <c r="CJ1185" s="206"/>
      <c r="CK1185" s="206"/>
      <c r="CL1185" s="206"/>
      <c r="CM1185" s="206"/>
      <c r="CN1185" s="206"/>
    </row>
    <row r="1186" spans="2:92" x14ac:dyDescent="0.25">
      <c r="B1186" s="99" t="str">
        <f t="shared" si="97"/>
        <v/>
      </c>
      <c r="R1186" s="99"/>
      <c r="S1186" s="99"/>
      <c r="T1186" s="99"/>
      <c r="U1186" s="99"/>
      <c r="V1186" s="99"/>
      <c r="W1186" s="99"/>
      <c r="X1186" s="99"/>
      <c r="Y1186" s="99"/>
      <c r="Z1186" s="99"/>
      <c r="AA1186" s="99"/>
      <c r="AB1186" s="99"/>
      <c r="AC1186" s="99"/>
      <c r="AD1186" s="99"/>
      <c r="AE1186" s="99"/>
      <c r="AF1186" s="99"/>
      <c r="AG1186" s="100"/>
      <c r="AH1186" s="99"/>
      <c r="AI1186" s="99"/>
      <c r="AJ1186" s="99"/>
      <c r="AK1186" s="99"/>
      <c r="AL1186" s="99"/>
      <c r="AM1186" s="99"/>
      <c r="AN1186" s="99"/>
      <c r="AO1186" s="99"/>
      <c r="AP1186" s="99"/>
      <c r="AQ1186" s="99"/>
      <c r="AR1186" s="99"/>
      <c r="AS1186" s="99"/>
      <c r="AT1186" s="99"/>
      <c r="AU1186" s="99"/>
      <c r="AV1186" s="99"/>
      <c r="AW1186" s="99"/>
      <c r="AX1186" s="99"/>
      <c r="AY1186" s="99"/>
      <c r="AZ1186" s="99"/>
      <c r="BA1186" s="99"/>
      <c r="BB1186" s="99"/>
      <c r="BC1186" s="99"/>
      <c r="BD1186" s="99"/>
      <c r="BE1186" s="99"/>
      <c r="BF1186" s="99"/>
      <c r="BG1186" s="99"/>
      <c r="BH1186" s="99"/>
      <c r="BI1186" s="99"/>
      <c r="BJ1186" s="99"/>
      <c r="BK1186" s="99"/>
      <c r="BL1186" s="99"/>
      <c r="BM1186" s="99"/>
      <c r="BN1186" s="99"/>
      <c r="BO1186" s="99"/>
      <c r="BP1186" s="99"/>
      <c r="BQ1186" s="99"/>
      <c r="BR1186" s="99"/>
      <c r="BS1186" s="99"/>
      <c r="BT1186" s="99"/>
      <c r="BU1186" s="99"/>
      <c r="BV1186" s="99"/>
      <c r="BW1186" s="99"/>
      <c r="BX1186" s="99"/>
      <c r="BY1186" s="99"/>
      <c r="BZ1186" s="99"/>
      <c r="CA1186" s="99"/>
      <c r="CB1186" s="99"/>
      <c r="CC1186" s="99"/>
      <c r="CD1186" s="99"/>
      <c r="CE1186" s="99"/>
      <c r="CF1186" s="99"/>
      <c r="CG1186" s="99"/>
      <c r="CH1186" s="99"/>
      <c r="CI1186" s="206"/>
      <c r="CJ1186" s="206"/>
      <c r="CK1186" s="206"/>
      <c r="CL1186" s="206"/>
      <c r="CM1186" s="206"/>
      <c r="CN1186" s="206"/>
    </row>
    <row r="1187" spans="2:92" x14ac:dyDescent="0.25">
      <c r="B1187" s="99" t="str">
        <f t="shared" si="97"/>
        <v/>
      </c>
      <c r="R1187" s="99"/>
      <c r="S1187" s="99"/>
      <c r="T1187" s="99"/>
      <c r="U1187" s="99"/>
      <c r="V1187" s="99"/>
      <c r="W1187" s="99"/>
      <c r="X1187" s="99"/>
      <c r="Y1187" s="99"/>
      <c r="Z1187" s="99"/>
      <c r="AA1187" s="99"/>
      <c r="AB1187" s="99"/>
      <c r="AC1187" s="99"/>
      <c r="AD1187" s="99"/>
      <c r="AE1187" s="99"/>
      <c r="AF1187" s="99"/>
      <c r="AG1187" s="100"/>
      <c r="AH1187" s="99"/>
      <c r="AI1187" s="99"/>
      <c r="AJ1187" s="99"/>
      <c r="AK1187" s="99"/>
      <c r="AL1187" s="99"/>
      <c r="AM1187" s="99"/>
      <c r="AN1187" s="99"/>
      <c r="AO1187" s="99"/>
      <c r="AP1187" s="99"/>
      <c r="AQ1187" s="99"/>
      <c r="AR1187" s="99"/>
      <c r="AS1187" s="99"/>
      <c r="AT1187" s="99"/>
      <c r="AU1187" s="99"/>
      <c r="AV1187" s="99"/>
      <c r="AW1187" s="99"/>
      <c r="AX1187" s="99"/>
      <c r="AY1187" s="99"/>
      <c r="AZ1187" s="99"/>
      <c r="BA1187" s="99"/>
      <c r="BB1187" s="99"/>
      <c r="BC1187" s="99"/>
      <c r="BD1187" s="99"/>
      <c r="BE1187" s="99"/>
      <c r="BF1187" s="99"/>
      <c r="BG1187" s="99"/>
      <c r="BH1187" s="99"/>
      <c r="BI1187" s="99"/>
      <c r="BJ1187" s="99"/>
      <c r="BK1187" s="99"/>
      <c r="BL1187" s="99"/>
      <c r="BM1187" s="99"/>
      <c r="BN1187" s="99"/>
      <c r="BO1187" s="99"/>
      <c r="BP1187" s="99"/>
      <c r="BQ1187" s="99"/>
      <c r="BR1187" s="99"/>
      <c r="BS1187" s="99"/>
      <c r="BT1187" s="99"/>
      <c r="BU1187" s="99"/>
      <c r="BV1187" s="99"/>
      <c r="BW1187" s="99"/>
      <c r="BX1187" s="99"/>
      <c r="BY1187" s="99"/>
      <c r="BZ1187" s="99"/>
      <c r="CA1187" s="99"/>
      <c r="CB1187" s="99"/>
      <c r="CC1187" s="99"/>
      <c r="CD1187" s="99"/>
      <c r="CE1187" s="99"/>
      <c r="CF1187" s="99"/>
      <c r="CG1187" s="99"/>
      <c r="CH1187" s="99"/>
      <c r="CI1187" s="206"/>
      <c r="CJ1187" s="206"/>
      <c r="CK1187" s="206"/>
      <c r="CL1187" s="206"/>
      <c r="CM1187" s="206"/>
      <c r="CN1187" s="206"/>
    </row>
    <row r="1188" spans="2:92" x14ac:dyDescent="0.25">
      <c r="B1188" s="99" t="str">
        <f t="shared" si="97"/>
        <v/>
      </c>
      <c r="R1188" s="99"/>
      <c r="S1188" s="99"/>
      <c r="T1188" s="99"/>
      <c r="U1188" s="99"/>
      <c r="V1188" s="99"/>
      <c r="W1188" s="99"/>
      <c r="X1188" s="99"/>
      <c r="Y1188" s="99"/>
      <c r="Z1188" s="99"/>
      <c r="AA1188" s="99"/>
      <c r="AB1188" s="99"/>
      <c r="AC1188" s="99"/>
      <c r="AD1188" s="99"/>
      <c r="AE1188" s="99"/>
      <c r="AF1188" s="99"/>
      <c r="AG1188" s="100"/>
      <c r="AH1188" s="99"/>
      <c r="AI1188" s="99"/>
      <c r="AJ1188" s="99"/>
      <c r="AK1188" s="99"/>
      <c r="AL1188" s="99"/>
      <c r="AM1188" s="99"/>
      <c r="AN1188" s="99"/>
      <c r="AO1188" s="99"/>
      <c r="AP1188" s="99"/>
      <c r="AQ1188" s="99"/>
      <c r="AR1188" s="99"/>
      <c r="AS1188" s="99"/>
      <c r="AT1188" s="99"/>
      <c r="AU1188" s="99"/>
      <c r="AV1188" s="99"/>
      <c r="AW1188" s="99"/>
      <c r="AX1188" s="99"/>
      <c r="AY1188" s="99"/>
      <c r="AZ1188" s="99"/>
      <c r="BA1188" s="99"/>
      <c r="BB1188" s="99"/>
      <c r="BC1188" s="99"/>
      <c r="BD1188" s="99"/>
      <c r="BE1188" s="99"/>
      <c r="BF1188" s="99"/>
      <c r="BG1188" s="99"/>
      <c r="BH1188" s="99"/>
      <c r="BI1188" s="99"/>
      <c r="BJ1188" s="99"/>
      <c r="BK1188" s="99"/>
      <c r="BL1188" s="99"/>
      <c r="BM1188" s="99"/>
      <c r="BN1188" s="99"/>
      <c r="BO1188" s="99"/>
      <c r="BP1188" s="99"/>
      <c r="BQ1188" s="99"/>
      <c r="BR1188" s="99"/>
      <c r="BS1188" s="99"/>
      <c r="BT1188" s="99"/>
      <c r="BU1188" s="99"/>
      <c r="BV1188" s="99"/>
      <c r="BW1188" s="99"/>
      <c r="BX1188" s="99"/>
      <c r="BY1188" s="99"/>
      <c r="BZ1188" s="99"/>
      <c r="CA1188" s="99"/>
      <c r="CB1188" s="99"/>
      <c r="CC1188" s="99"/>
      <c r="CD1188" s="99"/>
      <c r="CE1188" s="99"/>
      <c r="CF1188" s="99"/>
      <c r="CG1188" s="99"/>
      <c r="CH1188" s="99"/>
      <c r="CI1188" s="206"/>
      <c r="CJ1188" s="206"/>
      <c r="CK1188" s="206"/>
      <c r="CL1188" s="206"/>
      <c r="CM1188" s="206"/>
      <c r="CN1188" s="206"/>
    </row>
    <row r="1189" spans="2:92" x14ac:dyDescent="0.25">
      <c r="B1189" s="99" t="str">
        <f t="shared" si="97"/>
        <v/>
      </c>
      <c r="R1189" s="99"/>
      <c r="S1189" s="99"/>
      <c r="T1189" s="99"/>
      <c r="U1189" s="99"/>
      <c r="V1189" s="99"/>
      <c r="W1189" s="99"/>
      <c r="X1189" s="99"/>
      <c r="Y1189" s="99"/>
      <c r="Z1189" s="99"/>
      <c r="AA1189" s="99"/>
      <c r="AB1189" s="99"/>
      <c r="AC1189" s="99"/>
      <c r="AD1189" s="99"/>
      <c r="AE1189" s="99"/>
      <c r="AF1189" s="99"/>
      <c r="AG1189" s="100"/>
      <c r="AH1189" s="99"/>
      <c r="AI1189" s="99"/>
      <c r="AJ1189" s="99"/>
      <c r="AK1189" s="99"/>
      <c r="AL1189" s="99"/>
      <c r="AM1189" s="99"/>
      <c r="AN1189" s="99"/>
      <c r="AO1189" s="99"/>
      <c r="AP1189" s="99"/>
      <c r="AQ1189" s="99"/>
      <c r="AR1189" s="99"/>
      <c r="AS1189" s="99"/>
      <c r="AT1189" s="99"/>
      <c r="AU1189" s="99"/>
      <c r="AV1189" s="99"/>
      <c r="AW1189" s="99"/>
      <c r="AX1189" s="99"/>
      <c r="AY1189" s="99"/>
      <c r="AZ1189" s="99"/>
      <c r="BA1189" s="99"/>
      <c r="BB1189" s="99"/>
      <c r="BC1189" s="99"/>
      <c r="BD1189" s="99"/>
      <c r="BE1189" s="99"/>
      <c r="BF1189" s="99"/>
      <c r="BG1189" s="99"/>
      <c r="BH1189" s="99"/>
      <c r="BI1189" s="99"/>
      <c r="BJ1189" s="99"/>
      <c r="BK1189" s="99"/>
      <c r="BL1189" s="99"/>
      <c r="BM1189" s="99"/>
      <c r="BN1189" s="99"/>
      <c r="BO1189" s="99"/>
      <c r="BP1189" s="99"/>
      <c r="BQ1189" s="99"/>
      <c r="BR1189" s="99"/>
      <c r="BS1189" s="99"/>
      <c r="BT1189" s="99"/>
      <c r="BU1189" s="99"/>
      <c r="BV1189" s="99"/>
      <c r="BW1189" s="99"/>
      <c r="BX1189" s="99"/>
      <c r="BY1189" s="99"/>
      <c r="BZ1189" s="99"/>
      <c r="CA1189" s="99"/>
      <c r="CB1189" s="99"/>
      <c r="CC1189" s="99"/>
      <c r="CD1189" s="99"/>
      <c r="CE1189" s="99"/>
      <c r="CF1189" s="99"/>
      <c r="CG1189" s="99"/>
      <c r="CH1189" s="99"/>
      <c r="CI1189" s="206"/>
      <c r="CJ1189" s="206"/>
      <c r="CK1189" s="206"/>
      <c r="CL1189" s="206"/>
      <c r="CM1189" s="206"/>
      <c r="CN1189" s="206"/>
    </row>
    <row r="1190" spans="2:92" x14ac:dyDescent="0.25">
      <c r="B1190" s="99" t="str">
        <f t="shared" si="97"/>
        <v/>
      </c>
      <c r="R1190" s="99"/>
      <c r="S1190" s="99"/>
      <c r="T1190" s="99"/>
      <c r="U1190" s="99"/>
      <c r="V1190" s="99"/>
      <c r="W1190" s="99"/>
      <c r="X1190" s="99"/>
      <c r="Y1190" s="99"/>
      <c r="Z1190" s="99"/>
      <c r="AA1190" s="99"/>
      <c r="AB1190" s="99"/>
      <c r="AC1190" s="99"/>
      <c r="AD1190" s="99"/>
      <c r="AE1190" s="99"/>
      <c r="AF1190" s="99"/>
      <c r="AG1190" s="100"/>
      <c r="AH1190" s="99"/>
      <c r="AI1190" s="99"/>
      <c r="AJ1190" s="99"/>
      <c r="AK1190" s="99"/>
      <c r="AL1190" s="99"/>
      <c r="AM1190" s="99"/>
      <c r="AN1190" s="99"/>
      <c r="AO1190" s="99"/>
      <c r="AP1190" s="99"/>
      <c r="AQ1190" s="99"/>
      <c r="AR1190" s="99"/>
      <c r="AS1190" s="99"/>
      <c r="AT1190" s="99"/>
      <c r="AU1190" s="99"/>
      <c r="AV1190" s="99"/>
      <c r="AW1190" s="99"/>
      <c r="AX1190" s="99"/>
      <c r="AY1190" s="99"/>
      <c r="AZ1190" s="99"/>
      <c r="BA1190" s="99"/>
      <c r="BB1190" s="99"/>
      <c r="BC1190" s="99"/>
      <c r="BD1190" s="99"/>
      <c r="BE1190" s="99"/>
      <c r="BF1190" s="99"/>
      <c r="BG1190" s="99"/>
      <c r="BH1190" s="99"/>
      <c r="BI1190" s="99"/>
      <c r="BJ1190" s="99"/>
      <c r="BK1190" s="99"/>
      <c r="BL1190" s="99"/>
      <c r="BM1190" s="99"/>
      <c r="BN1190" s="99"/>
      <c r="BO1190" s="99"/>
      <c r="BP1190" s="99"/>
      <c r="BQ1190" s="99"/>
      <c r="BR1190" s="99"/>
      <c r="BS1190" s="99"/>
      <c r="BT1190" s="99"/>
      <c r="BU1190" s="99"/>
      <c r="BV1190" s="99"/>
      <c r="BW1190" s="99"/>
      <c r="BX1190" s="99"/>
      <c r="BY1190" s="99"/>
      <c r="BZ1190" s="99"/>
      <c r="CA1190" s="99"/>
      <c r="CB1190" s="99"/>
      <c r="CC1190" s="99"/>
      <c r="CD1190" s="99"/>
      <c r="CE1190" s="99"/>
      <c r="CF1190" s="99"/>
      <c r="CG1190" s="99"/>
      <c r="CH1190" s="99"/>
      <c r="CI1190" s="206"/>
      <c r="CJ1190" s="206"/>
      <c r="CK1190" s="206"/>
      <c r="CL1190" s="206"/>
      <c r="CM1190" s="206"/>
      <c r="CN1190" s="206"/>
    </row>
    <row r="1191" spans="2:92" x14ac:dyDescent="0.25">
      <c r="B1191" s="99" t="str">
        <f t="shared" si="97"/>
        <v/>
      </c>
      <c r="R1191" s="99"/>
      <c r="S1191" s="99"/>
      <c r="T1191" s="99"/>
      <c r="U1191" s="99"/>
      <c r="V1191" s="99"/>
      <c r="W1191" s="99"/>
      <c r="X1191" s="99"/>
      <c r="Y1191" s="99"/>
      <c r="Z1191" s="99"/>
      <c r="AA1191" s="99"/>
      <c r="AB1191" s="99"/>
      <c r="AC1191" s="99"/>
      <c r="AD1191" s="99"/>
      <c r="AE1191" s="99"/>
      <c r="AF1191" s="99"/>
      <c r="AG1191" s="100"/>
      <c r="AH1191" s="99"/>
      <c r="AI1191" s="99"/>
      <c r="AJ1191" s="99"/>
      <c r="AK1191" s="99"/>
      <c r="AL1191" s="99"/>
      <c r="AM1191" s="99"/>
      <c r="AN1191" s="99"/>
      <c r="AO1191" s="99"/>
      <c r="AP1191" s="99"/>
      <c r="AQ1191" s="99"/>
      <c r="AR1191" s="99"/>
      <c r="AS1191" s="99"/>
      <c r="AT1191" s="99"/>
      <c r="AU1191" s="99"/>
      <c r="AV1191" s="99"/>
      <c r="AW1191" s="99"/>
      <c r="AX1191" s="99"/>
      <c r="AY1191" s="99"/>
      <c r="AZ1191" s="99"/>
      <c r="BA1191" s="99"/>
      <c r="BB1191" s="99"/>
      <c r="BC1191" s="99"/>
      <c r="BD1191" s="99"/>
      <c r="BE1191" s="99"/>
      <c r="BF1191" s="99"/>
      <c r="BG1191" s="99"/>
      <c r="BH1191" s="99"/>
      <c r="BI1191" s="99"/>
      <c r="BJ1191" s="99"/>
      <c r="BK1191" s="99"/>
      <c r="BL1191" s="99"/>
      <c r="BM1191" s="99"/>
      <c r="BN1191" s="99"/>
      <c r="BO1191" s="99"/>
      <c r="BP1191" s="99"/>
      <c r="BQ1191" s="99"/>
      <c r="BR1191" s="99"/>
      <c r="BS1191" s="99"/>
      <c r="BT1191" s="99"/>
      <c r="BU1191" s="99"/>
      <c r="BV1191" s="99"/>
      <c r="BW1191" s="99"/>
      <c r="BX1191" s="99"/>
      <c r="BY1191" s="99"/>
      <c r="BZ1191" s="99"/>
      <c r="CA1191" s="99"/>
      <c r="CB1191" s="99"/>
      <c r="CC1191" s="99"/>
      <c r="CD1191" s="99"/>
      <c r="CE1191" s="99"/>
      <c r="CF1191" s="99"/>
      <c r="CG1191" s="99"/>
      <c r="CH1191" s="99"/>
      <c r="CI1191" s="206"/>
      <c r="CJ1191" s="206"/>
      <c r="CK1191" s="206"/>
      <c r="CL1191" s="206"/>
      <c r="CM1191" s="206"/>
      <c r="CN1191" s="206"/>
    </row>
    <row r="1192" spans="2:92" x14ac:dyDescent="0.25">
      <c r="B1192" s="99" t="str">
        <f t="shared" si="97"/>
        <v/>
      </c>
      <c r="R1192" s="99"/>
      <c r="S1192" s="99"/>
      <c r="T1192" s="99"/>
      <c r="U1192" s="99"/>
      <c r="V1192" s="99"/>
      <c r="W1192" s="99"/>
      <c r="X1192" s="99"/>
      <c r="Y1192" s="99"/>
      <c r="Z1192" s="99"/>
      <c r="AA1192" s="99"/>
      <c r="AB1192" s="99"/>
      <c r="AC1192" s="99"/>
      <c r="AD1192" s="99"/>
      <c r="AE1192" s="99"/>
      <c r="AF1192" s="99"/>
      <c r="AG1192" s="100"/>
      <c r="AH1192" s="99"/>
      <c r="AI1192" s="99"/>
      <c r="AJ1192" s="99"/>
      <c r="AK1192" s="99"/>
      <c r="AL1192" s="99"/>
      <c r="AM1192" s="99"/>
      <c r="AN1192" s="99"/>
      <c r="AO1192" s="99"/>
      <c r="AP1192" s="99"/>
      <c r="AQ1192" s="99"/>
      <c r="AR1192" s="99"/>
      <c r="AS1192" s="99"/>
      <c r="AT1192" s="99"/>
      <c r="AU1192" s="99"/>
      <c r="AV1192" s="99"/>
      <c r="AW1192" s="99"/>
      <c r="AX1192" s="99"/>
      <c r="AY1192" s="99"/>
      <c r="AZ1192" s="99"/>
      <c r="BA1192" s="99"/>
      <c r="BB1192" s="99"/>
      <c r="BC1192" s="99"/>
      <c r="BD1192" s="99"/>
      <c r="BE1192" s="99"/>
      <c r="BF1192" s="99"/>
      <c r="BG1192" s="99"/>
      <c r="BH1192" s="99"/>
      <c r="BI1192" s="99"/>
      <c r="BJ1192" s="99"/>
      <c r="BK1192" s="99"/>
      <c r="BL1192" s="99"/>
      <c r="BM1192" s="99"/>
      <c r="BN1192" s="99"/>
      <c r="BO1192" s="99"/>
      <c r="BP1192" s="99"/>
      <c r="BQ1192" s="99"/>
      <c r="BR1192" s="99"/>
      <c r="BS1192" s="99"/>
      <c r="BT1192" s="99"/>
      <c r="BU1192" s="99"/>
      <c r="BV1192" s="99"/>
      <c r="BW1192" s="99"/>
      <c r="BX1192" s="99"/>
      <c r="BY1192" s="99"/>
      <c r="BZ1192" s="99"/>
      <c r="CA1192" s="99"/>
      <c r="CB1192" s="99"/>
      <c r="CC1192" s="99"/>
      <c r="CD1192" s="99"/>
      <c r="CE1192" s="99"/>
      <c r="CF1192" s="99"/>
      <c r="CG1192" s="99"/>
      <c r="CH1192" s="99"/>
      <c r="CI1192" s="206"/>
      <c r="CJ1192" s="206"/>
      <c r="CK1192" s="206"/>
      <c r="CL1192" s="206"/>
      <c r="CM1192" s="206"/>
      <c r="CN1192" s="206"/>
    </row>
    <row r="1193" spans="2:92" x14ac:dyDescent="0.25">
      <c r="B1193" s="99" t="str">
        <f t="shared" si="97"/>
        <v/>
      </c>
      <c r="R1193" s="99"/>
      <c r="S1193" s="99"/>
      <c r="T1193" s="99"/>
      <c r="U1193" s="99"/>
      <c r="V1193" s="99"/>
      <c r="W1193" s="99"/>
      <c r="X1193" s="99"/>
      <c r="Y1193" s="99"/>
      <c r="Z1193" s="99"/>
      <c r="AA1193" s="99"/>
      <c r="AB1193" s="99"/>
      <c r="AC1193" s="99"/>
      <c r="AD1193" s="99"/>
      <c r="AE1193" s="99"/>
      <c r="AF1193" s="99"/>
      <c r="AG1193" s="100"/>
      <c r="AH1193" s="99"/>
      <c r="AI1193" s="99"/>
      <c r="AJ1193" s="99"/>
      <c r="AK1193" s="99"/>
      <c r="AL1193" s="99"/>
      <c r="AM1193" s="99"/>
      <c r="AN1193" s="99"/>
      <c r="AO1193" s="99"/>
      <c r="AP1193" s="99"/>
      <c r="AQ1193" s="99"/>
      <c r="AR1193" s="99"/>
      <c r="AS1193" s="99"/>
      <c r="AT1193" s="99"/>
      <c r="AU1193" s="99"/>
      <c r="AV1193" s="99"/>
      <c r="AW1193" s="99"/>
      <c r="AX1193" s="99"/>
      <c r="AY1193" s="99"/>
      <c r="AZ1193" s="99"/>
      <c r="BA1193" s="99"/>
      <c r="BB1193" s="99"/>
      <c r="BC1193" s="99"/>
      <c r="BD1193" s="99"/>
      <c r="BE1193" s="99"/>
      <c r="BF1193" s="99"/>
      <c r="BG1193" s="99"/>
      <c r="BH1193" s="99"/>
      <c r="BI1193" s="99"/>
      <c r="BJ1193" s="99"/>
      <c r="BK1193" s="99"/>
      <c r="BL1193" s="99"/>
      <c r="BM1193" s="99"/>
      <c r="BN1193" s="99"/>
      <c r="BO1193" s="99"/>
      <c r="BP1193" s="99"/>
      <c r="BQ1193" s="99"/>
      <c r="BR1193" s="99"/>
      <c r="BS1193" s="99"/>
      <c r="BT1193" s="99"/>
      <c r="BU1193" s="99"/>
      <c r="BV1193" s="99"/>
      <c r="BW1193" s="99"/>
      <c r="BX1193" s="99"/>
      <c r="BY1193" s="99"/>
      <c r="BZ1193" s="99"/>
      <c r="CA1193" s="99"/>
      <c r="CB1193" s="99"/>
      <c r="CC1193" s="99"/>
      <c r="CD1193" s="99"/>
      <c r="CE1193" s="99"/>
      <c r="CF1193" s="99"/>
      <c r="CG1193" s="99"/>
      <c r="CH1193" s="99"/>
      <c r="CI1193" s="206"/>
      <c r="CJ1193" s="206"/>
      <c r="CK1193" s="206"/>
      <c r="CL1193" s="206"/>
      <c r="CM1193" s="206"/>
      <c r="CN1193" s="206"/>
    </row>
    <row r="1194" spans="2:92" x14ac:dyDescent="0.25">
      <c r="B1194" s="99" t="str">
        <f t="shared" si="97"/>
        <v/>
      </c>
      <c r="R1194" s="99"/>
      <c r="S1194" s="99"/>
      <c r="T1194" s="99"/>
      <c r="U1194" s="99"/>
      <c r="V1194" s="99"/>
      <c r="W1194" s="99"/>
      <c r="X1194" s="99"/>
      <c r="Y1194" s="99"/>
      <c r="Z1194" s="99"/>
      <c r="AA1194" s="99"/>
      <c r="AB1194" s="99"/>
      <c r="AC1194" s="99"/>
      <c r="AD1194" s="99"/>
      <c r="AE1194" s="99"/>
      <c r="AF1194" s="99"/>
      <c r="AG1194" s="100"/>
      <c r="AH1194" s="99"/>
      <c r="AI1194" s="99"/>
      <c r="AJ1194" s="99"/>
      <c r="AK1194" s="99"/>
      <c r="AL1194" s="99"/>
      <c r="AM1194" s="99"/>
      <c r="AN1194" s="99"/>
      <c r="AO1194" s="99"/>
      <c r="AP1194" s="99"/>
      <c r="AQ1194" s="99"/>
      <c r="AR1194" s="99"/>
      <c r="AS1194" s="99"/>
      <c r="AT1194" s="99"/>
      <c r="AU1194" s="99"/>
      <c r="AV1194" s="99"/>
      <c r="AW1194" s="99"/>
      <c r="AX1194" s="99"/>
      <c r="AY1194" s="99"/>
      <c r="AZ1194" s="99"/>
      <c r="BA1194" s="99"/>
      <c r="BB1194" s="99"/>
      <c r="BC1194" s="99"/>
      <c r="BD1194" s="99"/>
      <c r="BE1194" s="99"/>
      <c r="BF1194" s="99"/>
      <c r="BG1194" s="99"/>
      <c r="BH1194" s="99"/>
      <c r="BI1194" s="99"/>
      <c r="BJ1194" s="99"/>
      <c r="BK1194" s="99"/>
      <c r="BL1194" s="99"/>
      <c r="BM1194" s="99"/>
      <c r="BN1194" s="99"/>
      <c r="BO1194" s="99"/>
      <c r="BP1194" s="99"/>
      <c r="BQ1194" s="99"/>
      <c r="BR1194" s="99"/>
      <c r="BS1194" s="99"/>
      <c r="BT1194" s="99"/>
      <c r="BU1194" s="99"/>
      <c r="BV1194" s="99"/>
      <c r="BW1194" s="99"/>
      <c r="BX1194" s="99"/>
      <c r="BY1194" s="99"/>
      <c r="BZ1194" s="99"/>
      <c r="CA1194" s="99"/>
      <c r="CB1194" s="99"/>
      <c r="CC1194" s="99"/>
      <c r="CD1194" s="99"/>
      <c r="CE1194" s="99"/>
      <c r="CF1194" s="99"/>
      <c r="CG1194" s="99"/>
      <c r="CH1194" s="99"/>
      <c r="CI1194" s="206"/>
      <c r="CJ1194" s="206"/>
      <c r="CK1194" s="206"/>
      <c r="CL1194" s="206"/>
      <c r="CM1194" s="206"/>
      <c r="CN1194" s="206"/>
    </row>
    <row r="1195" spans="2:92" x14ac:dyDescent="0.25">
      <c r="B1195" s="99" t="str">
        <f t="shared" si="97"/>
        <v/>
      </c>
      <c r="R1195" s="99"/>
      <c r="S1195" s="99"/>
      <c r="T1195" s="99"/>
      <c r="U1195" s="99"/>
      <c r="V1195" s="99"/>
      <c r="W1195" s="99"/>
      <c r="X1195" s="99"/>
      <c r="Y1195" s="99"/>
      <c r="Z1195" s="99"/>
      <c r="AA1195" s="99"/>
      <c r="AB1195" s="99"/>
      <c r="AC1195" s="99"/>
      <c r="AD1195" s="99"/>
      <c r="AE1195" s="99"/>
      <c r="AF1195" s="99"/>
      <c r="AG1195" s="100"/>
      <c r="AH1195" s="99"/>
      <c r="AI1195" s="99"/>
      <c r="AJ1195" s="99"/>
      <c r="AK1195" s="99"/>
      <c r="AL1195" s="99"/>
      <c r="AM1195" s="99"/>
      <c r="AN1195" s="99"/>
      <c r="AO1195" s="99"/>
      <c r="AP1195" s="99"/>
      <c r="AQ1195" s="99"/>
      <c r="AR1195" s="99"/>
      <c r="AS1195" s="99"/>
      <c r="AT1195" s="99"/>
      <c r="AU1195" s="99"/>
      <c r="AV1195" s="99"/>
      <c r="AW1195" s="99"/>
      <c r="AX1195" s="99"/>
      <c r="AY1195" s="99"/>
      <c r="AZ1195" s="99"/>
      <c r="BA1195" s="99"/>
      <c r="BB1195" s="99"/>
      <c r="BC1195" s="99"/>
      <c r="BD1195" s="99"/>
      <c r="BE1195" s="99"/>
      <c r="BF1195" s="99"/>
      <c r="BG1195" s="99"/>
      <c r="BH1195" s="99"/>
      <c r="BI1195" s="99"/>
      <c r="BJ1195" s="99"/>
      <c r="BK1195" s="99"/>
      <c r="BL1195" s="99"/>
      <c r="BM1195" s="99"/>
      <c r="BN1195" s="99"/>
      <c r="BO1195" s="99"/>
      <c r="BP1195" s="99"/>
      <c r="BQ1195" s="99"/>
      <c r="BR1195" s="99"/>
      <c r="BS1195" s="99"/>
      <c r="BT1195" s="99"/>
      <c r="BU1195" s="99"/>
      <c r="BV1195" s="99"/>
      <c r="BW1195" s="99"/>
      <c r="BX1195" s="99"/>
      <c r="BY1195" s="99"/>
      <c r="BZ1195" s="99"/>
      <c r="CA1195" s="99"/>
      <c r="CB1195" s="99"/>
      <c r="CC1195" s="99"/>
      <c r="CD1195" s="99"/>
      <c r="CE1195" s="99"/>
      <c r="CF1195" s="99"/>
      <c r="CG1195" s="99"/>
      <c r="CH1195" s="99"/>
      <c r="CI1195" s="206"/>
      <c r="CJ1195" s="206"/>
      <c r="CK1195" s="206"/>
      <c r="CL1195" s="206"/>
      <c r="CM1195" s="206"/>
      <c r="CN1195" s="206"/>
    </row>
    <row r="1196" spans="2:92" x14ac:dyDescent="0.25">
      <c r="B1196" s="99" t="str">
        <f t="shared" si="97"/>
        <v/>
      </c>
      <c r="R1196" s="99"/>
      <c r="S1196" s="99"/>
      <c r="T1196" s="99"/>
      <c r="U1196" s="99"/>
      <c r="V1196" s="99"/>
      <c r="W1196" s="99"/>
      <c r="X1196" s="99"/>
      <c r="Y1196" s="99"/>
      <c r="Z1196" s="99"/>
      <c r="AA1196" s="99"/>
      <c r="AB1196" s="99"/>
      <c r="AC1196" s="99"/>
      <c r="AD1196" s="99"/>
      <c r="AE1196" s="99"/>
      <c r="AF1196" s="99"/>
      <c r="AG1196" s="100"/>
      <c r="AH1196" s="99"/>
      <c r="AI1196" s="99"/>
      <c r="AJ1196" s="99"/>
      <c r="AK1196" s="99"/>
      <c r="AL1196" s="99"/>
      <c r="AM1196" s="99"/>
      <c r="AN1196" s="99"/>
      <c r="AO1196" s="99"/>
      <c r="AP1196" s="99"/>
      <c r="AQ1196" s="99"/>
      <c r="AR1196" s="99"/>
      <c r="AS1196" s="99"/>
      <c r="AT1196" s="99"/>
      <c r="AU1196" s="99"/>
      <c r="AV1196" s="99"/>
      <c r="AW1196" s="99"/>
      <c r="AX1196" s="99"/>
      <c r="AY1196" s="99"/>
      <c r="AZ1196" s="99"/>
      <c r="BA1196" s="99"/>
      <c r="BB1196" s="99"/>
      <c r="BC1196" s="99"/>
      <c r="BD1196" s="99"/>
      <c r="BE1196" s="99"/>
      <c r="BF1196" s="99"/>
      <c r="BG1196" s="99"/>
      <c r="BH1196" s="99"/>
      <c r="BI1196" s="99"/>
      <c r="BJ1196" s="99"/>
      <c r="BK1196" s="99"/>
      <c r="BL1196" s="99"/>
      <c r="BM1196" s="99"/>
      <c r="BN1196" s="99"/>
      <c r="BO1196" s="99"/>
      <c r="BP1196" s="99"/>
      <c r="BQ1196" s="99"/>
      <c r="BR1196" s="99"/>
      <c r="BS1196" s="99"/>
      <c r="BT1196" s="99"/>
      <c r="BU1196" s="99"/>
      <c r="BV1196" s="99"/>
      <c r="BW1196" s="99"/>
      <c r="BX1196" s="99"/>
      <c r="BY1196" s="99"/>
      <c r="BZ1196" s="99"/>
      <c r="CA1196" s="99"/>
      <c r="CB1196" s="99"/>
      <c r="CC1196" s="99"/>
      <c r="CD1196" s="99"/>
      <c r="CE1196" s="99"/>
      <c r="CF1196" s="99"/>
      <c r="CG1196" s="99"/>
      <c r="CH1196" s="99"/>
      <c r="CI1196" s="206"/>
      <c r="CJ1196" s="206"/>
      <c r="CK1196" s="206"/>
      <c r="CL1196" s="206"/>
      <c r="CM1196" s="206"/>
      <c r="CN1196" s="206"/>
    </row>
    <row r="1197" spans="2:92" x14ac:dyDescent="0.25">
      <c r="B1197" s="99" t="str">
        <f t="shared" si="97"/>
        <v/>
      </c>
      <c r="R1197" s="99"/>
      <c r="S1197" s="99"/>
      <c r="T1197" s="99"/>
      <c r="U1197" s="99"/>
      <c r="V1197" s="99"/>
      <c r="W1197" s="99"/>
      <c r="X1197" s="99"/>
      <c r="Y1197" s="99"/>
      <c r="Z1197" s="99"/>
      <c r="AA1197" s="99"/>
      <c r="AB1197" s="99"/>
      <c r="AC1197" s="99"/>
      <c r="AD1197" s="99"/>
      <c r="AE1197" s="99"/>
      <c r="AF1197" s="99"/>
      <c r="AG1197" s="100"/>
      <c r="AH1197" s="99"/>
      <c r="AI1197" s="99"/>
      <c r="AJ1197" s="99"/>
      <c r="AK1197" s="99"/>
      <c r="AL1197" s="99"/>
      <c r="AM1197" s="99"/>
      <c r="AN1197" s="99"/>
      <c r="AO1197" s="99"/>
      <c r="AP1197" s="99"/>
      <c r="AQ1197" s="99"/>
      <c r="AR1197" s="99"/>
      <c r="AS1197" s="99"/>
      <c r="AT1197" s="99"/>
      <c r="AU1197" s="99"/>
      <c r="AV1197" s="99"/>
      <c r="AW1197" s="99"/>
      <c r="AX1197" s="99"/>
      <c r="AY1197" s="99"/>
      <c r="AZ1197" s="99"/>
      <c r="BA1197" s="99"/>
      <c r="BB1197" s="99"/>
      <c r="BC1197" s="99"/>
      <c r="BD1197" s="99"/>
      <c r="BE1197" s="99"/>
      <c r="BF1197" s="99"/>
      <c r="BG1197" s="99"/>
      <c r="BH1197" s="99"/>
      <c r="BI1197" s="99"/>
      <c r="BJ1197" s="99"/>
      <c r="BK1197" s="99"/>
      <c r="BL1197" s="99"/>
      <c r="BM1197" s="99"/>
      <c r="BN1197" s="99"/>
      <c r="BO1197" s="99"/>
      <c r="BP1197" s="99"/>
      <c r="BQ1197" s="99"/>
      <c r="BR1197" s="99"/>
      <c r="BS1197" s="99"/>
      <c r="BT1197" s="99"/>
      <c r="BU1197" s="99"/>
      <c r="BV1197" s="99"/>
      <c r="BW1197" s="99"/>
      <c r="BX1197" s="99"/>
      <c r="BY1197" s="99"/>
      <c r="BZ1197" s="99"/>
      <c r="CA1197" s="99"/>
      <c r="CB1197" s="99"/>
      <c r="CC1197" s="99"/>
      <c r="CD1197" s="99"/>
      <c r="CE1197" s="99"/>
      <c r="CF1197" s="99"/>
      <c r="CG1197" s="99"/>
      <c r="CH1197" s="99"/>
      <c r="CI1197" s="206"/>
      <c r="CJ1197" s="206"/>
      <c r="CK1197" s="206"/>
      <c r="CL1197" s="206"/>
      <c r="CM1197" s="206"/>
      <c r="CN1197" s="206"/>
    </row>
    <row r="1198" spans="2:92" x14ac:dyDescent="0.25">
      <c r="B1198" s="99" t="str">
        <f t="shared" si="97"/>
        <v/>
      </c>
      <c r="R1198" s="99"/>
      <c r="S1198" s="99"/>
      <c r="T1198" s="99"/>
      <c r="U1198" s="99"/>
      <c r="V1198" s="99"/>
      <c r="W1198" s="99"/>
      <c r="X1198" s="99"/>
      <c r="Y1198" s="99"/>
      <c r="Z1198" s="99"/>
      <c r="AA1198" s="99"/>
      <c r="AB1198" s="99"/>
      <c r="AC1198" s="99"/>
      <c r="AD1198" s="99"/>
      <c r="AE1198" s="99"/>
      <c r="AF1198" s="99"/>
      <c r="AG1198" s="100"/>
      <c r="AH1198" s="99"/>
      <c r="AI1198" s="99"/>
      <c r="AJ1198" s="99"/>
      <c r="AK1198" s="99"/>
      <c r="AL1198" s="99"/>
      <c r="AM1198" s="99"/>
      <c r="AN1198" s="99"/>
      <c r="AO1198" s="99"/>
      <c r="AP1198" s="99"/>
      <c r="AQ1198" s="99"/>
      <c r="AR1198" s="99"/>
      <c r="AS1198" s="99"/>
      <c r="AT1198" s="99"/>
      <c r="AU1198" s="99"/>
      <c r="AV1198" s="99"/>
      <c r="AW1198" s="99"/>
      <c r="AX1198" s="99"/>
      <c r="AY1198" s="99"/>
      <c r="AZ1198" s="99"/>
      <c r="BA1198" s="99"/>
      <c r="BB1198" s="99"/>
      <c r="BC1198" s="99"/>
      <c r="BD1198" s="99"/>
      <c r="BE1198" s="99"/>
      <c r="BF1198" s="99"/>
      <c r="BG1198" s="99"/>
      <c r="BH1198" s="99"/>
      <c r="BI1198" s="99"/>
      <c r="BJ1198" s="99"/>
      <c r="BK1198" s="99"/>
      <c r="BL1198" s="99"/>
      <c r="BM1198" s="99"/>
      <c r="BN1198" s="99"/>
      <c r="BO1198" s="99"/>
      <c r="BP1198" s="99"/>
      <c r="BQ1198" s="99"/>
      <c r="BR1198" s="99"/>
      <c r="BS1198" s="99"/>
      <c r="BT1198" s="99"/>
      <c r="BU1198" s="99"/>
      <c r="BV1198" s="99"/>
      <c r="BW1198" s="99"/>
      <c r="BX1198" s="99"/>
      <c r="BY1198" s="99"/>
      <c r="BZ1198" s="99"/>
      <c r="CA1198" s="99"/>
      <c r="CB1198" s="99"/>
      <c r="CC1198" s="99"/>
      <c r="CD1198" s="99"/>
      <c r="CE1198" s="99"/>
      <c r="CF1198" s="99"/>
      <c r="CG1198" s="99"/>
      <c r="CH1198" s="99"/>
      <c r="CI1198" s="206"/>
      <c r="CJ1198" s="206"/>
      <c r="CK1198" s="206"/>
      <c r="CL1198" s="206"/>
      <c r="CM1198" s="206"/>
      <c r="CN1198" s="206"/>
    </row>
    <row r="1199" spans="2:92" x14ac:dyDescent="0.25">
      <c r="B1199" s="99" t="str">
        <f t="shared" si="97"/>
        <v/>
      </c>
      <c r="R1199" s="99"/>
      <c r="S1199" s="99"/>
      <c r="T1199" s="99"/>
      <c r="U1199" s="99"/>
      <c r="V1199" s="99"/>
      <c r="W1199" s="99"/>
      <c r="X1199" s="99"/>
      <c r="Y1199" s="99"/>
      <c r="Z1199" s="99"/>
      <c r="AA1199" s="99"/>
      <c r="AB1199" s="99"/>
      <c r="AC1199" s="99"/>
      <c r="AD1199" s="99"/>
      <c r="AE1199" s="99"/>
      <c r="AF1199" s="99"/>
      <c r="AG1199" s="100"/>
      <c r="AH1199" s="99"/>
      <c r="AI1199" s="99"/>
      <c r="AJ1199" s="99"/>
      <c r="AK1199" s="99"/>
      <c r="AL1199" s="99"/>
      <c r="AM1199" s="99"/>
      <c r="AN1199" s="99"/>
      <c r="AO1199" s="99"/>
      <c r="AP1199" s="99"/>
      <c r="AQ1199" s="99"/>
      <c r="AR1199" s="99"/>
      <c r="AS1199" s="99"/>
      <c r="AT1199" s="99"/>
      <c r="AU1199" s="99"/>
      <c r="AV1199" s="99"/>
      <c r="AW1199" s="99"/>
      <c r="AX1199" s="99"/>
      <c r="AY1199" s="99"/>
      <c r="AZ1199" s="99"/>
      <c r="BA1199" s="99"/>
      <c r="BB1199" s="99"/>
      <c r="BC1199" s="99"/>
      <c r="BD1199" s="99"/>
      <c r="BE1199" s="99"/>
      <c r="BF1199" s="99"/>
      <c r="BG1199" s="99"/>
      <c r="BH1199" s="99"/>
      <c r="BI1199" s="99"/>
      <c r="BJ1199" s="99"/>
      <c r="BK1199" s="99"/>
      <c r="BL1199" s="99"/>
      <c r="BM1199" s="99"/>
      <c r="BN1199" s="99"/>
      <c r="BO1199" s="99"/>
      <c r="BP1199" s="99"/>
      <c r="BQ1199" s="99"/>
      <c r="BR1199" s="99"/>
      <c r="BS1199" s="99"/>
      <c r="BT1199" s="99"/>
      <c r="BU1199" s="99"/>
      <c r="BV1199" s="99"/>
      <c r="BW1199" s="99"/>
      <c r="BX1199" s="99"/>
      <c r="BY1199" s="99"/>
      <c r="BZ1199" s="99"/>
      <c r="CA1199" s="99"/>
      <c r="CB1199" s="99"/>
      <c r="CC1199" s="99"/>
      <c r="CD1199" s="99"/>
      <c r="CE1199" s="99"/>
      <c r="CF1199" s="99"/>
      <c r="CG1199" s="99"/>
      <c r="CH1199" s="99"/>
      <c r="CI1199" s="206"/>
      <c r="CJ1199" s="206"/>
      <c r="CK1199" s="206"/>
      <c r="CL1199" s="206"/>
      <c r="CM1199" s="206"/>
      <c r="CN1199" s="206"/>
    </row>
    <row r="1200" spans="2:92" x14ac:dyDescent="0.25">
      <c r="B1200" s="99" t="str">
        <f t="shared" si="97"/>
        <v/>
      </c>
      <c r="R1200" s="99"/>
      <c r="S1200" s="99"/>
      <c r="T1200" s="99"/>
      <c r="U1200" s="99"/>
      <c r="V1200" s="99"/>
      <c r="W1200" s="99"/>
      <c r="X1200" s="99"/>
      <c r="Y1200" s="99"/>
      <c r="Z1200" s="99"/>
      <c r="AA1200" s="99"/>
      <c r="AB1200" s="99"/>
      <c r="AC1200" s="99"/>
      <c r="AD1200" s="99"/>
      <c r="AE1200" s="99"/>
      <c r="AF1200" s="99"/>
      <c r="AG1200" s="100"/>
      <c r="AH1200" s="99"/>
      <c r="AI1200" s="99"/>
      <c r="AJ1200" s="99"/>
      <c r="AK1200" s="99"/>
      <c r="AL1200" s="99"/>
      <c r="AM1200" s="99"/>
      <c r="AN1200" s="99"/>
      <c r="AO1200" s="99"/>
      <c r="AP1200" s="99"/>
      <c r="AQ1200" s="99"/>
      <c r="AR1200" s="99"/>
      <c r="AS1200" s="99"/>
      <c r="AT1200" s="99"/>
      <c r="AU1200" s="99"/>
      <c r="AV1200" s="99"/>
      <c r="AW1200" s="99"/>
      <c r="AX1200" s="99"/>
      <c r="AY1200" s="99"/>
      <c r="AZ1200" s="99"/>
      <c r="BA1200" s="99"/>
      <c r="BB1200" s="99"/>
      <c r="BC1200" s="99"/>
      <c r="BD1200" s="99"/>
      <c r="BE1200" s="99"/>
      <c r="BF1200" s="99"/>
      <c r="BG1200" s="99"/>
      <c r="BH1200" s="99"/>
      <c r="BI1200" s="99"/>
      <c r="BJ1200" s="99"/>
      <c r="BK1200" s="99"/>
      <c r="BL1200" s="99"/>
      <c r="BM1200" s="99"/>
      <c r="BN1200" s="99"/>
      <c r="BO1200" s="99"/>
      <c r="BP1200" s="99"/>
      <c r="BQ1200" s="99"/>
      <c r="BR1200" s="99"/>
      <c r="BS1200" s="99"/>
      <c r="BT1200" s="99"/>
      <c r="BU1200" s="99"/>
      <c r="BV1200" s="99"/>
      <c r="BW1200" s="99"/>
      <c r="BX1200" s="99"/>
      <c r="BY1200" s="99"/>
      <c r="BZ1200" s="99"/>
      <c r="CA1200" s="99"/>
      <c r="CB1200" s="99"/>
      <c r="CC1200" s="99"/>
      <c r="CD1200" s="99"/>
      <c r="CE1200" s="99"/>
      <c r="CF1200" s="99"/>
      <c r="CG1200" s="99"/>
      <c r="CH1200" s="99"/>
      <c r="CI1200" s="206"/>
      <c r="CJ1200" s="206"/>
      <c r="CK1200" s="206"/>
      <c r="CL1200" s="206"/>
      <c r="CM1200" s="206"/>
      <c r="CN1200" s="206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5"/>
  <sheetViews>
    <sheetView workbookViewId="0">
      <selection activeCell="B11" sqref="B11"/>
    </sheetView>
  </sheetViews>
  <sheetFormatPr defaultRowHeight="15" x14ac:dyDescent="0.25"/>
  <cols>
    <col min="1" max="1" width="13.140625" customWidth="1"/>
    <col min="2" max="2" width="30.7109375" customWidth="1"/>
    <col min="3" max="3" width="13.5703125" customWidth="1"/>
    <col min="5" max="5" width="11.7109375" customWidth="1"/>
    <col min="6" max="6" width="12.5703125" customWidth="1"/>
    <col min="7" max="7" width="14" customWidth="1"/>
    <col min="8" max="8" width="12.140625" customWidth="1"/>
    <col min="9" max="9" width="14" customWidth="1"/>
    <col min="16" max="16384" width="9.140625" style="99"/>
  </cols>
  <sheetData>
    <row r="1" spans="1:16" x14ac:dyDescent="0.25">
      <c r="A1" t="s">
        <v>171</v>
      </c>
      <c r="B1" s="237">
        <v>42331</v>
      </c>
      <c r="P1"/>
    </row>
    <row r="2" spans="1:16" x14ac:dyDescent="0.25">
      <c r="P2"/>
    </row>
    <row r="3" spans="1:16" x14ac:dyDescent="0.25">
      <c r="C3" s="238" t="s">
        <v>0</v>
      </c>
      <c r="D3" s="238" t="s">
        <v>1</v>
      </c>
      <c r="E3" s="238" t="s">
        <v>2</v>
      </c>
      <c r="F3" s="238" t="s">
        <v>3</v>
      </c>
      <c r="G3" s="238" t="s">
        <v>4</v>
      </c>
      <c r="H3" s="238" t="s">
        <v>5</v>
      </c>
      <c r="I3" s="238" t="s">
        <v>6</v>
      </c>
      <c r="J3" s="238" t="s">
        <v>7</v>
      </c>
      <c r="K3" s="238" t="s">
        <v>8</v>
      </c>
      <c r="L3" s="238" t="s">
        <v>9</v>
      </c>
      <c r="M3" s="238" t="s">
        <v>10</v>
      </c>
      <c r="N3" s="238" t="s">
        <v>11</v>
      </c>
      <c r="O3" s="238" t="s">
        <v>12</v>
      </c>
      <c r="P3" s="238"/>
    </row>
    <row r="4" spans="1:16" x14ac:dyDescent="0.25">
      <c r="B4" t="s">
        <v>186</v>
      </c>
      <c r="C4" t="s">
        <v>13</v>
      </c>
      <c r="D4">
        <v>0</v>
      </c>
      <c r="E4">
        <v>0.33</v>
      </c>
      <c r="F4">
        <v>1.0000000000000001E-7</v>
      </c>
      <c r="G4" t="s">
        <v>16</v>
      </c>
      <c r="H4" t="s">
        <v>15</v>
      </c>
      <c r="I4" t="s">
        <v>187</v>
      </c>
      <c r="J4" t="s">
        <v>187</v>
      </c>
      <c r="K4" t="s">
        <v>187</v>
      </c>
      <c r="L4">
        <v>3.6</v>
      </c>
      <c r="M4">
        <v>69</v>
      </c>
      <c r="N4">
        <v>3.4651000000000001</v>
      </c>
      <c r="O4">
        <v>69.28</v>
      </c>
      <c r="P4"/>
    </row>
    <row r="5" spans="1:16" x14ac:dyDescent="0.25">
      <c r="B5" t="s">
        <v>188</v>
      </c>
      <c r="C5" t="s">
        <v>13</v>
      </c>
      <c r="D5">
        <v>0</v>
      </c>
      <c r="E5">
        <v>0.33</v>
      </c>
      <c r="F5">
        <v>9.9999999999999995E-7</v>
      </c>
      <c r="G5" t="s">
        <v>16</v>
      </c>
      <c r="H5" t="s">
        <v>15</v>
      </c>
      <c r="I5" t="s">
        <v>187</v>
      </c>
      <c r="J5" t="s">
        <v>187</v>
      </c>
      <c r="K5" t="s">
        <v>187</v>
      </c>
      <c r="L5">
        <v>3.6</v>
      </c>
      <c r="M5">
        <v>69.116</v>
      </c>
      <c r="N5">
        <v>3.5122000000000004</v>
      </c>
      <c r="O5">
        <v>69.155999999999992</v>
      </c>
      <c r="P5"/>
    </row>
    <row r="6" spans="1:16" x14ac:dyDescent="0.25">
      <c r="B6" t="s">
        <v>189</v>
      </c>
      <c r="C6" t="s">
        <v>13</v>
      </c>
      <c r="D6">
        <v>0</v>
      </c>
      <c r="E6">
        <v>0.33</v>
      </c>
      <c r="F6">
        <v>1.0000000000000001E-5</v>
      </c>
      <c r="G6" t="s">
        <v>16</v>
      </c>
      <c r="H6" t="s">
        <v>15</v>
      </c>
      <c r="I6" t="s">
        <v>187</v>
      </c>
      <c r="J6" t="s">
        <v>187</v>
      </c>
      <c r="K6" t="s">
        <v>187</v>
      </c>
      <c r="L6">
        <v>6.77</v>
      </c>
      <c r="M6">
        <v>61.241999999999997</v>
      </c>
      <c r="N6">
        <v>6.7305999999999999</v>
      </c>
      <c r="O6">
        <v>61.296999999999997</v>
      </c>
      <c r="P6"/>
    </row>
    <row r="7" spans="1:16" x14ac:dyDescent="0.25">
      <c r="B7" t="s">
        <v>190</v>
      </c>
      <c r="C7" t="s">
        <v>13</v>
      </c>
      <c r="D7">
        <v>0</v>
      </c>
      <c r="E7">
        <v>0.33</v>
      </c>
      <c r="F7">
        <v>1E-4</v>
      </c>
      <c r="G7" t="s">
        <v>16</v>
      </c>
      <c r="H7" t="s">
        <v>15</v>
      </c>
      <c r="I7" t="s">
        <v>187</v>
      </c>
      <c r="J7" t="s">
        <v>187</v>
      </c>
      <c r="K7" t="s">
        <v>187</v>
      </c>
      <c r="L7">
        <v>58.108999999999995</v>
      </c>
      <c r="M7">
        <v>17.038</v>
      </c>
      <c r="N7">
        <v>58.091000000000001</v>
      </c>
      <c r="O7">
        <v>16.984999999999999</v>
      </c>
      <c r="P7"/>
    </row>
    <row r="8" spans="1:16" x14ac:dyDescent="0.25">
      <c r="B8" t="s">
        <v>191</v>
      </c>
      <c r="C8" t="s">
        <v>13</v>
      </c>
      <c r="D8">
        <v>0</v>
      </c>
      <c r="E8">
        <v>0.33</v>
      </c>
      <c r="F8">
        <v>1E-3</v>
      </c>
      <c r="G8" t="s">
        <v>16</v>
      </c>
      <c r="H8" t="s">
        <v>15</v>
      </c>
      <c r="I8" t="s">
        <v>187</v>
      </c>
      <c r="J8" t="s">
        <v>187</v>
      </c>
      <c r="K8" t="s">
        <v>187</v>
      </c>
      <c r="L8">
        <v>580.02</v>
      </c>
      <c r="M8">
        <v>1.8079999999999998</v>
      </c>
      <c r="N8">
        <v>580.01</v>
      </c>
      <c r="O8">
        <v>1.7825</v>
      </c>
      <c r="P8"/>
    </row>
    <row r="9" spans="1:16" x14ac:dyDescent="0.25">
      <c r="B9" t="s">
        <v>192</v>
      </c>
      <c r="C9" t="s">
        <v>13</v>
      </c>
      <c r="D9">
        <v>0</v>
      </c>
      <c r="E9">
        <v>0.33</v>
      </c>
      <c r="F9">
        <v>0.01</v>
      </c>
      <c r="G9" t="s">
        <v>16</v>
      </c>
      <c r="H9" t="s">
        <v>15</v>
      </c>
      <c r="I9" t="s">
        <v>187</v>
      </c>
      <c r="J9" t="s">
        <v>187</v>
      </c>
      <c r="K9" t="s">
        <v>187</v>
      </c>
      <c r="L9">
        <v>5800</v>
      </c>
      <c r="M9">
        <v>0.18855</v>
      </c>
      <c r="N9">
        <v>5800</v>
      </c>
      <c r="O9">
        <v>0.17835000000000001</v>
      </c>
      <c r="P9"/>
    </row>
    <row r="10" spans="1:16" x14ac:dyDescent="0.25">
      <c r="B10" t="s">
        <v>193</v>
      </c>
      <c r="C10" t="s">
        <v>13</v>
      </c>
      <c r="D10">
        <v>0.33</v>
      </c>
      <c r="E10">
        <v>3.3</v>
      </c>
      <c r="F10">
        <v>9.9999999999999995E-7</v>
      </c>
      <c r="G10" t="s">
        <v>16</v>
      </c>
      <c r="H10" t="s">
        <v>15</v>
      </c>
      <c r="I10" t="s">
        <v>187</v>
      </c>
      <c r="J10" t="s">
        <v>187</v>
      </c>
      <c r="K10" t="s">
        <v>187</v>
      </c>
      <c r="L10">
        <v>5.8999999999999995</v>
      </c>
      <c r="M10">
        <v>58</v>
      </c>
      <c r="N10">
        <v>5.7885</v>
      </c>
      <c r="O10">
        <v>57.731000000000002</v>
      </c>
      <c r="P10"/>
    </row>
    <row r="11" spans="1:16" x14ac:dyDescent="0.25">
      <c r="B11" t="s">
        <v>194</v>
      </c>
      <c r="C11" t="s">
        <v>13</v>
      </c>
      <c r="D11">
        <v>0.33</v>
      </c>
      <c r="E11">
        <v>3.3</v>
      </c>
      <c r="F11">
        <v>1.0000000000000001E-5</v>
      </c>
      <c r="G11" t="s">
        <v>16</v>
      </c>
      <c r="H11" t="s">
        <v>15</v>
      </c>
      <c r="I11" t="s">
        <v>187</v>
      </c>
      <c r="J11" t="s">
        <v>187</v>
      </c>
      <c r="K11" t="s">
        <v>187</v>
      </c>
      <c r="L11">
        <v>6.8244999999999996</v>
      </c>
      <c r="M11">
        <v>57.472999999999999</v>
      </c>
      <c r="N11">
        <v>6.5139999999999993</v>
      </c>
      <c r="O11">
        <v>57.536999999999999</v>
      </c>
      <c r="P11"/>
    </row>
    <row r="12" spans="1:16" x14ac:dyDescent="0.25">
      <c r="B12" t="s">
        <v>195</v>
      </c>
      <c r="C12" t="s">
        <v>13</v>
      </c>
      <c r="D12">
        <v>0.33</v>
      </c>
      <c r="E12">
        <v>3.3</v>
      </c>
      <c r="F12">
        <v>1E-4</v>
      </c>
      <c r="G12" t="s">
        <v>16</v>
      </c>
      <c r="H12" t="s">
        <v>15</v>
      </c>
      <c r="I12" t="s">
        <v>187</v>
      </c>
      <c r="J12" t="s">
        <v>187</v>
      </c>
      <c r="K12" t="s">
        <v>187</v>
      </c>
      <c r="L12">
        <v>47.838000000000001</v>
      </c>
      <c r="M12">
        <v>47.646999999999998</v>
      </c>
      <c r="N12">
        <v>47.36</v>
      </c>
      <c r="O12">
        <v>47.676000000000002</v>
      </c>
      <c r="P12"/>
    </row>
    <row r="13" spans="1:16" x14ac:dyDescent="0.25">
      <c r="B13" t="s">
        <v>196</v>
      </c>
      <c r="C13" t="s">
        <v>13</v>
      </c>
      <c r="D13">
        <v>0.33</v>
      </c>
      <c r="E13">
        <v>3.3</v>
      </c>
      <c r="F13">
        <v>1E-3</v>
      </c>
      <c r="G13" t="s">
        <v>16</v>
      </c>
      <c r="H13" t="s">
        <v>15</v>
      </c>
      <c r="I13" t="s">
        <v>187</v>
      </c>
      <c r="J13" t="s">
        <v>187</v>
      </c>
      <c r="K13" t="s">
        <v>187</v>
      </c>
      <c r="L13">
        <v>577.16999999999996</v>
      </c>
      <c r="M13">
        <v>10.805999999999999</v>
      </c>
      <c r="N13">
        <v>577</v>
      </c>
      <c r="O13">
        <v>10.702999999999999</v>
      </c>
      <c r="P13"/>
    </row>
    <row r="14" spans="1:16" x14ac:dyDescent="0.25">
      <c r="B14" t="s">
        <v>197</v>
      </c>
      <c r="C14" t="s">
        <v>13</v>
      </c>
      <c r="D14">
        <v>0.33</v>
      </c>
      <c r="E14">
        <v>3.3</v>
      </c>
      <c r="F14">
        <v>0.01</v>
      </c>
      <c r="G14" t="s">
        <v>16</v>
      </c>
      <c r="H14" t="s">
        <v>15</v>
      </c>
      <c r="I14" t="s">
        <v>187</v>
      </c>
      <c r="J14" t="s">
        <v>187</v>
      </c>
      <c r="K14" t="s">
        <v>187</v>
      </c>
      <c r="L14">
        <v>5799.8</v>
      </c>
      <c r="M14">
        <v>1.1454</v>
      </c>
      <c r="N14">
        <v>5799.7000000000007</v>
      </c>
      <c r="O14">
        <v>1.1003000000000001</v>
      </c>
      <c r="P14"/>
    </row>
    <row r="15" spans="1:16" x14ac:dyDescent="0.25">
      <c r="B15" t="s">
        <v>198</v>
      </c>
      <c r="C15" t="s">
        <v>13</v>
      </c>
      <c r="D15">
        <v>0.33</v>
      </c>
      <c r="E15">
        <v>3.3</v>
      </c>
      <c r="F15">
        <v>0.1</v>
      </c>
      <c r="G15" t="s">
        <v>16</v>
      </c>
      <c r="H15" t="s">
        <v>15</v>
      </c>
      <c r="I15" t="s">
        <v>187</v>
      </c>
      <c r="J15" t="s">
        <v>187</v>
      </c>
      <c r="K15" t="s">
        <v>187</v>
      </c>
      <c r="L15">
        <v>58000</v>
      </c>
      <c r="M15">
        <v>0.12814</v>
      </c>
      <c r="N15">
        <v>5799.8</v>
      </c>
      <c r="O15">
        <v>0.11006000000000001</v>
      </c>
      <c r="P15"/>
    </row>
    <row r="16" spans="1:16" x14ac:dyDescent="0.25">
      <c r="B16" t="s">
        <v>199</v>
      </c>
      <c r="C16" t="s">
        <v>13</v>
      </c>
      <c r="D16">
        <v>3</v>
      </c>
      <c r="E16">
        <v>33</v>
      </c>
      <c r="F16">
        <v>1.0000000000000001E-5</v>
      </c>
      <c r="G16" t="s">
        <v>16</v>
      </c>
      <c r="H16" t="s">
        <v>14</v>
      </c>
      <c r="I16" t="s">
        <v>187</v>
      </c>
      <c r="J16" t="s">
        <v>187</v>
      </c>
      <c r="K16" t="s">
        <v>187</v>
      </c>
      <c r="L16">
        <v>7.0000000000000001E-3</v>
      </c>
      <c r="M16">
        <v>5.8000000000000003E-2</v>
      </c>
      <c r="N16">
        <v>5.9614000000000004E-3</v>
      </c>
      <c r="O16">
        <v>5.7729999999999997E-2</v>
      </c>
      <c r="P16"/>
    </row>
    <row r="17" spans="2:16" x14ac:dyDescent="0.25">
      <c r="B17" t="s">
        <v>200</v>
      </c>
      <c r="C17" t="s">
        <v>13</v>
      </c>
      <c r="D17">
        <v>3</v>
      </c>
      <c r="E17">
        <v>33</v>
      </c>
      <c r="F17">
        <v>1E-4</v>
      </c>
      <c r="G17" t="s">
        <v>16</v>
      </c>
      <c r="H17" t="s">
        <v>14</v>
      </c>
      <c r="I17" t="s">
        <v>187</v>
      </c>
      <c r="J17" t="s">
        <v>187</v>
      </c>
      <c r="K17" t="s">
        <v>187</v>
      </c>
      <c r="L17">
        <v>1.8974000000000001E-2</v>
      </c>
      <c r="M17">
        <v>5.7393E-2</v>
      </c>
      <c r="N17">
        <v>1.5087E-2</v>
      </c>
      <c r="O17">
        <v>5.7480000000000003E-2</v>
      </c>
      <c r="P17"/>
    </row>
    <row r="18" spans="2:16" x14ac:dyDescent="0.25">
      <c r="B18" t="s">
        <v>201</v>
      </c>
      <c r="C18" t="s">
        <v>13</v>
      </c>
      <c r="D18">
        <v>3</v>
      </c>
      <c r="E18">
        <v>33</v>
      </c>
      <c r="F18">
        <v>1E-3</v>
      </c>
      <c r="G18" t="s">
        <v>16</v>
      </c>
      <c r="H18" t="s">
        <v>14</v>
      </c>
      <c r="I18" t="s">
        <v>187</v>
      </c>
      <c r="J18" t="s">
        <v>187</v>
      </c>
      <c r="K18" t="s">
        <v>187</v>
      </c>
      <c r="L18">
        <v>0.46340999999999999</v>
      </c>
      <c r="M18">
        <v>4.6594999999999998E-2</v>
      </c>
      <c r="N18">
        <v>0.45849000000000001</v>
      </c>
      <c r="O18">
        <v>4.6625E-2</v>
      </c>
      <c r="P18"/>
    </row>
    <row r="19" spans="2:16" x14ac:dyDescent="0.25">
      <c r="B19" t="s">
        <v>202</v>
      </c>
      <c r="C19" t="s">
        <v>13</v>
      </c>
      <c r="D19">
        <v>3</v>
      </c>
      <c r="E19">
        <v>33</v>
      </c>
      <c r="F19">
        <v>0.01</v>
      </c>
      <c r="G19" t="s">
        <v>16</v>
      </c>
      <c r="H19" t="s">
        <v>14</v>
      </c>
      <c r="I19" t="s">
        <v>187</v>
      </c>
      <c r="J19" t="s">
        <v>187</v>
      </c>
      <c r="K19" t="s">
        <v>187</v>
      </c>
      <c r="L19">
        <v>5.7713000000000001</v>
      </c>
      <c r="M19">
        <v>1.0319E-2</v>
      </c>
      <c r="N19">
        <v>5.7695999999999996</v>
      </c>
      <c r="O19">
        <v>1.0215999999999999E-2</v>
      </c>
      <c r="P19"/>
    </row>
    <row r="20" spans="2:16" x14ac:dyDescent="0.25">
      <c r="B20" t="s">
        <v>203</v>
      </c>
      <c r="C20" t="s">
        <v>13</v>
      </c>
      <c r="D20">
        <v>3</v>
      </c>
      <c r="E20">
        <v>33</v>
      </c>
      <c r="F20">
        <v>0.1</v>
      </c>
      <c r="G20" t="s">
        <v>16</v>
      </c>
      <c r="H20" t="s">
        <v>14</v>
      </c>
      <c r="I20" t="s">
        <v>187</v>
      </c>
      <c r="J20" t="s">
        <v>187</v>
      </c>
      <c r="K20" t="s">
        <v>187</v>
      </c>
      <c r="L20">
        <v>57.997999999999998</v>
      </c>
      <c r="M20">
        <v>1.0937E-3</v>
      </c>
      <c r="N20">
        <v>57.997</v>
      </c>
      <c r="O20">
        <v>1.0486E-3</v>
      </c>
      <c r="P20"/>
    </row>
    <row r="21" spans="2:16" x14ac:dyDescent="0.25">
      <c r="B21" t="s">
        <v>204</v>
      </c>
      <c r="C21" t="s">
        <v>13</v>
      </c>
      <c r="D21">
        <v>3</v>
      </c>
      <c r="E21">
        <v>33</v>
      </c>
      <c r="F21">
        <v>1</v>
      </c>
      <c r="G21" t="s">
        <v>16</v>
      </c>
      <c r="H21" t="s">
        <v>14</v>
      </c>
      <c r="I21" t="s">
        <v>187</v>
      </c>
      <c r="J21" t="s">
        <v>187</v>
      </c>
      <c r="K21" t="s">
        <v>187</v>
      </c>
      <c r="L21">
        <v>580</v>
      </c>
      <c r="M21">
        <v>1.2297E-4</v>
      </c>
      <c r="N21">
        <v>580</v>
      </c>
      <c r="O21">
        <v>1.0488999999999999E-4</v>
      </c>
      <c r="P21"/>
    </row>
    <row r="22" spans="2:16" x14ac:dyDescent="0.25">
      <c r="B22" t="s">
        <v>205</v>
      </c>
      <c r="C22" t="s">
        <v>13</v>
      </c>
      <c r="D22">
        <v>33</v>
      </c>
      <c r="E22">
        <v>330</v>
      </c>
      <c r="F22">
        <v>1E-4</v>
      </c>
      <c r="G22" t="s">
        <v>16</v>
      </c>
      <c r="H22" t="s">
        <v>14</v>
      </c>
      <c r="I22" t="s">
        <v>187</v>
      </c>
      <c r="J22" t="s">
        <v>187</v>
      </c>
      <c r="K22" t="s">
        <v>187</v>
      </c>
      <c r="L22">
        <v>0.75</v>
      </c>
      <c r="M22">
        <v>6.3E-2</v>
      </c>
      <c r="N22">
        <v>0.57872000000000001</v>
      </c>
      <c r="O22">
        <v>6.3505000000000006E-2</v>
      </c>
      <c r="P22"/>
    </row>
    <row r="23" spans="2:16" x14ac:dyDescent="0.25">
      <c r="B23" t="s">
        <v>206</v>
      </c>
      <c r="C23" t="s">
        <v>13</v>
      </c>
      <c r="D23">
        <v>33</v>
      </c>
      <c r="E23">
        <v>330</v>
      </c>
      <c r="F23">
        <v>1E-3</v>
      </c>
      <c r="G23" t="s">
        <v>16</v>
      </c>
      <c r="H23" t="s">
        <v>14</v>
      </c>
      <c r="I23" t="s">
        <v>187</v>
      </c>
      <c r="J23" t="s">
        <v>187</v>
      </c>
      <c r="K23" t="s">
        <v>187</v>
      </c>
      <c r="L23">
        <v>0.75</v>
      </c>
      <c r="M23">
        <v>6.3263E-2</v>
      </c>
      <c r="N23">
        <v>0.64625999999999995</v>
      </c>
      <c r="O23">
        <v>6.3324000000000005E-2</v>
      </c>
      <c r="P23"/>
    </row>
    <row r="24" spans="2:16" x14ac:dyDescent="0.25">
      <c r="B24" t="s">
        <v>207</v>
      </c>
      <c r="C24" t="s">
        <v>13</v>
      </c>
      <c r="D24">
        <v>33</v>
      </c>
      <c r="E24">
        <v>330</v>
      </c>
      <c r="F24">
        <v>0.01</v>
      </c>
      <c r="G24" t="s">
        <v>16</v>
      </c>
      <c r="H24" t="s">
        <v>14</v>
      </c>
      <c r="I24" t="s">
        <v>187</v>
      </c>
      <c r="J24" t="s">
        <v>187</v>
      </c>
      <c r="K24" t="s">
        <v>187</v>
      </c>
      <c r="L24">
        <v>4.6657000000000002</v>
      </c>
      <c r="M24">
        <v>5.3552000000000002E-2</v>
      </c>
      <c r="N24">
        <v>4.6182999999999996</v>
      </c>
      <c r="O24">
        <v>5.3588999999999998E-2</v>
      </c>
      <c r="P24"/>
    </row>
    <row r="25" spans="2:16" x14ac:dyDescent="0.25">
      <c r="B25" t="s">
        <v>208</v>
      </c>
      <c r="C25" t="s">
        <v>13</v>
      </c>
      <c r="D25">
        <v>33</v>
      </c>
      <c r="E25">
        <v>330</v>
      </c>
      <c r="F25">
        <v>0.1</v>
      </c>
      <c r="G25" t="s">
        <v>16</v>
      </c>
      <c r="H25" t="s">
        <v>14</v>
      </c>
      <c r="I25" t="s">
        <v>187</v>
      </c>
      <c r="J25" t="s">
        <v>187</v>
      </c>
      <c r="K25" t="s">
        <v>187</v>
      </c>
      <c r="L25">
        <v>57.655999999999999</v>
      </c>
      <c r="M25">
        <v>1.2921E-2</v>
      </c>
      <c r="N25">
        <v>57.638999999999996</v>
      </c>
      <c r="O25">
        <v>1.2819000000000001E-2</v>
      </c>
      <c r="P25"/>
    </row>
    <row r="26" spans="2:16" x14ac:dyDescent="0.25">
      <c r="B26" t="s">
        <v>209</v>
      </c>
      <c r="C26" t="s">
        <v>13</v>
      </c>
      <c r="D26">
        <v>33</v>
      </c>
      <c r="E26">
        <v>330</v>
      </c>
      <c r="F26">
        <v>1</v>
      </c>
      <c r="G26" t="s">
        <v>16</v>
      </c>
      <c r="H26" t="s">
        <v>14</v>
      </c>
      <c r="I26" t="s">
        <v>187</v>
      </c>
      <c r="J26" t="s">
        <v>187</v>
      </c>
      <c r="K26" t="s">
        <v>187</v>
      </c>
      <c r="L26">
        <v>579.97</v>
      </c>
      <c r="M26">
        <v>1.3701E-3</v>
      </c>
      <c r="N26">
        <v>579.96</v>
      </c>
      <c r="O26">
        <v>1.3248999999999999E-3</v>
      </c>
      <c r="P26"/>
    </row>
    <row r="27" spans="2:16" x14ac:dyDescent="0.25">
      <c r="B27" t="s">
        <v>210</v>
      </c>
      <c r="C27" t="s">
        <v>13</v>
      </c>
      <c r="D27">
        <v>33</v>
      </c>
      <c r="E27">
        <v>330</v>
      </c>
      <c r="F27">
        <v>10</v>
      </c>
      <c r="G27" t="s">
        <v>16</v>
      </c>
      <c r="H27" t="s">
        <v>14</v>
      </c>
      <c r="I27" t="s">
        <v>187</v>
      </c>
      <c r="J27" t="s">
        <v>187</v>
      </c>
      <c r="K27" t="s">
        <v>187</v>
      </c>
      <c r="L27">
        <v>5800</v>
      </c>
      <c r="M27">
        <v>1.5061999999999999E-4</v>
      </c>
      <c r="N27">
        <v>5800</v>
      </c>
      <c r="O27">
        <v>1.3254E-4</v>
      </c>
      <c r="P27"/>
    </row>
    <row r="28" spans="2:16" x14ac:dyDescent="0.25">
      <c r="B28" t="s">
        <v>211</v>
      </c>
      <c r="C28" t="s">
        <v>13</v>
      </c>
      <c r="D28">
        <v>330</v>
      </c>
      <c r="E28">
        <v>1000</v>
      </c>
      <c r="F28">
        <v>1E-3</v>
      </c>
      <c r="G28" t="s">
        <v>16</v>
      </c>
      <c r="H28" t="s">
        <v>14</v>
      </c>
      <c r="I28" t="s">
        <v>187</v>
      </c>
      <c r="J28" t="s">
        <v>187</v>
      </c>
      <c r="K28" t="s">
        <v>187</v>
      </c>
      <c r="L28">
        <v>2.4</v>
      </c>
      <c r="M28">
        <v>6.3E-2</v>
      </c>
      <c r="N28">
        <v>1.7517</v>
      </c>
      <c r="O28">
        <v>6.3493999999999995E-2</v>
      </c>
      <c r="P28"/>
    </row>
    <row r="29" spans="2:16" x14ac:dyDescent="0.25">
      <c r="B29" t="s">
        <v>212</v>
      </c>
      <c r="C29" t="s">
        <v>13</v>
      </c>
      <c r="D29">
        <v>330</v>
      </c>
      <c r="E29">
        <v>1000</v>
      </c>
      <c r="F29">
        <v>0.01</v>
      </c>
      <c r="G29" t="s">
        <v>16</v>
      </c>
      <c r="H29" t="s">
        <v>14</v>
      </c>
      <c r="I29" t="s">
        <v>187</v>
      </c>
      <c r="J29" t="s">
        <v>187</v>
      </c>
      <c r="K29" t="s">
        <v>187</v>
      </c>
      <c r="L29">
        <v>3.0262000000000002</v>
      </c>
      <c r="M29">
        <v>6.2772999999999995E-2</v>
      </c>
      <c r="N29">
        <v>2.7036000000000002</v>
      </c>
      <c r="O29">
        <v>6.2797000000000006E-2</v>
      </c>
      <c r="P29"/>
    </row>
    <row r="30" spans="2:16" x14ac:dyDescent="0.25">
      <c r="B30" t="s">
        <v>213</v>
      </c>
      <c r="C30" t="s">
        <v>13</v>
      </c>
      <c r="D30">
        <v>330</v>
      </c>
      <c r="E30">
        <v>1000</v>
      </c>
      <c r="F30">
        <v>0.1</v>
      </c>
      <c r="G30" t="s">
        <v>16</v>
      </c>
      <c r="H30" t="s">
        <v>14</v>
      </c>
      <c r="I30" t="s">
        <v>187</v>
      </c>
      <c r="J30" t="s">
        <v>187</v>
      </c>
      <c r="K30" t="s">
        <v>187</v>
      </c>
      <c r="L30">
        <v>50.231999999999999</v>
      </c>
      <c r="M30">
        <v>3.7957999999999999E-2</v>
      </c>
      <c r="N30">
        <v>49.963000000000001</v>
      </c>
      <c r="O30">
        <v>3.7333999999999999E-2</v>
      </c>
      <c r="P30"/>
    </row>
    <row r="31" spans="2:16" x14ac:dyDescent="0.25">
      <c r="B31" t="s">
        <v>214</v>
      </c>
      <c r="C31" t="s">
        <v>13</v>
      </c>
      <c r="D31">
        <v>330</v>
      </c>
      <c r="E31">
        <v>1000</v>
      </c>
      <c r="F31">
        <v>1</v>
      </c>
      <c r="G31" t="s">
        <v>16</v>
      </c>
      <c r="H31" t="s">
        <v>14</v>
      </c>
      <c r="I31" t="s">
        <v>187</v>
      </c>
      <c r="J31" t="s">
        <v>187</v>
      </c>
      <c r="K31" t="s">
        <v>187</v>
      </c>
      <c r="L31">
        <v>578.9</v>
      </c>
      <c r="M31">
        <v>5.2931000000000002E-3</v>
      </c>
      <c r="N31">
        <v>578.86</v>
      </c>
      <c r="O31">
        <v>4.7971999999999997E-3</v>
      </c>
      <c r="P31"/>
    </row>
    <row r="32" spans="2:16" x14ac:dyDescent="0.25">
      <c r="B32" t="s">
        <v>215</v>
      </c>
      <c r="C32" t="s">
        <v>13</v>
      </c>
      <c r="D32">
        <v>330</v>
      </c>
      <c r="E32">
        <v>1000</v>
      </c>
      <c r="F32">
        <v>10</v>
      </c>
      <c r="G32" t="s">
        <v>16</v>
      </c>
      <c r="H32" t="s">
        <v>14</v>
      </c>
      <c r="I32" t="s">
        <v>187</v>
      </c>
      <c r="J32" t="s">
        <v>187</v>
      </c>
      <c r="K32" t="s">
        <v>187</v>
      </c>
      <c r="L32">
        <v>5799.9000000000005</v>
      </c>
      <c r="M32">
        <v>6.8179000000000004E-4</v>
      </c>
      <c r="N32">
        <v>5799.9000000000005</v>
      </c>
      <c r="O32">
        <v>4.8139E-4</v>
      </c>
      <c r="P32"/>
    </row>
    <row r="33" spans="2:16" x14ac:dyDescent="0.25">
      <c r="B33" t="s">
        <v>973</v>
      </c>
      <c r="C33" t="s">
        <v>131</v>
      </c>
      <c r="D33">
        <v>0</v>
      </c>
      <c r="E33">
        <v>3.3E-4</v>
      </c>
      <c r="F33">
        <v>1.0000000000000001E-9</v>
      </c>
      <c r="G33" t="s">
        <v>24</v>
      </c>
      <c r="H33" t="s">
        <v>22</v>
      </c>
      <c r="I33" t="s">
        <v>187</v>
      </c>
      <c r="J33" t="s">
        <v>187</v>
      </c>
      <c r="K33" t="s">
        <v>187</v>
      </c>
      <c r="L33">
        <v>2.5000000000000001E-2</v>
      </c>
      <c r="M33">
        <v>170</v>
      </c>
      <c r="N33">
        <v>2.3109999999999999E-2</v>
      </c>
      <c r="O33">
        <v>173.17</v>
      </c>
      <c r="P33"/>
    </row>
    <row r="34" spans="2:16" x14ac:dyDescent="0.25">
      <c r="B34" t="s">
        <v>974</v>
      </c>
      <c r="C34" t="s">
        <v>131</v>
      </c>
      <c r="D34">
        <v>0</v>
      </c>
      <c r="E34">
        <v>3.3E-4</v>
      </c>
      <c r="F34">
        <v>1E-8</v>
      </c>
      <c r="G34" t="s">
        <v>24</v>
      </c>
      <c r="H34" t="s">
        <v>22</v>
      </c>
      <c r="I34" t="s">
        <v>187</v>
      </c>
      <c r="J34" t="s">
        <v>187</v>
      </c>
      <c r="K34" t="s">
        <v>187</v>
      </c>
      <c r="L34">
        <v>2.5000000000000001E-2</v>
      </c>
      <c r="M34">
        <v>171.65</v>
      </c>
      <c r="N34">
        <v>2.3816E-2</v>
      </c>
      <c r="O34">
        <v>171.66</v>
      </c>
      <c r="P34"/>
    </row>
    <row r="35" spans="2:16" x14ac:dyDescent="0.25">
      <c r="B35" t="s">
        <v>975</v>
      </c>
      <c r="C35" t="s">
        <v>131</v>
      </c>
      <c r="D35">
        <v>0</v>
      </c>
      <c r="E35">
        <v>3.3E-4</v>
      </c>
      <c r="F35">
        <v>9.9999999999999995E-8</v>
      </c>
      <c r="G35" t="s">
        <v>24</v>
      </c>
      <c r="H35" t="s">
        <v>22</v>
      </c>
      <c r="I35" t="s">
        <v>187</v>
      </c>
      <c r="J35" t="s">
        <v>187</v>
      </c>
      <c r="K35" t="s">
        <v>187</v>
      </c>
      <c r="L35">
        <v>6.2455000000000004E-2</v>
      </c>
      <c r="M35">
        <v>111.22</v>
      </c>
      <c r="N35">
        <v>6.2385000000000003E-2</v>
      </c>
      <c r="O35">
        <v>111.00999999999999</v>
      </c>
      <c r="P35"/>
    </row>
    <row r="36" spans="2:16" x14ac:dyDescent="0.25">
      <c r="B36" t="s">
        <v>976</v>
      </c>
      <c r="C36" t="s">
        <v>131</v>
      </c>
      <c r="D36">
        <v>0</v>
      </c>
      <c r="E36">
        <v>3.3E-4</v>
      </c>
      <c r="F36">
        <v>9.9999999999999995E-7</v>
      </c>
      <c r="G36" t="s">
        <v>24</v>
      </c>
      <c r="H36" t="s">
        <v>22</v>
      </c>
      <c r="I36" t="s">
        <v>187</v>
      </c>
      <c r="J36" t="s">
        <v>187</v>
      </c>
      <c r="K36" t="s">
        <v>187</v>
      </c>
      <c r="L36">
        <v>0.58048</v>
      </c>
      <c r="M36">
        <v>15.571</v>
      </c>
      <c r="N36">
        <v>0.58044999999999991</v>
      </c>
      <c r="O36">
        <v>15.378</v>
      </c>
      <c r="P36"/>
    </row>
    <row r="37" spans="2:16" x14ac:dyDescent="0.25">
      <c r="B37" t="s">
        <v>972</v>
      </c>
      <c r="C37" t="s">
        <v>131</v>
      </c>
      <c r="D37">
        <v>0</v>
      </c>
      <c r="E37">
        <v>3.3E-4</v>
      </c>
      <c r="F37">
        <v>9.9999999999999991E-6</v>
      </c>
      <c r="G37" t="s">
        <v>24</v>
      </c>
      <c r="H37" t="s">
        <v>22</v>
      </c>
      <c r="I37" t="s">
        <v>187</v>
      </c>
      <c r="J37" t="s">
        <v>187</v>
      </c>
      <c r="K37" t="s">
        <v>187</v>
      </c>
      <c r="L37">
        <v>5.8000999999999996</v>
      </c>
      <c r="M37">
        <v>1.6239000000000001</v>
      </c>
      <c r="N37">
        <v>5.8000999999999996</v>
      </c>
      <c r="O37">
        <v>1.5456000000000001</v>
      </c>
      <c r="P37"/>
    </row>
    <row r="38" spans="2:16" x14ac:dyDescent="0.25">
      <c r="B38" t="s">
        <v>977</v>
      </c>
      <c r="C38" t="s">
        <v>131</v>
      </c>
      <c r="D38">
        <v>0</v>
      </c>
      <c r="E38">
        <v>3.3E-4</v>
      </c>
      <c r="F38">
        <v>9.9999999999999991E-5</v>
      </c>
      <c r="G38" t="s">
        <v>24</v>
      </c>
      <c r="H38" t="s">
        <v>22</v>
      </c>
      <c r="I38" t="s">
        <v>187</v>
      </c>
      <c r="J38" t="s">
        <v>187</v>
      </c>
      <c r="K38" t="s">
        <v>187</v>
      </c>
      <c r="L38">
        <v>58</v>
      </c>
      <c r="M38">
        <v>0.18589999999999998</v>
      </c>
      <c r="N38">
        <v>58</v>
      </c>
      <c r="O38">
        <v>0.15456999999999999</v>
      </c>
      <c r="P38"/>
    </row>
    <row r="39" spans="2:16" x14ac:dyDescent="0.25">
      <c r="B39" t="s">
        <v>978</v>
      </c>
      <c r="C39" t="s">
        <v>131</v>
      </c>
      <c r="D39">
        <v>3.3E-4</v>
      </c>
      <c r="E39">
        <v>3.3E-3</v>
      </c>
      <c r="F39">
        <v>1E-8</v>
      </c>
      <c r="G39" t="s">
        <v>24</v>
      </c>
      <c r="H39" t="s">
        <v>22</v>
      </c>
      <c r="I39" t="s">
        <v>187</v>
      </c>
      <c r="J39" t="s">
        <v>187</v>
      </c>
      <c r="K39" t="s">
        <v>187</v>
      </c>
      <c r="L39">
        <v>5.9000000000000004E-2</v>
      </c>
      <c r="M39">
        <v>150</v>
      </c>
      <c r="N39">
        <v>5.8075000000000002E-2</v>
      </c>
      <c r="O39">
        <v>150.03</v>
      </c>
      <c r="P39"/>
    </row>
    <row r="40" spans="2:16" x14ac:dyDescent="0.25">
      <c r="B40" t="s">
        <v>979</v>
      </c>
      <c r="C40" t="s">
        <v>131</v>
      </c>
      <c r="D40">
        <v>3.3E-4</v>
      </c>
      <c r="E40">
        <v>3.3E-3</v>
      </c>
      <c r="F40">
        <v>1.0000000000000001E-7</v>
      </c>
      <c r="G40" t="s">
        <v>24</v>
      </c>
      <c r="H40" t="s">
        <v>22</v>
      </c>
      <c r="I40" t="s">
        <v>187</v>
      </c>
      <c r="J40" t="s">
        <v>187</v>
      </c>
      <c r="K40" t="s">
        <v>187</v>
      </c>
      <c r="L40">
        <v>7.6723E-2</v>
      </c>
      <c r="M40">
        <v>145.60999999999999</v>
      </c>
      <c r="N40">
        <v>7.3870000000000005E-2</v>
      </c>
      <c r="O40">
        <v>146.15</v>
      </c>
      <c r="P40"/>
    </row>
    <row r="41" spans="2:16" x14ac:dyDescent="0.25">
      <c r="B41" t="s">
        <v>980</v>
      </c>
      <c r="C41" t="s">
        <v>131</v>
      </c>
      <c r="D41">
        <v>3.3E-4</v>
      </c>
      <c r="E41">
        <v>3.3E-3</v>
      </c>
      <c r="F41">
        <v>9.9999999999999995E-7</v>
      </c>
      <c r="G41" t="s">
        <v>24</v>
      </c>
      <c r="H41" t="s">
        <v>22</v>
      </c>
      <c r="I41" t="s">
        <v>187</v>
      </c>
      <c r="J41" t="s">
        <v>187</v>
      </c>
      <c r="K41" t="s">
        <v>187</v>
      </c>
      <c r="L41">
        <v>0.56850999999999996</v>
      </c>
      <c r="M41">
        <v>71.494</v>
      </c>
      <c r="N41">
        <v>0.56634999999999991</v>
      </c>
      <c r="O41">
        <v>71.248000000000005</v>
      </c>
      <c r="P41"/>
    </row>
    <row r="42" spans="2:16" x14ac:dyDescent="0.25">
      <c r="B42" t="s">
        <v>981</v>
      </c>
      <c r="C42" t="s">
        <v>131</v>
      </c>
      <c r="D42">
        <v>3.3E-4</v>
      </c>
      <c r="E42">
        <v>3.3E-3</v>
      </c>
      <c r="F42">
        <v>1.0000000000000001E-5</v>
      </c>
      <c r="G42" t="s">
        <v>24</v>
      </c>
      <c r="H42" t="s">
        <v>22</v>
      </c>
      <c r="I42" t="s">
        <v>187</v>
      </c>
      <c r="J42" t="s">
        <v>187</v>
      </c>
      <c r="K42" t="s">
        <v>187</v>
      </c>
      <c r="L42">
        <v>5.7989999999999995</v>
      </c>
      <c r="M42">
        <v>8.7697000000000003</v>
      </c>
      <c r="N42">
        <v>5.7981999999999996</v>
      </c>
      <c r="O42">
        <v>8.525599999999999</v>
      </c>
      <c r="P42"/>
    </row>
    <row r="43" spans="2:16" x14ac:dyDescent="0.25">
      <c r="B43" t="s">
        <v>982</v>
      </c>
      <c r="C43" t="s">
        <v>131</v>
      </c>
      <c r="D43">
        <v>3.3E-4</v>
      </c>
      <c r="E43">
        <v>3.3E-3</v>
      </c>
      <c r="F43">
        <v>1E-4</v>
      </c>
      <c r="G43" t="s">
        <v>24</v>
      </c>
      <c r="H43" t="s">
        <v>22</v>
      </c>
      <c r="I43" t="s">
        <v>187</v>
      </c>
      <c r="J43" t="s">
        <v>187</v>
      </c>
      <c r="K43" t="s">
        <v>187</v>
      </c>
      <c r="L43">
        <v>58</v>
      </c>
      <c r="M43">
        <v>0.95318000000000003</v>
      </c>
      <c r="N43">
        <v>58</v>
      </c>
      <c r="O43">
        <v>0.85455000000000003</v>
      </c>
      <c r="P43"/>
    </row>
    <row r="44" spans="2:16" x14ac:dyDescent="0.25">
      <c r="B44" t="s">
        <v>983</v>
      </c>
      <c r="C44" t="s">
        <v>131</v>
      </c>
      <c r="D44">
        <v>3.3E-3</v>
      </c>
      <c r="E44">
        <v>3.3000000000000002E-2</v>
      </c>
      <c r="F44">
        <v>1.0000000000000001E-7</v>
      </c>
      <c r="G44" t="s">
        <v>24</v>
      </c>
      <c r="H44" t="s">
        <v>22</v>
      </c>
      <c r="I44" t="s">
        <v>187</v>
      </c>
      <c r="J44" t="s">
        <v>187</v>
      </c>
      <c r="K44" t="s">
        <v>187</v>
      </c>
      <c r="L44">
        <v>0.2</v>
      </c>
      <c r="M44">
        <v>150</v>
      </c>
      <c r="N44">
        <v>0.1928</v>
      </c>
      <c r="O44">
        <v>146.04</v>
      </c>
      <c r="P44"/>
    </row>
    <row r="45" spans="2:16" x14ac:dyDescent="0.25">
      <c r="B45" t="s">
        <v>984</v>
      </c>
      <c r="C45" t="s">
        <v>131</v>
      </c>
      <c r="D45">
        <v>3.3E-3</v>
      </c>
      <c r="E45">
        <v>3.3000000000000002E-2</v>
      </c>
      <c r="F45">
        <v>9.9999999999999995E-7</v>
      </c>
      <c r="G45" t="s">
        <v>24</v>
      </c>
      <c r="H45" t="s">
        <v>22</v>
      </c>
      <c r="I45" t="s">
        <v>187</v>
      </c>
      <c r="J45" t="s">
        <v>187</v>
      </c>
      <c r="K45" t="s">
        <v>187</v>
      </c>
      <c r="L45">
        <v>0.43579000000000001</v>
      </c>
      <c r="M45">
        <v>139.77000000000001</v>
      </c>
      <c r="N45">
        <v>0.42593000000000003</v>
      </c>
      <c r="O45">
        <v>139.97999999999999</v>
      </c>
      <c r="P45"/>
    </row>
    <row r="46" spans="2:16" x14ac:dyDescent="0.25">
      <c r="B46" t="s">
        <v>985</v>
      </c>
      <c r="C46" t="s">
        <v>131</v>
      </c>
      <c r="D46">
        <v>3.3E-3</v>
      </c>
      <c r="E46">
        <v>3.3000000000000002E-2</v>
      </c>
      <c r="F46">
        <v>1.0000000000000001E-5</v>
      </c>
      <c r="G46" t="s">
        <v>24</v>
      </c>
      <c r="H46" t="s">
        <v>22</v>
      </c>
      <c r="I46" t="s">
        <v>187</v>
      </c>
      <c r="J46" t="s">
        <v>187</v>
      </c>
      <c r="K46" t="s">
        <v>187</v>
      </c>
      <c r="L46">
        <v>5.6411999999999995</v>
      </c>
      <c r="M46">
        <v>61.573</v>
      </c>
      <c r="N46">
        <v>5.6358999999999995</v>
      </c>
      <c r="O46">
        <v>61.498999999999995</v>
      </c>
      <c r="P46"/>
    </row>
    <row r="47" spans="2:16" x14ac:dyDescent="0.25">
      <c r="B47" t="s">
        <v>986</v>
      </c>
      <c r="C47" t="s">
        <v>131</v>
      </c>
      <c r="D47">
        <v>3.3E-3</v>
      </c>
      <c r="E47">
        <v>3.3000000000000002E-2</v>
      </c>
      <c r="F47">
        <v>1E-4</v>
      </c>
      <c r="G47" t="s">
        <v>24</v>
      </c>
      <c r="H47" t="s">
        <v>22</v>
      </c>
      <c r="I47" t="s">
        <v>187</v>
      </c>
      <c r="J47" t="s">
        <v>187</v>
      </c>
      <c r="K47" t="s">
        <v>187</v>
      </c>
      <c r="L47">
        <v>57.981999999999999</v>
      </c>
      <c r="M47">
        <v>7.2081999999999997</v>
      </c>
      <c r="N47">
        <v>57.98</v>
      </c>
      <c r="O47">
        <v>7.1459000000000001</v>
      </c>
      <c r="P47"/>
    </row>
    <row r="48" spans="2:16" x14ac:dyDescent="0.25">
      <c r="B48" t="s">
        <v>987</v>
      </c>
      <c r="C48" t="s">
        <v>131</v>
      </c>
      <c r="D48">
        <v>3.3E-3</v>
      </c>
      <c r="E48">
        <v>3.3000000000000002E-2</v>
      </c>
      <c r="F48">
        <v>1E-3</v>
      </c>
      <c r="G48" t="s">
        <v>24</v>
      </c>
      <c r="H48" t="s">
        <v>22</v>
      </c>
      <c r="I48" t="s">
        <v>187</v>
      </c>
      <c r="J48" t="s">
        <v>187</v>
      </c>
      <c r="K48" t="s">
        <v>187</v>
      </c>
      <c r="L48">
        <v>580</v>
      </c>
      <c r="M48">
        <v>0.74104999999999999</v>
      </c>
      <c r="N48">
        <v>580</v>
      </c>
      <c r="O48">
        <v>0.71593000000000007</v>
      </c>
      <c r="P48"/>
    </row>
    <row r="49" spans="2:16" x14ac:dyDescent="0.25">
      <c r="B49" t="s">
        <v>988</v>
      </c>
      <c r="C49" t="s">
        <v>131</v>
      </c>
      <c r="D49">
        <v>3.3000000000000002E-2</v>
      </c>
      <c r="E49">
        <v>0.33</v>
      </c>
      <c r="F49">
        <v>9.9999999999999995E-7</v>
      </c>
      <c r="G49" t="s">
        <v>24</v>
      </c>
      <c r="H49" t="s">
        <v>22</v>
      </c>
      <c r="I49" t="s">
        <v>187</v>
      </c>
      <c r="J49" t="s">
        <v>187</v>
      </c>
      <c r="K49" t="s">
        <v>187</v>
      </c>
      <c r="L49">
        <v>3</v>
      </c>
      <c r="M49">
        <v>120</v>
      </c>
      <c r="N49">
        <v>2.9413999999999998</v>
      </c>
      <c r="O49">
        <v>115.33</v>
      </c>
      <c r="P49"/>
    </row>
    <row r="50" spans="2:16" x14ac:dyDescent="0.25">
      <c r="B50" t="s">
        <v>989</v>
      </c>
      <c r="C50" t="s">
        <v>131</v>
      </c>
      <c r="D50">
        <v>3.3000000000000002E-2</v>
      </c>
      <c r="E50">
        <v>0.33</v>
      </c>
      <c r="F50">
        <v>1.0000000000000001E-5</v>
      </c>
      <c r="G50" t="s">
        <v>24</v>
      </c>
      <c r="H50" t="s">
        <v>22</v>
      </c>
      <c r="I50" t="s">
        <v>187</v>
      </c>
      <c r="J50" t="s">
        <v>187</v>
      </c>
      <c r="K50" t="s">
        <v>187</v>
      </c>
      <c r="L50">
        <v>5.2851999999999997</v>
      </c>
      <c r="M50">
        <v>109.47999999999999</v>
      </c>
      <c r="N50">
        <v>5.266</v>
      </c>
      <c r="O50">
        <v>109.50999999999999</v>
      </c>
      <c r="P50"/>
    </row>
    <row r="51" spans="2:16" x14ac:dyDescent="0.25">
      <c r="B51" t="s">
        <v>990</v>
      </c>
      <c r="C51" t="s">
        <v>131</v>
      </c>
      <c r="D51">
        <v>3.3000000000000002E-2</v>
      </c>
      <c r="E51">
        <v>0.33</v>
      </c>
      <c r="F51">
        <v>1E-4</v>
      </c>
      <c r="G51" t="s">
        <v>24</v>
      </c>
      <c r="H51" t="s">
        <v>22</v>
      </c>
      <c r="I51" t="s">
        <v>187</v>
      </c>
      <c r="J51" t="s">
        <v>187</v>
      </c>
      <c r="K51" t="s">
        <v>187</v>
      </c>
      <c r="L51">
        <v>56.994999999999997</v>
      </c>
      <c r="M51">
        <v>42.585000000000001</v>
      </c>
      <c r="N51">
        <v>56.983999999999995</v>
      </c>
      <c r="O51">
        <v>42.551000000000002</v>
      </c>
      <c r="P51"/>
    </row>
    <row r="52" spans="2:16" x14ac:dyDescent="0.25">
      <c r="B52" t="s">
        <v>991</v>
      </c>
      <c r="C52" t="s">
        <v>131</v>
      </c>
      <c r="D52">
        <v>3.3000000000000002E-2</v>
      </c>
      <c r="E52">
        <v>0.33</v>
      </c>
      <c r="F52">
        <v>1E-3</v>
      </c>
      <c r="G52" t="s">
        <v>24</v>
      </c>
      <c r="H52" t="s">
        <v>22</v>
      </c>
      <c r="I52" t="s">
        <v>187</v>
      </c>
      <c r="J52" t="s">
        <v>187</v>
      </c>
      <c r="K52" t="s">
        <v>187</v>
      </c>
      <c r="L52">
        <v>579.89</v>
      </c>
      <c r="M52">
        <v>4.7609999999999992</v>
      </c>
      <c r="N52">
        <v>579.88</v>
      </c>
      <c r="O52">
        <v>4.7410999999999994</v>
      </c>
      <c r="P52"/>
    </row>
    <row r="53" spans="2:16" x14ac:dyDescent="0.25">
      <c r="B53" t="s">
        <v>992</v>
      </c>
      <c r="C53" t="s">
        <v>131</v>
      </c>
      <c r="D53">
        <v>3.3000000000000002E-2</v>
      </c>
      <c r="E53">
        <v>0.33</v>
      </c>
      <c r="F53">
        <v>0.01</v>
      </c>
      <c r="G53" t="s">
        <v>24</v>
      </c>
      <c r="H53" t="s">
        <v>22</v>
      </c>
      <c r="I53" t="s">
        <v>187</v>
      </c>
      <c r="J53" t="s">
        <v>187</v>
      </c>
      <c r="K53" t="s">
        <v>187</v>
      </c>
      <c r="L53">
        <v>5800</v>
      </c>
      <c r="M53">
        <v>0.48270000000000002</v>
      </c>
      <c r="N53">
        <v>5800</v>
      </c>
      <c r="O53">
        <v>0.47470999999999997</v>
      </c>
      <c r="P53"/>
    </row>
    <row r="54" spans="2:16" x14ac:dyDescent="0.25">
      <c r="B54" t="s">
        <v>216</v>
      </c>
      <c r="C54" t="s">
        <v>131</v>
      </c>
      <c r="D54">
        <v>0.33</v>
      </c>
      <c r="E54">
        <v>3</v>
      </c>
      <c r="F54">
        <v>1.0000000000000001E-5</v>
      </c>
      <c r="G54" t="s">
        <v>24</v>
      </c>
      <c r="H54" t="s">
        <v>23</v>
      </c>
      <c r="I54" t="s">
        <v>187</v>
      </c>
      <c r="J54" t="s">
        <v>187</v>
      </c>
      <c r="K54" t="s">
        <v>187</v>
      </c>
      <c r="L54">
        <v>5.2000000000000005E-2</v>
      </c>
      <c r="M54">
        <v>0.44</v>
      </c>
      <c r="N54">
        <v>5.1000000000000004E-2</v>
      </c>
      <c r="O54">
        <v>0.43873000000000001</v>
      </c>
      <c r="P54"/>
    </row>
    <row r="55" spans="2:16" x14ac:dyDescent="0.25">
      <c r="B55" t="s">
        <v>217</v>
      </c>
      <c r="C55" t="s">
        <v>131</v>
      </c>
      <c r="D55">
        <v>0.33</v>
      </c>
      <c r="E55">
        <v>3</v>
      </c>
      <c r="F55">
        <v>1E-4</v>
      </c>
      <c r="G55" t="s">
        <v>24</v>
      </c>
      <c r="H55" t="s">
        <v>23</v>
      </c>
      <c r="I55" t="s">
        <v>187</v>
      </c>
      <c r="J55" t="s">
        <v>187</v>
      </c>
      <c r="K55" t="s">
        <v>187</v>
      </c>
      <c r="L55">
        <v>6.0247999999999996E-2</v>
      </c>
      <c r="M55">
        <v>0.43613999999999997</v>
      </c>
      <c r="N55">
        <v>6.0204000000000001E-2</v>
      </c>
      <c r="O55">
        <v>0.43607000000000001</v>
      </c>
      <c r="P55"/>
    </row>
    <row r="56" spans="2:16" x14ac:dyDescent="0.25">
      <c r="B56" t="s">
        <v>218</v>
      </c>
      <c r="C56" t="s">
        <v>131</v>
      </c>
      <c r="D56">
        <v>0.33</v>
      </c>
      <c r="E56">
        <v>3</v>
      </c>
      <c r="F56">
        <v>1E-3</v>
      </c>
      <c r="G56" t="s">
        <v>24</v>
      </c>
      <c r="H56" t="s">
        <v>23</v>
      </c>
      <c r="I56" t="s">
        <v>187</v>
      </c>
      <c r="J56" t="s">
        <v>187</v>
      </c>
      <c r="K56" t="s">
        <v>187</v>
      </c>
      <c r="L56">
        <v>0.50420999999999994</v>
      </c>
      <c r="M56">
        <v>0.32729000000000003</v>
      </c>
      <c r="N56">
        <v>0.50424000000000002</v>
      </c>
      <c r="O56">
        <v>0.32695999999999997</v>
      </c>
      <c r="P56"/>
    </row>
    <row r="57" spans="2:16" x14ac:dyDescent="0.25">
      <c r="B57" t="s">
        <v>219</v>
      </c>
      <c r="C57" t="s">
        <v>131</v>
      </c>
      <c r="D57">
        <v>0.33</v>
      </c>
      <c r="E57">
        <v>3</v>
      </c>
      <c r="F57">
        <v>0.01</v>
      </c>
      <c r="G57" t="s">
        <v>24</v>
      </c>
      <c r="H57" t="s">
        <v>23</v>
      </c>
      <c r="I57" t="s">
        <v>187</v>
      </c>
      <c r="J57" t="s">
        <v>187</v>
      </c>
      <c r="K57" t="s">
        <v>187</v>
      </c>
      <c r="L57">
        <v>5.7839999999999998</v>
      </c>
      <c r="M57">
        <v>5.8643000000000001E-2</v>
      </c>
      <c r="N57">
        <v>5.7841000000000005</v>
      </c>
      <c r="O57">
        <v>5.8299000000000004E-2</v>
      </c>
      <c r="P57"/>
    </row>
    <row r="58" spans="2:16" x14ac:dyDescent="0.25">
      <c r="B58" t="s">
        <v>220</v>
      </c>
      <c r="C58" t="s">
        <v>131</v>
      </c>
      <c r="D58">
        <v>0.33</v>
      </c>
      <c r="E58">
        <v>3</v>
      </c>
      <c r="F58">
        <v>0.1</v>
      </c>
      <c r="G58" t="s">
        <v>24</v>
      </c>
      <c r="H58" t="s">
        <v>23</v>
      </c>
      <c r="I58" t="s">
        <v>187</v>
      </c>
      <c r="J58" t="s">
        <v>187</v>
      </c>
      <c r="K58" t="s">
        <v>187</v>
      </c>
      <c r="L58">
        <v>57.998000000000005</v>
      </c>
      <c r="M58">
        <v>6.0523E-3</v>
      </c>
      <c r="N58">
        <v>57.998000000000005</v>
      </c>
      <c r="O58">
        <v>5.9105999999999994E-3</v>
      </c>
      <c r="P58"/>
    </row>
    <row r="59" spans="2:16" x14ac:dyDescent="0.25">
      <c r="B59" t="s">
        <v>221</v>
      </c>
      <c r="C59" t="s">
        <v>131</v>
      </c>
      <c r="D59">
        <v>3</v>
      </c>
      <c r="E59">
        <v>11</v>
      </c>
      <c r="F59">
        <v>1E-4</v>
      </c>
      <c r="G59" t="s">
        <v>24</v>
      </c>
      <c r="H59" t="s">
        <v>23</v>
      </c>
      <c r="I59" t="s">
        <v>187</v>
      </c>
      <c r="J59" t="s">
        <v>187</v>
      </c>
      <c r="K59" t="s">
        <v>187</v>
      </c>
      <c r="L59">
        <v>0.61</v>
      </c>
      <c r="M59">
        <v>0.69</v>
      </c>
      <c r="N59">
        <v>0.57896999999999998</v>
      </c>
      <c r="O59">
        <v>0.69271000000000005</v>
      </c>
      <c r="P59"/>
    </row>
    <row r="60" spans="2:16" x14ac:dyDescent="0.25">
      <c r="B60" t="s">
        <v>222</v>
      </c>
      <c r="C60" t="s">
        <v>131</v>
      </c>
      <c r="D60">
        <v>3</v>
      </c>
      <c r="E60">
        <v>11</v>
      </c>
      <c r="F60">
        <v>1E-3</v>
      </c>
      <c r="G60" t="s">
        <v>24</v>
      </c>
      <c r="H60" t="s">
        <v>23</v>
      </c>
      <c r="I60" t="s">
        <v>187</v>
      </c>
      <c r="J60" t="s">
        <v>187</v>
      </c>
      <c r="K60" t="s">
        <v>187</v>
      </c>
      <c r="L60">
        <v>0.65925999999999996</v>
      </c>
      <c r="M60">
        <v>0.68757000000000001</v>
      </c>
      <c r="N60">
        <v>0.65649999999999997</v>
      </c>
      <c r="O60">
        <v>0.68750999999999995</v>
      </c>
      <c r="P60"/>
    </row>
    <row r="61" spans="2:16" x14ac:dyDescent="0.25">
      <c r="B61" t="s">
        <v>223</v>
      </c>
      <c r="C61" t="s">
        <v>131</v>
      </c>
      <c r="D61">
        <v>3</v>
      </c>
      <c r="E61">
        <v>11</v>
      </c>
      <c r="F61">
        <v>0.01</v>
      </c>
      <c r="G61" t="s">
        <v>24</v>
      </c>
      <c r="H61" t="s">
        <v>23</v>
      </c>
      <c r="I61" t="s">
        <v>187</v>
      </c>
      <c r="J61" t="s">
        <v>187</v>
      </c>
      <c r="K61" t="s">
        <v>187</v>
      </c>
      <c r="L61">
        <v>5.0083000000000002</v>
      </c>
      <c r="M61">
        <v>0.45871000000000001</v>
      </c>
      <c r="N61">
        <v>5.0057</v>
      </c>
      <c r="O61">
        <v>0.45791999999999999</v>
      </c>
      <c r="P61"/>
    </row>
    <row r="62" spans="2:16" x14ac:dyDescent="0.25">
      <c r="B62" t="s">
        <v>224</v>
      </c>
      <c r="C62" t="s">
        <v>131</v>
      </c>
      <c r="D62">
        <v>3</v>
      </c>
      <c r="E62">
        <v>11</v>
      </c>
      <c r="F62">
        <v>0.1</v>
      </c>
      <c r="G62" t="s">
        <v>24</v>
      </c>
      <c r="H62" t="s">
        <v>23</v>
      </c>
      <c r="I62" t="s">
        <v>187</v>
      </c>
      <c r="J62" t="s">
        <v>187</v>
      </c>
      <c r="K62" t="s">
        <v>187</v>
      </c>
      <c r="L62">
        <v>57.867999999999995</v>
      </c>
      <c r="M62">
        <v>6.5168000000000004E-2</v>
      </c>
      <c r="N62">
        <v>57.866999999999997</v>
      </c>
      <c r="O62">
        <v>6.4474000000000004E-2</v>
      </c>
      <c r="P62"/>
    </row>
    <row r="63" spans="2:16" x14ac:dyDescent="0.25">
      <c r="B63" t="s">
        <v>225</v>
      </c>
      <c r="C63" t="s">
        <v>131</v>
      </c>
      <c r="D63">
        <v>11</v>
      </c>
      <c r="E63">
        <v>20.5</v>
      </c>
      <c r="F63">
        <v>1E-4</v>
      </c>
      <c r="G63" t="s">
        <v>24</v>
      </c>
      <c r="H63" t="s">
        <v>23</v>
      </c>
      <c r="I63" t="s">
        <v>187</v>
      </c>
      <c r="J63" t="s">
        <v>187</v>
      </c>
      <c r="K63" t="s">
        <v>187</v>
      </c>
      <c r="L63">
        <v>0.87</v>
      </c>
      <c r="M63">
        <v>1.2</v>
      </c>
      <c r="N63">
        <v>0.86628000000000005</v>
      </c>
      <c r="O63">
        <v>1.1547000000000001</v>
      </c>
      <c r="P63"/>
    </row>
    <row r="64" spans="2:16" x14ac:dyDescent="0.25">
      <c r="B64" t="s">
        <v>226</v>
      </c>
      <c r="C64" t="s">
        <v>131</v>
      </c>
      <c r="D64">
        <v>11</v>
      </c>
      <c r="E64">
        <v>20.5</v>
      </c>
      <c r="F64">
        <v>1E-3</v>
      </c>
      <c r="G64" t="s">
        <v>24</v>
      </c>
      <c r="H64" t="s">
        <v>23</v>
      </c>
      <c r="I64" t="s">
        <v>187</v>
      </c>
      <c r="J64" t="s">
        <v>187</v>
      </c>
      <c r="K64" t="s">
        <v>187</v>
      </c>
      <c r="L64">
        <v>0.88428999999999991</v>
      </c>
      <c r="M64">
        <v>1.1544000000000001</v>
      </c>
      <c r="N64">
        <v>0.88525999999999994</v>
      </c>
      <c r="O64">
        <v>1.1540999999999999</v>
      </c>
      <c r="P64"/>
    </row>
    <row r="65" spans="2:16" x14ac:dyDescent="0.25">
      <c r="B65" t="s">
        <v>227</v>
      </c>
      <c r="C65" t="s">
        <v>131</v>
      </c>
      <c r="D65">
        <v>11</v>
      </c>
      <c r="E65">
        <v>20.5</v>
      </c>
      <c r="F65">
        <v>0.01</v>
      </c>
      <c r="G65" t="s">
        <v>24</v>
      </c>
      <c r="H65" t="s">
        <v>23</v>
      </c>
      <c r="I65" t="s">
        <v>187</v>
      </c>
      <c r="J65" t="s">
        <v>187</v>
      </c>
      <c r="K65" t="s">
        <v>187</v>
      </c>
      <c r="L65">
        <v>2.6424000000000003</v>
      </c>
      <c r="M65">
        <v>1.1019000000000001</v>
      </c>
      <c r="N65">
        <v>2.6473000000000004</v>
      </c>
      <c r="O65">
        <v>1.1008</v>
      </c>
      <c r="P65"/>
    </row>
    <row r="66" spans="2:16" x14ac:dyDescent="0.25">
      <c r="B66" t="s">
        <v>228</v>
      </c>
      <c r="C66" t="s">
        <v>131</v>
      </c>
      <c r="D66">
        <v>11</v>
      </c>
      <c r="E66">
        <v>20.5</v>
      </c>
      <c r="F66">
        <v>0.1</v>
      </c>
      <c r="G66" t="s">
        <v>24</v>
      </c>
      <c r="H66" t="s">
        <v>23</v>
      </c>
      <c r="I66" t="s">
        <v>187</v>
      </c>
      <c r="J66" t="s">
        <v>187</v>
      </c>
      <c r="K66" t="s">
        <v>187</v>
      </c>
      <c r="L66">
        <v>55.599999999999994</v>
      </c>
      <c r="M66">
        <v>0.36123</v>
      </c>
      <c r="N66">
        <v>55.616</v>
      </c>
      <c r="O66">
        <v>0.35905999999999999</v>
      </c>
      <c r="P66"/>
    </row>
    <row r="67" spans="2:16" x14ac:dyDescent="0.25">
      <c r="B67" t="s">
        <v>229</v>
      </c>
      <c r="C67" t="s">
        <v>172</v>
      </c>
      <c r="D67">
        <v>11</v>
      </c>
      <c r="E67">
        <v>30</v>
      </c>
      <c r="F67">
        <v>1E-3</v>
      </c>
      <c r="G67" t="s">
        <v>24</v>
      </c>
      <c r="H67" t="s">
        <v>23</v>
      </c>
      <c r="I67" t="s">
        <v>187</v>
      </c>
      <c r="J67" t="s">
        <v>187</v>
      </c>
      <c r="K67" t="s">
        <v>187</v>
      </c>
      <c r="L67">
        <v>3.3</v>
      </c>
      <c r="M67">
        <v>2.4</v>
      </c>
      <c r="N67">
        <v>2.4560999999999999E-2</v>
      </c>
      <c r="O67">
        <v>2.0002</v>
      </c>
      <c r="P67"/>
    </row>
    <row r="68" spans="2:16" x14ac:dyDescent="0.25">
      <c r="B68" t="s">
        <v>230</v>
      </c>
      <c r="C68" t="s">
        <v>172</v>
      </c>
      <c r="D68">
        <v>11</v>
      </c>
      <c r="E68">
        <v>30</v>
      </c>
      <c r="F68">
        <v>0.01</v>
      </c>
      <c r="G68" t="s">
        <v>24</v>
      </c>
      <c r="H68" t="s">
        <v>23</v>
      </c>
      <c r="I68" t="s">
        <v>187</v>
      </c>
      <c r="J68" t="s">
        <v>187</v>
      </c>
      <c r="K68" t="s">
        <v>187</v>
      </c>
      <c r="L68">
        <v>3.3</v>
      </c>
      <c r="M68">
        <v>2.4</v>
      </c>
      <c r="N68">
        <v>0.71231</v>
      </c>
      <c r="O68">
        <v>1.9864999999999999</v>
      </c>
      <c r="P68"/>
    </row>
    <row r="69" spans="2:16" x14ac:dyDescent="0.25">
      <c r="B69" t="s">
        <v>231</v>
      </c>
      <c r="C69" t="s">
        <v>172</v>
      </c>
      <c r="D69">
        <v>11</v>
      </c>
      <c r="E69">
        <v>30</v>
      </c>
      <c r="F69">
        <v>0.1</v>
      </c>
      <c r="G69" t="s">
        <v>24</v>
      </c>
      <c r="H69" t="s">
        <v>23</v>
      </c>
      <c r="I69" t="s">
        <v>187</v>
      </c>
      <c r="J69" t="s">
        <v>187</v>
      </c>
      <c r="K69" t="s">
        <v>187</v>
      </c>
      <c r="L69">
        <v>44.41</v>
      </c>
      <c r="M69">
        <v>1.3053999999999999</v>
      </c>
      <c r="N69">
        <v>44.467999999999996</v>
      </c>
      <c r="O69">
        <v>1.3001</v>
      </c>
      <c r="P69"/>
    </row>
    <row r="70" spans="2:16" x14ac:dyDescent="0.25">
      <c r="B70" t="s">
        <v>232</v>
      </c>
      <c r="C70" t="s">
        <v>172</v>
      </c>
      <c r="D70">
        <v>11</v>
      </c>
      <c r="E70">
        <v>30</v>
      </c>
      <c r="F70">
        <v>1</v>
      </c>
      <c r="G70" t="s">
        <v>24</v>
      </c>
      <c r="H70" t="s">
        <v>23</v>
      </c>
      <c r="I70" t="s">
        <v>187</v>
      </c>
      <c r="J70" t="s">
        <v>187</v>
      </c>
      <c r="K70" t="s">
        <v>187</v>
      </c>
      <c r="L70">
        <v>577.9</v>
      </c>
      <c r="M70">
        <v>0.17530999999999999</v>
      </c>
      <c r="N70">
        <v>577.93999999999994</v>
      </c>
      <c r="O70">
        <v>0.17186999999999999</v>
      </c>
      <c r="P70"/>
    </row>
    <row r="71" spans="2:16" x14ac:dyDescent="0.25">
      <c r="B71" t="s">
        <v>233</v>
      </c>
      <c r="C71" t="s">
        <v>172</v>
      </c>
      <c r="D71">
        <v>11</v>
      </c>
      <c r="E71">
        <v>30</v>
      </c>
      <c r="F71">
        <v>10</v>
      </c>
      <c r="G71" t="s">
        <v>24</v>
      </c>
      <c r="H71" t="s">
        <v>23</v>
      </c>
      <c r="I71" t="s">
        <v>187</v>
      </c>
      <c r="J71" t="s">
        <v>187</v>
      </c>
      <c r="K71" t="s">
        <v>187</v>
      </c>
      <c r="L71">
        <v>5799.8</v>
      </c>
      <c r="M71">
        <v>1.8636E-2</v>
      </c>
      <c r="N71">
        <v>5799.8</v>
      </c>
      <c r="O71">
        <v>1.7253000000000001E-2</v>
      </c>
      <c r="P71"/>
    </row>
    <row r="72" spans="2:16" x14ac:dyDescent="0.25">
      <c r="B72" t="s">
        <v>234</v>
      </c>
      <c r="C72" t="s">
        <v>172</v>
      </c>
      <c r="D72">
        <v>11</v>
      </c>
      <c r="E72">
        <v>30</v>
      </c>
      <c r="F72">
        <v>100</v>
      </c>
      <c r="G72" t="s">
        <v>24</v>
      </c>
      <c r="H72" t="s">
        <v>23</v>
      </c>
      <c r="I72" t="s">
        <v>187</v>
      </c>
      <c r="J72" t="s">
        <v>187</v>
      </c>
      <c r="K72" t="s">
        <v>187</v>
      </c>
      <c r="L72">
        <v>58000</v>
      </c>
      <c r="M72">
        <v>2.2788000000000001E-3</v>
      </c>
      <c r="N72">
        <v>58000</v>
      </c>
      <c r="O72">
        <v>1.7254E-3</v>
      </c>
      <c r="P72"/>
    </row>
    <row r="73" spans="2:16" x14ac:dyDescent="0.25">
      <c r="B73" t="s">
        <v>235</v>
      </c>
      <c r="C73" t="s">
        <v>172</v>
      </c>
      <c r="D73">
        <v>30</v>
      </c>
      <c r="E73">
        <v>110</v>
      </c>
      <c r="F73">
        <v>0.01</v>
      </c>
      <c r="G73" t="s">
        <v>24</v>
      </c>
      <c r="H73" t="s">
        <v>23</v>
      </c>
      <c r="I73" t="s">
        <v>187</v>
      </c>
      <c r="J73" t="s">
        <v>187</v>
      </c>
      <c r="K73" t="s">
        <v>187</v>
      </c>
      <c r="L73">
        <v>6</v>
      </c>
      <c r="M73">
        <v>2.4</v>
      </c>
      <c r="N73">
        <v>0.90569</v>
      </c>
      <c r="O73">
        <v>1.9962</v>
      </c>
      <c r="P73"/>
    </row>
    <row r="74" spans="2:16" x14ac:dyDescent="0.25">
      <c r="B74" t="s">
        <v>236</v>
      </c>
      <c r="C74" t="s">
        <v>172</v>
      </c>
      <c r="D74">
        <v>30</v>
      </c>
      <c r="E74">
        <v>110</v>
      </c>
      <c r="F74">
        <v>0.1</v>
      </c>
      <c r="G74" t="s">
        <v>24</v>
      </c>
      <c r="H74" t="s">
        <v>23</v>
      </c>
      <c r="I74" t="s">
        <v>187</v>
      </c>
      <c r="J74" t="s">
        <v>187</v>
      </c>
      <c r="K74" t="s">
        <v>187</v>
      </c>
      <c r="L74">
        <v>14.113999999999999</v>
      </c>
      <c r="M74">
        <v>2.3252999999999999</v>
      </c>
      <c r="N74">
        <v>29.791</v>
      </c>
      <c r="O74">
        <v>1.8010999999999999</v>
      </c>
      <c r="P74"/>
    </row>
    <row r="75" spans="2:16" x14ac:dyDescent="0.25">
      <c r="B75" t="s">
        <v>237</v>
      </c>
      <c r="C75" t="s">
        <v>172</v>
      </c>
      <c r="D75">
        <v>30</v>
      </c>
      <c r="E75">
        <v>110</v>
      </c>
      <c r="F75">
        <v>1</v>
      </c>
      <c r="G75" t="s">
        <v>24</v>
      </c>
      <c r="H75" t="s">
        <v>23</v>
      </c>
      <c r="I75" t="s">
        <v>187</v>
      </c>
      <c r="J75" t="s">
        <v>187</v>
      </c>
      <c r="K75" t="s">
        <v>187</v>
      </c>
      <c r="L75">
        <v>569.15</v>
      </c>
      <c r="M75">
        <v>0.46761000000000003</v>
      </c>
      <c r="N75">
        <v>569.15</v>
      </c>
      <c r="O75">
        <v>0.46649000000000002</v>
      </c>
      <c r="P75"/>
    </row>
    <row r="76" spans="2:16" x14ac:dyDescent="0.25">
      <c r="B76" t="s">
        <v>238</v>
      </c>
      <c r="C76" t="s">
        <v>172</v>
      </c>
      <c r="D76">
        <v>30</v>
      </c>
      <c r="E76">
        <v>110</v>
      </c>
      <c r="F76">
        <v>10</v>
      </c>
      <c r="G76" t="s">
        <v>24</v>
      </c>
      <c r="H76" t="s">
        <v>23</v>
      </c>
      <c r="I76" t="s">
        <v>187</v>
      </c>
      <c r="J76" t="s">
        <v>187</v>
      </c>
      <c r="K76" t="s">
        <v>187</v>
      </c>
      <c r="L76">
        <v>5798.9000000000005</v>
      </c>
      <c r="M76">
        <v>4.8870999999999998E-2</v>
      </c>
      <c r="N76">
        <v>5798.9000000000005</v>
      </c>
      <c r="O76">
        <v>4.8384000000000003E-2</v>
      </c>
      <c r="P76"/>
    </row>
    <row r="77" spans="2:16" x14ac:dyDescent="0.25">
      <c r="B77" t="s">
        <v>239</v>
      </c>
      <c r="C77" t="s">
        <v>172</v>
      </c>
      <c r="D77">
        <v>30</v>
      </c>
      <c r="E77">
        <v>110</v>
      </c>
      <c r="F77">
        <v>100</v>
      </c>
      <c r="G77" t="s">
        <v>24</v>
      </c>
      <c r="H77" t="s">
        <v>23</v>
      </c>
      <c r="I77" t="s">
        <v>187</v>
      </c>
      <c r="J77" t="s">
        <v>187</v>
      </c>
      <c r="K77" t="s">
        <v>187</v>
      </c>
      <c r="L77">
        <v>58000</v>
      </c>
      <c r="M77">
        <v>5.0353000000000004E-3</v>
      </c>
      <c r="N77">
        <v>58000</v>
      </c>
      <c r="O77">
        <v>4.8402999999999996E-3</v>
      </c>
      <c r="P77"/>
    </row>
    <row r="78" spans="2:16" x14ac:dyDescent="0.25">
      <c r="B78" t="s">
        <v>240</v>
      </c>
      <c r="C78" t="s">
        <v>172</v>
      </c>
      <c r="D78">
        <v>110</v>
      </c>
      <c r="E78">
        <v>205</v>
      </c>
      <c r="F78">
        <v>0.01</v>
      </c>
      <c r="G78" t="s">
        <v>24</v>
      </c>
      <c r="H78" t="s">
        <v>23</v>
      </c>
      <c r="I78" t="s">
        <v>187</v>
      </c>
      <c r="J78" t="s">
        <v>187</v>
      </c>
      <c r="K78" t="s">
        <v>187</v>
      </c>
      <c r="L78">
        <v>19</v>
      </c>
      <c r="M78">
        <v>2.4</v>
      </c>
      <c r="N78">
        <v>0.88361999999999996</v>
      </c>
      <c r="O78">
        <v>2.0021</v>
      </c>
      <c r="P78"/>
    </row>
    <row r="79" spans="2:16" x14ac:dyDescent="0.25">
      <c r="B79" t="s">
        <v>241</v>
      </c>
      <c r="C79" t="s">
        <v>172</v>
      </c>
      <c r="D79">
        <v>110</v>
      </c>
      <c r="E79">
        <v>205</v>
      </c>
      <c r="F79">
        <v>0.1</v>
      </c>
      <c r="G79" t="s">
        <v>24</v>
      </c>
      <c r="H79" t="s">
        <v>23</v>
      </c>
      <c r="I79" t="s">
        <v>187</v>
      </c>
      <c r="J79" t="s">
        <v>187</v>
      </c>
      <c r="K79" t="s">
        <v>187</v>
      </c>
      <c r="L79">
        <v>19</v>
      </c>
      <c r="M79">
        <v>2.4</v>
      </c>
      <c r="N79">
        <v>12.193</v>
      </c>
      <c r="O79">
        <v>1.9665999999999999</v>
      </c>
      <c r="P79"/>
    </row>
    <row r="80" spans="2:16" x14ac:dyDescent="0.25">
      <c r="B80" t="s">
        <v>242</v>
      </c>
      <c r="C80" t="s">
        <v>172</v>
      </c>
      <c r="D80">
        <v>110</v>
      </c>
      <c r="E80">
        <v>205</v>
      </c>
      <c r="F80">
        <v>1</v>
      </c>
      <c r="G80" t="s">
        <v>24</v>
      </c>
      <c r="H80" t="s">
        <v>23</v>
      </c>
      <c r="I80" t="s">
        <v>187</v>
      </c>
      <c r="J80" t="s">
        <v>187</v>
      </c>
      <c r="K80" t="s">
        <v>187</v>
      </c>
      <c r="L80">
        <v>516.04</v>
      </c>
      <c r="M80">
        <v>0.95326999999999995</v>
      </c>
      <c r="N80">
        <v>516.1</v>
      </c>
      <c r="O80">
        <v>0.95081000000000004</v>
      </c>
      <c r="P80"/>
    </row>
    <row r="81" spans="2:16" x14ac:dyDescent="0.25">
      <c r="B81" t="s">
        <v>243</v>
      </c>
      <c r="C81" t="s">
        <v>172</v>
      </c>
      <c r="D81">
        <v>110</v>
      </c>
      <c r="E81">
        <v>205</v>
      </c>
      <c r="F81">
        <v>10</v>
      </c>
      <c r="G81" t="s">
        <v>24</v>
      </c>
      <c r="H81" t="s">
        <v>23</v>
      </c>
      <c r="I81" t="s">
        <v>187</v>
      </c>
      <c r="J81" t="s">
        <v>187</v>
      </c>
      <c r="K81" t="s">
        <v>187</v>
      </c>
      <c r="L81">
        <v>5792.2000000000007</v>
      </c>
      <c r="M81">
        <v>0.11031000000000001</v>
      </c>
      <c r="N81">
        <v>5792.2000000000007</v>
      </c>
      <c r="O81">
        <v>0.10897999999999999</v>
      </c>
      <c r="P81"/>
    </row>
    <row r="82" spans="2:16" x14ac:dyDescent="0.25">
      <c r="B82" t="s">
        <v>244</v>
      </c>
      <c r="C82" t="s">
        <v>172</v>
      </c>
      <c r="D82">
        <v>110</v>
      </c>
      <c r="E82">
        <v>205</v>
      </c>
      <c r="F82">
        <v>100</v>
      </c>
      <c r="G82" t="s">
        <v>24</v>
      </c>
      <c r="H82" t="s">
        <v>23</v>
      </c>
      <c r="I82" t="s">
        <v>187</v>
      </c>
      <c r="J82" t="s">
        <v>187</v>
      </c>
      <c r="K82" t="s">
        <v>187</v>
      </c>
      <c r="L82">
        <v>57999</v>
      </c>
      <c r="M82">
        <v>1.1450999999999999E-2</v>
      </c>
      <c r="N82">
        <v>57999</v>
      </c>
      <c r="O82">
        <v>1.0914999999999999E-2</v>
      </c>
      <c r="P82"/>
    </row>
    <row r="83" spans="2:16" x14ac:dyDescent="0.25">
      <c r="B83" t="s">
        <v>245</v>
      </c>
      <c r="C83" t="s">
        <v>173</v>
      </c>
      <c r="D83">
        <v>20</v>
      </c>
      <c r="E83">
        <v>60</v>
      </c>
      <c r="F83">
        <v>1E-3</v>
      </c>
      <c r="G83" t="s">
        <v>24</v>
      </c>
      <c r="H83" t="s">
        <v>23</v>
      </c>
      <c r="I83" t="s">
        <v>187</v>
      </c>
      <c r="J83" t="s">
        <v>187</v>
      </c>
      <c r="K83" t="s">
        <v>187</v>
      </c>
      <c r="L83">
        <v>5.9</v>
      </c>
      <c r="M83">
        <v>2.4</v>
      </c>
      <c r="N83">
        <v>6.9751999999999995E-2</v>
      </c>
      <c r="O83">
        <v>2.0015999999999998</v>
      </c>
      <c r="P83"/>
    </row>
    <row r="84" spans="2:16" x14ac:dyDescent="0.25">
      <c r="B84" t="s">
        <v>246</v>
      </c>
      <c r="C84" t="s">
        <v>173</v>
      </c>
      <c r="D84">
        <v>20</v>
      </c>
      <c r="E84">
        <v>60</v>
      </c>
      <c r="F84">
        <v>0.01</v>
      </c>
      <c r="G84" t="s">
        <v>24</v>
      </c>
      <c r="H84" t="s">
        <v>23</v>
      </c>
      <c r="I84" t="s">
        <v>187</v>
      </c>
      <c r="J84" t="s">
        <v>187</v>
      </c>
      <c r="K84" t="s">
        <v>187</v>
      </c>
      <c r="L84">
        <v>5.9</v>
      </c>
      <c r="M84">
        <v>2.4</v>
      </c>
      <c r="N84">
        <v>0.61736999999999997</v>
      </c>
      <c r="O84">
        <v>1.9947999999999999</v>
      </c>
      <c r="P84"/>
    </row>
    <row r="85" spans="2:16" x14ac:dyDescent="0.25">
      <c r="B85" t="s">
        <v>247</v>
      </c>
      <c r="C85" t="s">
        <v>173</v>
      </c>
      <c r="D85">
        <v>20</v>
      </c>
      <c r="E85">
        <v>60</v>
      </c>
      <c r="F85">
        <v>0.1</v>
      </c>
      <c r="G85" t="s">
        <v>24</v>
      </c>
      <c r="H85" t="s">
        <v>23</v>
      </c>
      <c r="I85" t="s">
        <v>187</v>
      </c>
      <c r="J85" t="s">
        <v>187</v>
      </c>
      <c r="K85" t="s">
        <v>187</v>
      </c>
      <c r="L85">
        <v>30.889000000000003</v>
      </c>
      <c r="M85">
        <v>1.9835</v>
      </c>
      <c r="N85">
        <v>39.049999999999997</v>
      </c>
      <c r="O85">
        <v>1.573</v>
      </c>
      <c r="P85"/>
    </row>
    <row r="86" spans="2:16" x14ac:dyDescent="0.25">
      <c r="B86" t="s">
        <v>248</v>
      </c>
      <c r="C86" t="s">
        <v>173</v>
      </c>
      <c r="D86">
        <v>20</v>
      </c>
      <c r="E86">
        <v>60</v>
      </c>
      <c r="F86">
        <v>1</v>
      </c>
      <c r="G86" t="s">
        <v>24</v>
      </c>
      <c r="H86" t="s">
        <v>23</v>
      </c>
      <c r="I86" t="s">
        <v>187</v>
      </c>
      <c r="J86" t="s">
        <v>187</v>
      </c>
      <c r="K86" t="s">
        <v>187</v>
      </c>
      <c r="L86">
        <v>575.92999999999995</v>
      </c>
      <c r="M86">
        <v>0.27416000000000001</v>
      </c>
      <c r="N86">
        <v>575.91999999999996</v>
      </c>
      <c r="O86">
        <v>0.27332000000000001</v>
      </c>
      <c r="P86"/>
    </row>
    <row r="87" spans="2:16" x14ac:dyDescent="0.25">
      <c r="B87" t="s">
        <v>249</v>
      </c>
      <c r="C87" t="s">
        <v>173</v>
      </c>
      <c r="D87">
        <v>20</v>
      </c>
      <c r="E87">
        <v>60</v>
      </c>
      <c r="F87">
        <v>10</v>
      </c>
      <c r="G87" t="s">
        <v>24</v>
      </c>
      <c r="H87" t="s">
        <v>23</v>
      </c>
      <c r="I87" t="s">
        <v>187</v>
      </c>
      <c r="J87" t="s">
        <v>187</v>
      </c>
      <c r="K87" t="s">
        <v>187</v>
      </c>
      <c r="L87">
        <v>5799.6</v>
      </c>
      <c r="M87">
        <v>2.7997000000000001E-2</v>
      </c>
      <c r="N87">
        <v>5799.6</v>
      </c>
      <c r="O87">
        <v>2.7651999999999999E-2</v>
      </c>
      <c r="P87"/>
    </row>
    <row r="88" spans="2:16" x14ac:dyDescent="0.25">
      <c r="B88" t="s">
        <v>250</v>
      </c>
      <c r="C88" t="s">
        <v>173</v>
      </c>
      <c r="D88">
        <v>20</v>
      </c>
      <c r="E88">
        <v>60</v>
      </c>
      <c r="F88">
        <v>100</v>
      </c>
      <c r="G88" t="s">
        <v>24</v>
      </c>
      <c r="H88" t="s">
        <v>23</v>
      </c>
      <c r="I88" t="s">
        <v>187</v>
      </c>
      <c r="J88" t="s">
        <v>187</v>
      </c>
      <c r="K88" t="s">
        <v>187</v>
      </c>
      <c r="L88">
        <v>58000</v>
      </c>
      <c r="M88">
        <v>2.9037999999999998E-3</v>
      </c>
      <c r="N88">
        <v>58000</v>
      </c>
      <c r="O88">
        <v>2.7655000000000002E-3</v>
      </c>
      <c r="P88"/>
    </row>
    <row r="89" spans="2:16" x14ac:dyDescent="0.25">
      <c r="B89" t="s">
        <v>251</v>
      </c>
      <c r="C89" t="s">
        <v>173</v>
      </c>
      <c r="D89">
        <v>60</v>
      </c>
      <c r="E89">
        <v>220</v>
      </c>
      <c r="F89">
        <v>1E-3</v>
      </c>
      <c r="G89" t="s">
        <v>24</v>
      </c>
      <c r="H89" t="s">
        <v>23</v>
      </c>
      <c r="I89" t="s">
        <v>187</v>
      </c>
      <c r="J89" t="s">
        <v>187</v>
      </c>
      <c r="K89" t="s">
        <v>187</v>
      </c>
      <c r="L89">
        <v>19</v>
      </c>
      <c r="M89">
        <v>2.4</v>
      </c>
      <c r="N89">
        <v>1.6741999999999999</v>
      </c>
      <c r="O89">
        <v>2.0017</v>
      </c>
      <c r="P89"/>
    </row>
    <row r="90" spans="2:16" x14ac:dyDescent="0.25">
      <c r="B90" t="s">
        <v>252</v>
      </c>
      <c r="C90" t="s">
        <v>173</v>
      </c>
      <c r="D90">
        <v>60</v>
      </c>
      <c r="E90">
        <v>220</v>
      </c>
      <c r="F90">
        <v>0.01</v>
      </c>
      <c r="G90" t="s">
        <v>24</v>
      </c>
      <c r="H90" t="s">
        <v>23</v>
      </c>
      <c r="I90" t="s">
        <v>187</v>
      </c>
      <c r="J90" t="s">
        <v>187</v>
      </c>
      <c r="K90" t="s">
        <v>187</v>
      </c>
      <c r="L90">
        <v>19</v>
      </c>
      <c r="M90">
        <v>2.4</v>
      </c>
      <c r="N90">
        <v>18.119</v>
      </c>
      <c r="O90">
        <v>1.944</v>
      </c>
      <c r="P90"/>
    </row>
    <row r="91" spans="2:16" x14ac:dyDescent="0.25">
      <c r="B91" t="s">
        <v>253</v>
      </c>
      <c r="C91" t="s">
        <v>173</v>
      </c>
      <c r="D91">
        <v>60</v>
      </c>
      <c r="E91">
        <v>220</v>
      </c>
      <c r="F91">
        <v>0.1</v>
      </c>
      <c r="G91" t="s">
        <v>24</v>
      </c>
      <c r="H91" t="s">
        <v>23</v>
      </c>
      <c r="I91" t="s">
        <v>187</v>
      </c>
      <c r="J91" t="s">
        <v>187</v>
      </c>
      <c r="K91" t="s">
        <v>187</v>
      </c>
      <c r="L91">
        <v>541.39</v>
      </c>
      <c r="M91">
        <v>0.85538999999999998</v>
      </c>
      <c r="N91">
        <v>541.39</v>
      </c>
      <c r="O91">
        <v>0.8538</v>
      </c>
      <c r="P91"/>
    </row>
    <row r="92" spans="2:16" x14ac:dyDescent="0.25">
      <c r="B92" t="s">
        <v>254</v>
      </c>
      <c r="C92" t="s">
        <v>173</v>
      </c>
      <c r="D92">
        <v>60</v>
      </c>
      <c r="E92">
        <v>220</v>
      </c>
      <c r="F92">
        <v>1</v>
      </c>
      <c r="G92" t="s">
        <v>24</v>
      </c>
      <c r="H92" t="s">
        <v>23</v>
      </c>
      <c r="I92" t="s">
        <v>187</v>
      </c>
      <c r="J92" t="s">
        <v>187</v>
      </c>
      <c r="K92" t="s">
        <v>187</v>
      </c>
      <c r="L92">
        <v>5795.4000000000005</v>
      </c>
      <c r="M92">
        <v>9.7994999999999999E-2</v>
      </c>
      <c r="N92">
        <v>5795.5</v>
      </c>
      <c r="O92">
        <v>9.7140000000000004E-2</v>
      </c>
      <c r="P92"/>
    </row>
    <row r="93" spans="2:16" x14ac:dyDescent="0.25">
      <c r="B93" t="s">
        <v>255</v>
      </c>
      <c r="C93" t="s">
        <v>173</v>
      </c>
      <c r="D93">
        <v>60</v>
      </c>
      <c r="E93">
        <v>220</v>
      </c>
      <c r="F93">
        <v>10</v>
      </c>
      <c r="G93" t="s">
        <v>24</v>
      </c>
      <c r="H93" t="s">
        <v>23</v>
      </c>
      <c r="I93" t="s">
        <v>187</v>
      </c>
      <c r="J93" t="s">
        <v>187</v>
      </c>
      <c r="K93" t="s">
        <v>187</v>
      </c>
      <c r="L93">
        <v>58000</v>
      </c>
      <c r="M93">
        <v>1.0071999999999999E-2</v>
      </c>
      <c r="N93">
        <v>58000</v>
      </c>
      <c r="O93">
        <v>9.7289999999999998E-3</v>
      </c>
      <c r="P93"/>
    </row>
    <row r="94" spans="2:16" x14ac:dyDescent="0.25">
      <c r="B94" t="s">
        <v>256</v>
      </c>
      <c r="C94" t="s">
        <v>173</v>
      </c>
      <c r="D94">
        <v>60</v>
      </c>
      <c r="E94">
        <v>220</v>
      </c>
      <c r="F94">
        <v>100</v>
      </c>
      <c r="G94" t="s">
        <v>24</v>
      </c>
      <c r="H94" t="s">
        <v>23</v>
      </c>
      <c r="I94" t="s">
        <v>187</v>
      </c>
      <c r="J94" t="s">
        <v>187</v>
      </c>
      <c r="K94" t="s">
        <v>187</v>
      </c>
      <c r="L94">
        <v>580000</v>
      </c>
      <c r="M94">
        <v>1.1102E-3</v>
      </c>
      <c r="N94">
        <v>580000</v>
      </c>
      <c r="O94">
        <v>9.7291999999999995E-4</v>
      </c>
      <c r="P94"/>
    </row>
    <row r="95" spans="2:16" x14ac:dyDescent="0.25">
      <c r="B95" t="s">
        <v>257</v>
      </c>
      <c r="C95" t="s">
        <v>173</v>
      </c>
      <c r="D95">
        <v>220</v>
      </c>
      <c r="E95">
        <v>410</v>
      </c>
      <c r="F95">
        <v>0.01</v>
      </c>
      <c r="G95" t="s">
        <v>24</v>
      </c>
      <c r="H95" t="s">
        <v>23</v>
      </c>
      <c r="I95" t="s">
        <v>187</v>
      </c>
      <c r="J95" t="s">
        <v>187</v>
      </c>
      <c r="K95" t="s">
        <v>187</v>
      </c>
      <c r="L95">
        <v>19</v>
      </c>
      <c r="M95">
        <v>2.4</v>
      </c>
      <c r="N95">
        <v>2.5543</v>
      </c>
      <c r="O95">
        <v>2.0124</v>
      </c>
      <c r="P95"/>
    </row>
    <row r="96" spans="2:16" x14ac:dyDescent="0.25">
      <c r="B96" t="s">
        <v>258</v>
      </c>
      <c r="C96" t="s">
        <v>173</v>
      </c>
      <c r="D96">
        <v>220</v>
      </c>
      <c r="E96">
        <v>410</v>
      </c>
      <c r="F96">
        <v>0.1</v>
      </c>
      <c r="G96" t="s">
        <v>24</v>
      </c>
      <c r="H96" t="s">
        <v>23</v>
      </c>
      <c r="I96" t="s">
        <v>187</v>
      </c>
      <c r="J96" t="s">
        <v>187</v>
      </c>
      <c r="K96" t="s">
        <v>187</v>
      </c>
      <c r="L96">
        <v>19</v>
      </c>
      <c r="M96">
        <v>2.4</v>
      </c>
      <c r="N96">
        <v>8.2583000000000002</v>
      </c>
      <c r="O96">
        <v>2.0034000000000001</v>
      </c>
      <c r="P96"/>
    </row>
    <row r="97" spans="2:16" x14ac:dyDescent="0.25">
      <c r="B97" t="s">
        <v>259</v>
      </c>
      <c r="C97" t="s">
        <v>173</v>
      </c>
      <c r="D97">
        <v>220</v>
      </c>
      <c r="E97">
        <v>410</v>
      </c>
      <c r="F97">
        <v>1</v>
      </c>
      <c r="G97" t="s">
        <v>24</v>
      </c>
      <c r="H97" t="s">
        <v>23</v>
      </c>
      <c r="I97" t="s">
        <v>187</v>
      </c>
      <c r="J97" t="s">
        <v>187</v>
      </c>
      <c r="K97" t="s">
        <v>187</v>
      </c>
      <c r="L97">
        <v>407.64</v>
      </c>
      <c r="M97">
        <v>1.4722999999999999</v>
      </c>
      <c r="N97">
        <v>407.64</v>
      </c>
      <c r="O97">
        <v>1.4706999999999999</v>
      </c>
      <c r="P97"/>
    </row>
    <row r="98" spans="2:16" x14ac:dyDescent="0.25">
      <c r="B98" t="s">
        <v>260</v>
      </c>
      <c r="C98" t="s">
        <v>173</v>
      </c>
      <c r="D98">
        <v>220</v>
      </c>
      <c r="E98">
        <v>410</v>
      </c>
      <c r="F98">
        <v>10</v>
      </c>
      <c r="G98" t="s">
        <v>24</v>
      </c>
      <c r="H98" t="s">
        <v>23</v>
      </c>
      <c r="I98" t="s">
        <v>187</v>
      </c>
      <c r="J98" t="s">
        <v>187</v>
      </c>
      <c r="K98" t="s">
        <v>187</v>
      </c>
      <c r="L98">
        <v>5768.7000000000007</v>
      </c>
      <c r="M98">
        <v>0.22084000000000001</v>
      </c>
      <c r="N98">
        <v>5768.8</v>
      </c>
      <c r="O98">
        <v>0.21940000000000001</v>
      </c>
      <c r="P98"/>
    </row>
    <row r="99" spans="2:16" x14ac:dyDescent="0.25">
      <c r="B99" t="s">
        <v>261</v>
      </c>
      <c r="C99" t="s">
        <v>173</v>
      </c>
      <c r="D99">
        <v>220</v>
      </c>
      <c r="E99">
        <v>410</v>
      </c>
      <c r="F99">
        <v>100</v>
      </c>
      <c r="G99" t="s">
        <v>24</v>
      </c>
      <c r="H99" t="s">
        <v>23</v>
      </c>
      <c r="I99" t="s">
        <v>187</v>
      </c>
      <c r="J99" t="s">
        <v>187</v>
      </c>
      <c r="K99" t="s">
        <v>187</v>
      </c>
      <c r="L99">
        <v>57997</v>
      </c>
      <c r="M99">
        <v>2.2667E-2</v>
      </c>
      <c r="N99">
        <v>57997</v>
      </c>
      <c r="O99">
        <v>2.2081E-2</v>
      </c>
      <c r="P99"/>
    </row>
    <row r="100" spans="2:16" x14ac:dyDescent="0.25">
      <c r="B100" t="s">
        <v>262</v>
      </c>
      <c r="C100" t="s">
        <v>174</v>
      </c>
      <c r="D100">
        <v>55</v>
      </c>
      <c r="E100">
        <v>150</v>
      </c>
      <c r="F100">
        <v>1E-3</v>
      </c>
      <c r="G100" t="s">
        <v>24</v>
      </c>
      <c r="H100" t="s">
        <v>23</v>
      </c>
      <c r="I100" t="s">
        <v>187</v>
      </c>
      <c r="J100" t="s">
        <v>187</v>
      </c>
      <c r="K100" t="s">
        <v>187</v>
      </c>
      <c r="L100">
        <v>5.6999999999999993</v>
      </c>
      <c r="M100">
        <v>2.4</v>
      </c>
      <c r="N100">
        <v>1.4795</v>
      </c>
      <c r="O100">
        <v>1.9906999999999999</v>
      </c>
      <c r="P100"/>
    </row>
    <row r="101" spans="2:16" x14ac:dyDescent="0.25">
      <c r="B101" t="s">
        <v>263</v>
      </c>
      <c r="C101" t="s">
        <v>174</v>
      </c>
      <c r="D101">
        <v>55</v>
      </c>
      <c r="E101">
        <v>150</v>
      </c>
      <c r="F101">
        <v>0.01</v>
      </c>
      <c r="G101" t="s">
        <v>24</v>
      </c>
      <c r="H101" t="s">
        <v>23</v>
      </c>
      <c r="I101" t="s">
        <v>187</v>
      </c>
      <c r="J101" t="s">
        <v>187</v>
      </c>
      <c r="K101" t="s">
        <v>187</v>
      </c>
      <c r="L101">
        <v>5.6999999999999993</v>
      </c>
      <c r="M101">
        <v>2.4</v>
      </c>
      <c r="N101">
        <v>1.6850000000000001</v>
      </c>
      <c r="O101">
        <v>1.9897</v>
      </c>
      <c r="P101"/>
    </row>
    <row r="102" spans="2:16" x14ac:dyDescent="0.25">
      <c r="B102" t="s">
        <v>264</v>
      </c>
      <c r="C102" t="s">
        <v>174</v>
      </c>
      <c r="D102">
        <v>55</v>
      </c>
      <c r="E102">
        <v>150</v>
      </c>
      <c r="F102">
        <v>0.1</v>
      </c>
      <c r="G102" t="s">
        <v>24</v>
      </c>
      <c r="H102" t="s">
        <v>23</v>
      </c>
      <c r="I102" t="s">
        <v>187</v>
      </c>
      <c r="J102" t="s">
        <v>187</v>
      </c>
      <c r="K102" t="s">
        <v>187</v>
      </c>
      <c r="L102">
        <v>5.6999999999999993</v>
      </c>
      <c r="M102">
        <v>2.4</v>
      </c>
      <c r="N102">
        <v>20.758000000000003</v>
      </c>
      <c r="O102">
        <v>1.8992</v>
      </c>
      <c r="P102"/>
    </row>
    <row r="103" spans="2:16" x14ac:dyDescent="0.25">
      <c r="B103" t="s">
        <v>265</v>
      </c>
      <c r="C103" t="s">
        <v>174</v>
      </c>
      <c r="D103">
        <v>55</v>
      </c>
      <c r="E103">
        <v>150</v>
      </c>
      <c r="F103">
        <v>1</v>
      </c>
      <c r="G103" t="s">
        <v>24</v>
      </c>
      <c r="H103" t="s">
        <v>23</v>
      </c>
      <c r="I103" t="s">
        <v>187</v>
      </c>
      <c r="J103" t="s">
        <v>187</v>
      </c>
      <c r="K103" t="s">
        <v>187</v>
      </c>
      <c r="L103">
        <v>554.35</v>
      </c>
      <c r="M103">
        <v>0.65863000000000005</v>
      </c>
      <c r="N103">
        <v>554.33000000000004</v>
      </c>
      <c r="O103">
        <v>0.65803</v>
      </c>
      <c r="P103"/>
    </row>
    <row r="104" spans="2:16" x14ac:dyDescent="0.25">
      <c r="B104" t="s">
        <v>266</v>
      </c>
      <c r="C104" t="s">
        <v>174</v>
      </c>
      <c r="D104">
        <v>55</v>
      </c>
      <c r="E104">
        <v>150</v>
      </c>
      <c r="F104">
        <v>10</v>
      </c>
      <c r="G104" t="s">
        <v>24</v>
      </c>
      <c r="H104" t="s">
        <v>23</v>
      </c>
      <c r="I104" t="s">
        <v>187</v>
      </c>
      <c r="J104" t="s">
        <v>187</v>
      </c>
      <c r="K104" t="s">
        <v>187</v>
      </c>
      <c r="L104">
        <v>5797.2000000000007</v>
      </c>
      <c r="M104">
        <v>7.0784E-2</v>
      </c>
      <c r="N104">
        <v>5797.2000000000007</v>
      </c>
      <c r="O104">
        <v>7.0488999999999996E-2</v>
      </c>
      <c r="P104"/>
    </row>
    <row r="105" spans="2:16" x14ac:dyDescent="0.25">
      <c r="B105" t="s">
        <v>267</v>
      </c>
      <c r="C105" t="s">
        <v>174</v>
      </c>
      <c r="D105">
        <v>55</v>
      </c>
      <c r="E105">
        <v>150</v>
      </c>
      <c r="F105">
        <v>100</v>
      </c>
      <c r="G105" t="s">
        <v>24</v>
      </c>
      <c r="H105" t="s">
        <v>23</v>
      </c>
      <c r="I105" t="s">
        <v>187</v>
      </c>
      <c r="J105" t="s">
        <v>187</v>
      </c>
      <c r="K105" t="s">
        <v>187</v>
      </c>
      <c r="L105">
        <v>58000</v>
      </c>
      <c r="M105">
        <v>7.1726999999999997E-3</v>
      </c>
      <c r="N105">
        <v>57996</v>
      </c>
      <c r="O105">
        <v>7.0542000000000001E-3</v>
      </c>
      <c r="P105"/>
    </row>
    <row r="106" spans="2:16" x14ac:dyDescent="0.25">
      <c r="B106" t="s">
        <v>268</v>
      </c>
      <c r="C106" t="s">
        <v>174</v>
      </c>
      <c r="D106">
        <v>150</v>
      </c>
      <c r="E106">
        <v>550</v>
      </c>
      <c r="F106">
        <v>0.01</v>
      </c>
      <c r="G106" t="s">
        <v>24</v>
      </c>
      <c r="H106" t="s">
        <v>23</v>
      </c>
      <c r="I106" t="s">
        <v>187</v>
      </c>
      <c r="J106" t="s">
        <v>187</v>
      </c>
      <c r="K106" t="s">
        <v>187</v>
      </c>
      <c r="L106">
        <v>17</v>
      </c>
      <c r="M106">
        <v>2.4</v>
      </c>
      <c r="N106">
        <v>2.6539000000000001</v>
      </c>
      <c r="O106">
        <v>1.9967999999999999</v>
      </c>
      <c r="P106"/>
    </row>
    <row r="107" spans="2:16" x14ac:dyDescent="0.25">
      <c r="B107" t="s">
        <v>269</v>
      </c>
      <c r="C107" t="s">
        <v>174</v>
      </c>
      <c r="D107">
        <v>150</v>
      </c>
      <c r="E107">
        <v>550</v>
      </c>
      <c r="F107">
        <v>0.1</v>
      </c>
      <c r="G107" t="s">
        <v>24</v>
      </c>
      <c r="H107" t="s">
        <v>23</v>
      </c>
      <c r="I107" t="s">
        <v>187</v>
      </c>
      <c r="J107" t="s">
        <v>187</v>
      </c>
      <c r="K107" t="s">
        <v>187</v>
      </c>
      <c r="L107">
        <v>17</v>
      </c>
      <c r="M107">
        <v>2.4</v>
      </c>
      <c r="N107">
        <v>9.5682999999999989</v>
      </c>
      <c r="O107">
        <v>1.9870000000000001</v>
      </c>
      <c r="P107"/>
    </row>
    <row r="108" spans="2:16" x14ac:dyDescent="0.25">
      <c r="B108" t="s">
        <v>270</v>
      </c>
      <c r="C108" t="s">
        <v>174</v>
      </c>
      <c r="D108">
        <v>150</v>
      </c>
      <c r="E108">
        <v>550</v>
      </c>
      <c r="F108">
        <v>1</v>
      </c>
      <c r="G108" t="s">
        <v>24</v>
      </c>
      <c r="H108" t="s">
        <v>23</v>
      </c>
      <c r="I108" t="s">
        <v>187</v>
      </c>
      <c r="J108" t="s">
        <v>187</v>
      </c>
      <c r="K108" t="s">
        <v>187</v>
      </c>
      <c r="L108">
        <v>398.65999999999997</v>
      </c>
      <c r="M108">
        <v>1.7060999999999999</v>
      </c>
      <c r="N108">
        <v>432.58</v>
      </c>
      <c r="O108">
        <v>1.4759</v>
      </c>
      <c r="P108"/>
    </row>
    <row r="109" spans="2:16" x14ac:dyDescent="0.25">
      <c r="B109" t="s">
        <v>271</v>
      </c>
      <c r="C109" t="s">
        <v>174</v>
      </c>
      <c r="D109">
        <v>150</v>
      </c>
      <c r="E109">
        <v>550</v>
      </c>
      <c r="F109">
        <v>10</v>
      </c>
      <c r="G109" t="s">
        <v>24</v>
      </c>
      <c r="H109" t="s">
        <v>23</v>
      </c>
      <c r="I109" t="s">
        <v>187</v>
      </c>
      <c r="J109" t="s">
        <v>187</v>
      </c>
      <c r="K109" t="s">
        <v>187</v>
      </c>
      <c r="L109">
        <v>5772.1</v>
      </c>
      <c r="M109">
        <v>0.24055000000000001</v>
      </c>
      <c r="N109">
        <v>5772</v>
      </c>
      <c r="O109">
        <v>0.23923</v>
      </c>
      <c r="P109"/>
    </row>
    <row r="110" spans="2:16" x14ac:dyDescent="0.25">
      <c r="B110" t="s">
        <v>272</v>
      </c>
      <c r="C110" t="s">
        <v>174</v>
      </c>
      <c r="D110">
        <v>150</v>
      </c>
      <c r="E110">
        <v>550</v>
      </c>
      <c r="F110">
        <v>100</v>
      </c>
      <c r="G110" t="s">
        <v>24</v>
      </c>
      <c r="H110" t="s">
        <v>23</v>
      </c>
      <c r="I110" t="s">
        <v>187</v>
      </c>
      <c r="J110" t="s">
        <v>187</v>
      </c>
      <c r="K110" t="s">
        <v>187</v>
      </c>
      <c r="L110">
        <v>57997</v>
      </c>
      <c r="M110">
        <v>2.4694000000000001E-2</v>
      </c>
      <c r="N110">
        <v>57997</v>
      </c>
      <c r="O110">
        <v>2.4150000000000001E-2</v>
      </c>
      <c r="P110"/>
    </row>
    <row r="111" spans="2:16" x14ac:dyDescent="0.25">
      <c r="B111" t="s">
        <v>273</v>
      </c>
      <c r="C111" t="s">
        <v>174</v>
      </c>
      <c r="D111">
        <v>550</v>
      </c>
      <c r="E111">
        <v>1025</v>
      </c>
      <c r="F111">
        <v>0.01</v>
      </c>
      <c r="G111" t="s">
        <v>24</v>
      </c>
      <c r="H111" t="s">
        <v>23</v>
      </c>
      <c r="I111" t="s">
        <v>187</v>
      </c>
      <c r="J111" t="s">
        <v>187</v>
      </c>
      <c r="K111" t="s">
        <v>187</v>
      </c>
      <c r="L111">
        <v>92</v>
      </c>
      <c r="M111">
        <v>2.4</v>
      </c>
      <c r="N111">
        <v>119.97</v>
      </c>
      <c r="O111">
        <v>1.8868</v>
      </c>
      <c r="P111"/>
    </row>
    <row r="112" spans="2:16" x14ac:dyDescent="0.25">
      <c r="B112" t="s">
        <v>274</v>
      </c>
      <c r="C112" t="s">
        <v>174</v>
      </c>
      <c r="D112">
        <v>550</v>
      </c>
      <c r="E112">
        <v>1025</v>
      </c>
      <c r="F112">
        <v>0.1</v>
      </c>
      <c r="G112" t="s">
        <v>24</v>
      </c>
      <c r="H112" t="s">
        <v>23</v>
      </c>
      <c r="I112" t="s">
        <v>187</v>
      </c>
      <c r="J112" t="s">
        <v>187</v>
      </c>
      <c r="K112" t="s">
        <v>187</v>
      </c>
      <c r="L112">
        <v>92</v>
      </c>
      <c r="M112">
        <v>2.4</v>
      </c>
      <c r="N112">
        <v>122.12</v>
      </c>
      <c r="O112">
        <v>1.8855</v>
      </c>
      <c r="P112"/>
    </row>
    <row r="113" spans="2:16" x14ac:dyDescent="0.25">
      <c r="B113" t="s">
        <v>275</v>
      </c>
      <c r="C113" t="s">
        <v>174</v>
      </c>
      <c r="D113">
        <v>550</v>
      </c>
      <c r="E113">
        <v>1025</v>
      </c>
      <c r="F113">
        <v>1</v>
      </c>
      <c r="G113" t="s">
        <v>24</v>
      </c>
      <c r="H113" t="s">
        <v>23</v>
      </c>
      <c r="I113" t="s">
        <v>187</v>
      </c>
      <c r="J113" t="s">
        <v>187</v>
      </c>
      <c r="K113" t="s">
        <v>187</v>
      </c>
      <c r="L113">
        <v>92</v>
      </c>
      <c r="M113">
        <v>2.4</v>
      </c>
      <c r="N113">
        <v>322.89</v>
      </c>
      <c r="O113">
        <v>1.7672000000000001</v>
      </c>
      <c r="P113"/>
    </row>
    <row r="114" spans="2:16" x14ac:dyDescent="0.25">
      <c r="B114" t="s">
        <v>276</v>
      </c>
      <c r="C114" t="s">
        <v>174</v>
      </c>
      <c r="D114">
        <v>550</v>
      </c>
      <c r="E114">
        <v>1025</v>
      </c>
      <c r="F114">
        <v>10</v>
      </c>
      <c r="G114" t="s">
        <v>24</v>
      </c>
      <c r="H114" t="s">
        <v>23</v>
      </c>
      <c r="I114" t="s">
        <v>187</v>
      </c>
      <c r="J114" t="s">
        <v>187</v>
      </c>
      <c r="K114" t="s">
        <v>187</v>
      </c>
      <c r="L114">
        <v>5638.1</v>
      </c>
      <c r="M114">
        <v>0.50461</v>
      </c>
      <c r="N114">
        <v>5638.2000000000007</v>
      </c>
      <c r="O114">
        <v>0.50217000000000001</v>
      </c>
      <c r="P114"/>
    </row>
    <row r="115" spans="2:16" x14ac:dyDescent="0.25">
      <c r="B115" t="s">
        <v>277</v>
      </c>
      <c r="C115" t="s">
        <v>174</v>
      </c>
      <c r="D115">
        <v>550</v>
      </c>
      <c r="E115">
        <v>1025</v>
      </c>
      <c r="F115">
        <v>100</v>
      </c>
      <c r="G115" t="s">
        <v>24</v>
      </c>
      <c r="H115" t="s">
        <v>23</v>
      </c>
      <c r="I115" t="s">
        <v>187</v>
      </c>
      <c r="J115" t="s">
        <v>187</v>
      </c>
      <c r="K115" t="s">
        <v>187</v>
      </c>
      <c r="L115">
        <v>57983</v>
      </c>
      <c r="M115">
        <v>5.3296999999999997E-2</v>
      </c>
      <c r="N115">
        <v>57983</v>
      </c>
      <c r="O115">
        <v>5.2219000000000002E-2</v>
      </c>
      <c r="P115"/>
    </row>
    <row r="116" spans="2:16" x14ac:dyDescent="0.25">
      <c r="B116" t="s">
        <v>278</v>
      </c>
      <c r="C116" t="s">
        <v>172</v>
      </c>
      <c r="D116">
        <v>1</v>
      </c>
      <c r="E116">
        <v>11</v>
      </c>
      <c r="F116">
        <v>1E-4</v>
      </c>
      <c r="G116" t="s">
        <v>24</v>
      </c>
      <c r="H116" t="s">
        <v>23</v>
      </c>
      <c r="I116" t="s">
        <v>187</v>
      </c>
      <c r="J116" t="s">
        <v>187</v>
      </c>
      <c r="K116" t="s">
        <v>187</v>
      </c>
      <c r="L116">
        <v>56</v>
      </c>
      <c r="M116">
        <v>3.4</v>
      </c>
      <c r="N116">
        <v>55.012</v>
      </c>
      <c r="O116">
        <v>3.3767</v>
      </c>
      <c r="P116"/>
    </row>
    <row r="117" spans="2:16" x14ac:dyDescent="0.25">
      <c r="B117" t="s">
        <v>279</v>
      </c>
      <c r="C117" t="s">
        <v>172</v>
      </c>
      <c r="D117">
        <v>1</v>
      </c>
      <c r="E117">
        <v>11</v>
      </c>
      <c r="F117">
        <v>1E-3</v>
      </c>
      <c r="G117" t="s">
        <v>24</v>
      </c>
      <c r="H117" t="s">
        <v>23</v>
      </c>
      <c r="I117" t="s">
        <v>187</v>
      </c>
      <c r="J117" t="s">
        <v>187</v>
      </c>
      <c r="K117" t="s">
        <v>187</v>
      </c>
      <c r="L117">
        <v>56</v>
      </c>
      <c r="M117">
        <v>3.3729</v>
      </c>
      <c r="N117">
        <v>55.235999999999997</v>
      </c>
      <c r="O117">
        <v>3.3727999999999998</v>
      </c>
      <c r="P117"/>
    </row>
    <row r="118" spans="2:16" x14ac:dyDescent="0.25">
      <c r="B118" t="s">
        <v>280</v>
      </c>
      <c r="C118" t="s">
        <v>172</v>
      </c>
      <c r="D118">
        <v>1</v>
      </c>
      <c r="E118">
        <v>11</v>
      </c>
      <c r="F118">
        <v>0.01</v>
      </c>
      <c r="G118" t="s">
        <v>24</v>
      </c>
      <c r="H118" t="s">
        <v>23</v>
      </c>
      <c r="I118" t="s">
        <v>187</v>
      </c>
      <c r="J118" t="s">
        <v>187</v>
      </c>
      <c r="K118" t="s">
        <v>187</v>
      </c>
      <c r="L118">
        <v>75.465000000000003</v>
      </c>
      <c r="M118">
        <v>3.0449000000000002</v>
      </c>
      <c r="N118">
        <v>75.403000000000006</v>
      </c>
      <c r="O118">
        <v>3.0440999999999998</v>
      </c>
      <c r="P118"/>
    </row>
    <row r="119" spans="2:16" x14ac:dyDescent="0.25">
      <c r="B119" t="s">
        <v>281</v>
      </c>
      <c r="C119" t="s">
        <v>172</v>
      </c>
      <c r="D119">
        <v>1</v>
      </c>
      <c r="E119">
        <v>11</v>
      </c>
      <c r="F119">
        <v>0.1</v>
      </c>
      <c r="G119" t="s">
        <v>24</v>
      </c>
      <c r="H119" t="s">
        <v>23</v>
      </c>
      <c r="I119" t="s">
        <v>187</v>
      </c>
      <c r="J119" t="s">
        <v>187</v>
      </c>
      <c r="K119" t="s">
        <v>187</v>
      </c>
      <c r="L119">
        <v>579.54</v>
      </c>
      <c r="M119">
        <v>0.70852000000000004</v>
      </c>
      <c r="N119">
        <v>579.51</v>
      </c>
      <c r="O119">
        <v>0.70625000000000004</v>
      </c>
      <c r="P119"/>
    </row>
    <row r="120" spans="2:16" x14ac:dyDescent="0.25">
      <c r="B120" t="s">
        <v>282</v>
      </c>
      <c r="C120" t="s">
        <v>172</v>
      </c>
      <c r="D120">
        <v>1</v>
      </c>
      <c r="E120">
        <v>11</v>
      </c>
      <c r="F120">
        <v>1</v>
      </c>
      <c r="G120" t="s">
        <v>24</v>
      </c>
      <c r="H120" t="s">
        <v>23</v>
      </c>
      <c r="I120" t="s">
        <v>187</v>
      </c>
      <c r="J120" t="s">
        <v>187</v>
      </c>
      <c r="K120" t="s">
        <v>187</v>
      </c>
      <c r="L120">
        <v>5800</v>
      </c>
      <c r="M120">
        <v>7.3274000000000006E-2</v>
      </c>
      <c r="N120">
        <v>5799.9000000000005</v>
      </c>
      <c r="O120">
        <v>7.2309999999999999E-2</v>
      </c>
      <c r="P120"/>
    </row>
    <row r="121" spans="2:16" x14ac:dyDescent="0.25">
      <c r="B121" t="s">
        <v>283</v>
      </c>
      <c r="C121" t="s">
        <v>17</v>
      </c>
      <c r="D121">
        <v>0</v>
      </c>
      <c r="E121">
        <v>1.0999999999999999E-2</v>
      </c>
      <c r="F121">
        <v>9.9999999999999995E-7</v>
      </c>
      <c r="G121" t="s">
        <v>18</v>
      </c>
      <c r="H121" t="s">
        <v>133</v>
      </c>
      <c r="I121" t="s">
        <v>187</v>
      </c>
      <c r="J121" t="s">
        <v>187</v>
      </c>
      <c r="K121" t="s">
        <v>187</v>
      </c>
      <c r="L121">
        <v>12</v>
      </c>
      <c r="M121">
        <v>140</v>
      </c>
      <c r="N121">
        <v>11.576000000000001</v>
      </c>
      <c r="O121">
        <v>138.26</v>
      </c>
      <c r="P121"/>
    </row>
    <row r="122" spans="2:16" x14ac:dyDescent="0.25">
      <c r="B122" t="s">
        <v>284</v>
      </c>
      <c r="C122" t="s">
        <v>17</v>
      </c>
      <c r="D122">
        <v>0</v>
      </c>
      <c r="E122">
        <v>1.0999999999999999E-2</v>
      </c>
      <c r="F122">
        <v>1.0000000000000001E-5</v>
      </c>
      <c r="G122" t="s">
        <v>18</v>
      </c>
      <c r="H122" t="s">
        <v>133</v>
      </c>
      <c r="I122" t="s">
        <v>187</v>
      </c>
      <c r="J122" t="s">
        <v>187</v>
      </c>
      <c r="K122" t="s">
        <v>187</v>
      </c>
      <c r="L122">
        <v>12.937999999999999</v>
      </c>
      <c r="M122">
        <v>125.77</v>
      </c>
      <c r="N122">
        <v>12.934999999999999</v>
      </c>
      <c r="O122">
        <v>125.21</v>
      </c>
      <c r="P122"/>
    </row>
    <row r="123" spans="2:16" x14ac:dyDescent="0.25">
      <c r="B123" t="s">
        <v>285</v>
      </c>
      <c r="C123" t="s">
        <v>17</v>
      </c>
      <c r="D123">
        <v>0</v>
      </c>
      <c r="E123">
        <v>1.0999999999999999E-2</v>
      </c>
      <c r="F123">
        <v>1E-4</v>
      </c>
      <c r="G123" t="s">
        <v>18</v>
      </c>
      <c r="H123" t="s">
        <v>133</v>
      </c>
      <c r="I123" t="s">
        <v>187</v>
      </c>
      <c r="J123" t="s">
        <v>187</v>
      </c>
      <c r="K123" t="s">
        <v>187</v>
      </c>
      <c r="L123">
        <v>59.143999999999998</v>
      </c>
      <c r="M123">
        <v>29.346</v>
      </c>
      <c r="N123">
        <v>59.140999999999998</v>
      </c>
      <c r="O123">
        <v>28.778000000000002</v>
      </c>
      <c r="P123"/>
    </row>
    <row r="124" spans="2:16" x14ac:dyDescent="0.25">
      <c r="B124" t="s">
        <v>286</v>
      </c>
      <c r="C124" t="s">
        <v>17</v>
      </c>
      <c r="D124">
        <v>0</v>
      </c>
      <c r="E124">
        <v>1.0999999999999999E-2</v>
      </c>
      <c r="F124">
        <v>1E-3</v>
      </c>
      <c r="G124" t="s">
        <v>18</v>
      </c>
      <c r="H124" t="s">
        <v>133</v>
      </c>
      <c r="I124" t="s">
        <v>187</v>
      </c>
      <c r="J124" t="s">
        <v>187</v>
      </c>
      <c r="K124" t="s">
        <v>187</v>
      </c>
      <c r="L124">
        <v>580.12</v>
      </c>
      <c r="M124">
        <v>3.1749999999999998</v>
      </c>
      <c r="N124">
        <v>580.12</v>
      </c>
      <c r="O124">
        <v>2.9417</v>
      </c>
      <c r="P124"/>
    </row>
    <row r="125" spans="2:16" x14ac:dyDescent="0.25">
      <c r="B125" t="s">
        <v>287</v>
      </c>
      <c r="C125" t="s">
        <v>17</v>
      </c>
      <c r="D125">
        <v>1.0999999999999999E-2</v>
      </c>
      <c r="E125">
        <v>3.3000000000000002E-2</v>
      </c>
      <c r="F125">
        <v>9.9999999999999995E-7</v>
      </c>
      <c r="G125" t="s">
        <v>18</v>
      </c>
      <c r="H125" t="s">
        <v>133</v>
      </c>
      <c r="I125" t="s">
        <v>187</v>
      </c>
      <c r="J125" t="s">
        <v>187</v>
      </c>
      <c r="K125" t="s">
        <v>187</v>
      </c>
      <c r="L125">
        <v>18</v>
      </c>
      <c r="M125">
        <v>140</v>
      </c>
      <c r="N125">
        <v>17.34</v>
      </c>
      <c r="O125">
        <v>138.44999999999999</v>
      </c>
      <c r="P125"/>
    </row>
    <row r="126" spans="2:16" x14ac:dyDescent="0.25">
      <c r="B126" t="s">
        <v>288</v>
      </c>
      <c r="C126" t="s">
        <v>17</v>
      </c>
      <c r="D126">
        <v>1.0999999999999999E-2</v>
      </c>
      <c r="E126">
        <v>3.3000000000000002E-2</v>
      </c>
      <c r="F126">
        <v>1.0000000000000001E-5</v>
      </c>
      <c r="G126" t="s">
        <v>18</v>
      </c>
      <c r="H126" t="s">
        <v>133</v>
      </c>
      <c r="I126" t="s">
        <v>187</v>
      </c>
      <c r="J126" t="s">
        <v>187</v>
      </c>
      <c r="K126" t="s">
        <v>187</v>
      </c>
      <c r="L126">
        <v>18.266000000000002</v>
      </c>
      <c r="M126">
        <v>133.33999999999997</v>
      </c>
      <c r="N126">
        <v>18.261000000000003</v>
      </c>
      <c r="O126">
        <v>133.19</v>
      </c>
      <c r="P126"/>
    </row>
    <row r="127" spans="2:16" x14ac:dyDescent="0.25">
      <c r="B127" t="s">
        <v>289</v>
      </c>
      <c r="C127" t="s">
        <v>17</v>
      </c>
      <c r="D127">
        <v>1.0999999999999999E-2</v>
      </c>
      <c r="E127">
        <v>3.3000000000000002E-2</v>
      </c>
      <c r="F127">
        <v>1E-4</v>
      </c>
      <c r="G127" t="s">
        <v>18</v>
      </c>
      <c r="H127" t="s">
        <v>133</v>
      </c>
      <c r="I127" t="s">
        <v>187</v>
      </c>
      <c r="J127" t="s">
        <v>187</v>
      </c>
      <c r="K127" t="s">
        <v>187</v>
      </c>
      <c r="L127">
        <v>60.488999999999997</v>
      </c>
      <c r="M127">
        <v>46.163000000000004</v>
      </c>
      <c r="N127">
        <v>60.482999999999997</v>
      </c>
      <c r="O127">
        <v>45.899000000000001</v>
      </c>
      <c r="P127"/>
    </row>
    <row r="128" spans="2:16" x14ac:dyDescent="0.25">
      <c r="B128" t="s">
        <v>290</v>
      </c>
      <c r="C128" t="s">
        <v>17</v>
      </c>
      <c r="D128">
        <v>1.0999999999999999E-2</v>
      </c>
      <c r="E128">
        <v>3.3000000000000002E-2</v>
      </c>
      <c r="F128">
        <v>1E-3</v>
      </c>
      <c r="G128" t="s">
        <v>18</v>
      </c>
      <c r="H128" t="s">
        <v>133</v>
      </c>
      <c r="I128" t="s">
        <v>187</v>
      </c>
      <c r="J128" t="s">
        <v>187</v>
      </c>
      <c r="K128" t="s">
        <v>187</v>
      </c>
      <c r="L128">
        <v>580.26</v>
      </c>
      <c r="M128">
        <v>4.9786999999999999</v>
      </c>
      <c r="N128">
        <v>580.25</v>
      </c>
      <c r="O128">
        <v>4.8632</v>
      </c>
      <c r="P128"/>
    </row>
    <row r="129" spans="2:16" x14ac:dyDescent="0.25">
      <c r="B129" t="s">
        <v>291</v>
      </c>
      <c r="C129" t="s">
        <v>17</v>
      </c>
      <c r="D129">
        <v>3.3000000000000002E-2</v>
      </c>
      <c r="E129">
        <v>0.11</v>
      </c>
      <c r="F129">
        <v>9.9999999999999995E-7</v>
      </c>
      <c r="G129" t="s">
        <v>18</v>
      </c>
      <c r="H129" t="s">
        <v>133</v>
      </c>
      <c r="I129" t="s">
        <v>187</v>
      </c>
      <c r="J129" t="s">
        <v>187</v>
      </c>
      <c r="K129" t="s">
        <v>187</v>
      </c>
      <c r="L129">
        <v>18</v>
      </c>
      <c r="M129">
        <v>100</v>
      </c>
      <c r="N129">
        <v>17.338999999999999</v>
      </c>
      <c r="O129">
        <v>103.86</v>
      </c>
      <c r="P129"/>
    </row>
    <row r="130" spans="2:16" x14ac:dyDescent="0.25">
      <c r="B130" t="s">
        <v>292</v>
      </c>
      <c r="C130" t="s">
        <v>17</v>
      </c>
      <c r="D130">
        <v>3.3000000000000002E-2</v>
      </c>
      <c r="E130">
        <v>0.11</v>
      </c>
      <c r="F130">
        <v>1.0000000000000001E-5</v>
      </c>
      <c r="G130" t="s">
        <v>18</v>
      </c>
      <c r="H130" t="s">
        <v>133</v>
      </c>
      <c r="I130" t="s">
        <v>187</v>
      </c>
      <c r="J130" t="s">
        <v>187</v>
      </c>
      <c r="K130" t="s">
        <v>187</v>
      </c>
      <c r="L130">
        <v>18.221</v>
      </c>
      <c r="M130">
        <v>101.31</v>
      </c>
      <c r="N130">
        <v>18.218</v>
      </c>
      <c r="O130">
        <v>101.09</v>
      </c>
      <c r="P130"/>
    </row>
    <row r="131" spans="2:16" x14ac:dyDescent="0.25">
      <c r="B131" t="s">
        <v>293</v>
      </c>
      <c r="C131" t="s">
        <v>17</v>
      </c>
      <c r="D131">
        <v>3.3000000000000002E-2</v>
      </c>
      <c r="E131">
        <v>0.11</v>
      </c>
      <c r="F131">
        <v>1E-4</v>
      </c>
      <c r="G131" t="s">
        <v>18</v>
      </c>
      <c r="H131" t="s">
        <v>133</v>
      </c>
      <c r="I131" t="s">
        <v>187</v>
      </c>
      <c r="J131" t="s">
        <v>187</v>
      </c>
      <c r="K131" t="s">
        <v>187</v>
      </c>
      <c r="L131">
        <v>60.259</v>
      </c>
      <c r="M131">
        <v>41.183</v>
      </c>
      <c r="N131">
        <v>60.259</v>
      </c>
      <c r="O131">
        <v>40.719000000000001</v>
      </c>
      <c r="P131"/>
    </row>
    <row r="132" spans="2:16" x14ac:dyDescent="0.25">
      <c r="B132" t="s">
        <v>294</v>
      </c>
      <c r="C132" t="s">
        <v>17</v>
      </c>
      <c r="D132">
        <v>3.3000000000000002E-2</v>
      </c>
      <c r="E132">
        <v>0.11</v>
      </c>
      <c r="F132">
        <v>1E-3</v>
      </c>
      <c r="G132" t="s">
        <v>18</v>
      </c>
      <c r="H132" t="s">
        <v>133</v>
      </c>
      <c r="I132" t="s">
        <v>187</v>
      </c>
      <c r="J132" t="s">
        <v>187</v>
      </c>
      <c r="K132" t="s">
        <v>187</v>
      </c>
      <c r="L132">
        <v>580.23</v>
      </c>
      <c r="M132">
        <v>4.6417999999999999</v>
      </c>
      <c r="N132">
        <v>580.23</v>
      </c>
      <c r="O132">
        <v>4.4306999999999999</v>
      </c>
      <c r="P132"/>
    </row>
    <row r="133" spans="2:16" x14ac:dyDescent="0.25">
      <c r="B133" t="s">
        <v>295</v>
      </c>
      <c r="C133" t="s">
        <v>17</v>
      </c>
      <c r="D133">
        <v>0.11</v>
      </c>
      <c r="E133">
        <v>0.33</v>
      </c>
      <c r="F133">
        <v>9.9999999999999995E-7</v>
      </c>
      <c r="G133" t="s">
        <v>18</v>
      </c>
      <c r="H133" t="s">
        <v>133</v>
      </c>
      <c r="I133" t="s">
        <v>187</v>
      </c>
      <c r="J133" t="s">
        <v>187</v>
      </c>
      <c r="K133" t="s">
        <v>187</v>
      </c>
      <c r="L133">
        <v>25</v>
      </c>
      <c r="M133">
        <v>300</v>
      </c>
      <c r="N133">
        <v>24.812000000000001</v>
      </c>
      <c r="O133">
        <v>296.87</v>
      </c>
      <c r="P133"/>
    </row>
    <row r="134" spans="2:16" x14ac:dyDescent="0.25">
      <c r="B134" t="s">
        <v>296</v>
      </c>
      <c r="C134" t="s">
        <v>17</v>
      </c>
      <c r="D134">
        <v>0.11</v>
      </c>
      <c r="E134">
        <v>0.33</v>
      </c>
      <c r="F134">
        <v>1.0000000000000001E-5</v>
      </c>
      <c r="G134" t="s">
        <v>18</v>
      </c>
      <c r="H134" t="s">
        <v>133</v>
      </c>
      <c r="I134" t="s">
        <v>187</v>
      </c>
      <c r="J134" t="s">
        <v>187</v>
      </c>
      <c r="K134" t="s">
        <v>187</v>
      </c>
      <c r="L134">
        <v>25.358000000000001</v>
      </c>
      <c r="M134">
        <v>294.79000000000002</v>
      </c>
      <c r="N134">
        <v>25.35</v>
      </c>
      <c r="O134">
        <v>294.41000000000003</v>
      </c>
      <c r="P134"/>
    </row>
    <row r="135" spans="2:16" x14ac:dyDescent="0.25">
      <c r="B135" t="s">
        <v>297</v>
      </c>
      <c r="C135" t="s">
        <v>17</v>
      </c>
      <c r="D135">
        <v>0.11</v>
      </c>
      <c r="E135">
        <v>0.33</v>
      </c>
      <c r="F135">
        <v>1E-4</v>
      </c>
      <c r="G135" t="s">
        <v>18</v>
      </c>
      <c r="H135" t="s">
        <v>133</v>
      </c>
      <c r="I135" t="s">
        <v>187</v>
      </c>
      <c r="J135" t="s">
        <v>187</v>
      </c>
      <c r="K135" t="s">
        <v>187</v>
      </c>
      <c r="L135">
        <v>61.466000000000001</v>
      </c>
      <c r="M135">
        <v>184.35000000000002</v>
      </c>
      <c r="N135">
        <v>61.46</v>
      </c>
      <c r="O135">
        <v>183.04999999999998</v>
      </c>
      <c r="P135"/>
    </row>
    <row r="136" spans="2:16" x14ac:dyDescent="0.25">
      <c r="B136" t="s">
        <v>298</v>
      </c>
      <c r="C136" t="s">
        <v>17</v>
      </c>
      <c r="D136">
        <v>0.11</v>
      </c>
      <c r="E136">
        <v>0.33</v>
      </c>
      <c r="F136">
        <v>1E-3</v>
      </c>
      <c r="G136" t="s">
        <v>18</v>
      </c>
      <c r="H136" t="s">
        <v>133</v>
      </c>
      <c r="I136" t="s">
        <v>187</v>
      </c>
      <c r="J136" t="s">
        <v>187</v>
      </c>
      <c r="K136" t="s">
        <v>187</v>
      </c>
      <c r="L136">
        <v>580.25</v>
      </c>
      <c r="M136">
        <v>24.237000000000002</v>
      </c>
      <c r="N136">
        <v>580.25</v>
      </c>
      <c r="O136">
        <v>23.449000000000002</v>
      </c>
      <c r="P136"/>
    </row>
    <row r="137" spans="2:16" x14ac:dyDescent="0.25">
      <c r="B137" t="s">
        <v>299</v>
      </c>
      <c r="C137" t="s">
        <v>17</v>
      </c>
      <c r="D137">
        <v>0.33</v>
      </c>
      <c r="E137">
        <v>1.1000000000000001</v>
      </c>
      <c r="F137">
        <v>1.0000000000000001E-5</v>
      </c>
      <c r="G137" t="s">
        <v>18</v>
      </c>
      <c r="H137" t="s">
        <v>133</v>
      </c>
      <c r="I137" t="s">
        <v>187</v>
      </c>
      <c r="J137" t="s">
        <v>187</v>
      </c>
      <c r="K137" t="s">
        <v>187</v>
      </c>
      <c r="L137">
        <v>28</v>
      </c>
      <c r="M137">
        <v>100</v>
      </c>
      <c r="N137">
        <v>23.826000000000001</v>
      </c>
      <c r="O137">
        <v>103.48</v>
      </c>
      <c r="P137"/>
    </row>
    <row r="138" spans="2:16" x14ac:dyDescent="0.25">
      <c r="B138" t="s">
        <v>300</v>
      </c>
      <c r="C138" t="s">
        <v>17</v>
      </c>
      <c r="D138">
        <v>0.33</v>
      </c>
      <c r="E138">
        <v>1.1000000000000001</v>
      </c>
      <c r="F138">
        <v>1E-4</v>
      </c>
      <c r="G138" t="s">
        <v>18</v>
      </c>
      <c r="H138" t="s">
        <v>133</v>
      </c>
      <c r="I138" t="s">
        <v>187</v>
      </c>
      <c r="J138" t="s">
        <v>187</v>
      </c>
      <c r="K138" t="s">
        <v>187</v>
      </c>
      <c r="L138">
        <v>52.988</v>
      </c>
      <c r="M138">
        <v>87.716000000000008</v>
      </c>
      <c r="N138">
        <v>52.887</v>
      </c>
      <c r="O138">
        <v>87.614000000000004</v>
      </c>
      <c r="P138"/>
    </row>
    <row r="139" spans="2:16" x14ac:dyDescent="0.25">
      <c r="B139" t="s">
        <v>301</v>
      </c>
      <c r="C139" t="s">
        <v>17</v>
      </c>
      <c r="D139">
        <v>0.33</v>
      </c>
      <c r="E139">
        <v>1.1000000000000001</v>
      </c>
      <c r="F139">
        <v>1E-3</v>
      </c>
      <c r="G139" t="s">
        <v>18</v>
      </c>
      <c r="H139" t="s">
        <v>133</v>
      </c>
      <c r="I139" t="s">
        <v>187</v>
      </c>
      <c r="J139" t="s">
        <v>187</v>
      </c>
      <c r="K139" t="s">
        <v>187</v>
      </c>
      <c r="L139">
        <v>577.21</v>
      </c>
      <c r="M139">
        <v>17.350999999999999</v>
      </c>
      <c r="N139">
        <v>577.20000000000005</v>
      </c>
      <c r="O139">
        <v>17.170999999999999</v>
      </c>
      <c r="P139"/>
    </row>
    <row r="140" spans="2:16" x14ac:dyDescent="0.25">
      <c r="B140" t="s">
        <v>302</v>
      </c>
      <c r="C140" t="s">
        <v>17</v>
      </c>
      <c r="D140">
        <v>0.33</v>
      </c>
      <c r="E140">
        <v>1.1000000000000001</v>
      </c>
      <c r="F140">
        <v>0.01</v>
      </c>
      <c r="G140" t="s">
        <v>18</v>
      </c>
      <c r="H140" t="s">
        <v>133</v>
      </c>
      <c r="I140" t="s">
        <v>187</v>
      </c>
      <c r="J140" t="s">
        <v>187</v>
      </c>
      <c r="K140" t="s">
        <v>187</v>
      </c>
      <c r="L140">
        <v>5799.7000000000007</v>
      </c>
      <c r="M140">
        <v>1.8197000000000001</v>
      </c>
      <c r="N140">
        <v>5799.7000000000007</v>
      </c>
      <c r="O140">
        <v>1.7448999999999999</v>
      </c>
      <c r="P140"/>
    </row>
    <row r="141" spans="2:16" x14ac:dyDescent="0.25">
      <c r="B141" t="s">
        <v>303</v>
      </c>
      <c r="C141" t="s">
        <v>17</v>
      </c>
      <c r="D141">
        <v>1.1000000000000001</v>
      </c>
      <c r="E141">
        <v>3.3</v>
      </c>
      <c r="F141">
        <v>1.0000000000000001E-5</v>
      </c>
      <c r="G141" t="s">
        <v>18</v>
      </c>
      <c r="H141" t="s">
        <v>134</v>
      </c>
      <c r="I141" t="s">
        <v>187</v>
      </c>
      <c r="J141" t="s">
        <v>187</v>
      </c>
      <c r="K141" t="s">
        <v>187</v>
      </c>
      <c r="L141">
        <v>0.25</v>
      </c>
      <c r="M141">
        <v>0.1</v>
      </c>
      <c r="N141">
        <v>0.23105000000000001</v>
      </c>
      <c r="O141">
        <v>0.10391</v>
      </c>
      <c r="P141"/>
    </row>
    <row r="142" spans="2:16" x14ac:dyDescent="0.25">
      <c r="B142" t="s">
        <v>304</v>
      </c>
      <c r="C142" t="s">
        <v>17</v>
      </c>
      <c r="D142">
        <v>1.1000000000000001</v>
      </c>
      <c r="E142">
        <v>3.3</v>
      </c>
      <c r="F142">
        <v>1E-4</v>
      </c>
      <c r="G142" t="s">
        <v>18</v>
      </c>
      <c r="H142" t="s">
        <v>134</v>
      </c>
      <c r="I142" t="s">
        <v>187</v>
      </c>
      <c r="J142" t="s">
        <v>187</v>
      </c>
      <c r="K142" t="s">
        <v>187</v>
      </c>
      <c r="L142">
        <v>0.25</v>
      </c>
      <c r="M142">
        <v>0.10308</v>
      </c>
      <c r="N142">
        <v>0.23681000000000002</v>
      </c>
      <c r="O142">
        <v>0.10304000000000001</v>
      </c>
      <c r="P142"/>
    </row>
    <row r="143" spans="2:16" x14ac:dyDescent="0.25">
      <c r="B143" t="s">
        <v>305</v>
      </c>
      <c r="C143" t="s">
        <v>17</v>
      </c>
      <c r="D143">
        <v>1.1000000000000001</v>
      </c>
      <c r="E143">
        <v>3.3</v>
      </c>
      <c r="F143">
        <v>1E-3</v>
      </c>
      <c r="G143" t="s">
        <v>18</v>
      </c>
      <c r="H143" t="s">
        <v>134</v>
      </c>
      <c r="I143" t="s">
        <v>187</v>
      </c>
      <c r="J143" t="s">
        <v>187</v>
      </c>
      <c r="K143" t="s">
        <v>187</v>
      </c>
      <c r="L143">
        <v>0.60499999999999998</v>
      </c>
      <c r="M143">
        <v>6.4274999999999999E-2</v>
      </c>
      <c r="N143">
        <v>0.60453999999999997</v>
      </c>
      <c r="O143">
        <v>6.4065999999999998E-2</v>
      </c>
      <c r="P143"/>
    </row>
    <row r="144" spans="2:16" x14ac:dyDescent="0.25">
      <c r="B144" t="s">
        <v>306</v>
      </c>
      <c r="C144" t="s">
        <v>17</v>
      </c>
      <c r="D144">
        <v>1.1000000000000001</v>
      </c>
      <c r="E144">
        <v>3.3</v>
      </c>
      <c r="F144">
        <v>0.01</v>
      </c>
      <c r="G144" t="s">
        <v>18</v>
      </c>
      <c r="H144" t="s">
        <v>134</v>
      </c>
      <c r="I144" t="s">
        <v>187</v>
      </c>
      <c r="J144" t="s">
        <v>187</v>
      </c>
      <c r="K144" t="s">
        <v>187</v>
      </c>
      <c r="L144">
        <v>5.8014000000000001</v>
      </c>
      <c r="M144">
        <v>8.3540000000000003E-3</v>
      </c>
      <c r="N144">
        <v>5.8012999999999995</v>
      </c>
      <c r="O144">
        <v>8.2071999999999996E-3</v>
      </c>
      <c r="P144"/>
    </row>
    <row r="145" spans="2:16" x14ac:dyDescent="0.25">
      <c r="B145" t="s">
        <v>307</v>
      </c>
      <c r="C145" t="s">
        <v>17</v>
      </c>
      <c r="D145">
        <v>3.3</v>
      </c>
      <c r="E145">
        <v>11</v>
      </c>
      <c r="F145">
        <v>1E-4</v>
      </c>
      <c r="G145" t="s">
        <v>18</v>
      </c>
      <c r="H145" t="s">
        <v>134</v>
      </c>
      <c r="I145" t="s">
        <v>187</v>
      </c>
      <c r="J145" t="s">
        <v>187</v>
      </c>
      <c r="K145" t="s">
        <v>187</v>
      </c>
      <c r="L145">
        <v>0.17</v>
      </c>
      <c r="M145">
        <v>0.1</v>
      </c>
      <c r="N145">
        <v>0.12477000000000001</v>
      </c>
      <c r="O145">
        <v>0.10332</v>
      </c>
      <c r="P145"/>
    </row>
    <row r="146" spans="2:16" x14ac:dyDescent="0.25">
      <c r="B146" t="s">
        <v>308</v>
      </c>
      <c r="C146" t="s">
        <v>17</v>
      </c>
      <c r="D146">
        <v>3.3</v>
      </c>
      <c r="E146">
        <v>11</v>
      </c>
      <c r="F146">
        <v>1E-3</v>
      </c>
      <c r="G146" t="s">
        <v>18</v>
      </c>
      <c r="H146" t="s">
        <v>134</v>
      </c>
      <c r="I146" t="s">
        <v>187</v>
      </c>
      <c r="J146" t="s">
        <v>187</v>
      </c>
      <c r="K146" t="s">
        <v>187</v>
      </c>
      <c r="L146">
        <v>0.46565000000000001</v>
      </c>
      <c r="M146">
        <v>8.3936999999999998E-2</v>
      </c>
      <c r="N146">
        <v>0.46492</v>
      </c>
      <c r="O146">
        <v>8.3830000000000002E-2</v>
      </c>
      <c r="P146"/>
    </row>
    <row r="147" spans="2:16" x14ac:dyDescent="0.25">
      <c r="B147" t="s">
        <v>309</v>
      </c>
      <c r="C147" t="s">
        <v>17</v>
      </c>
      <c r="D147">
        <v>3.3</v>
      </c>
      <c r="E147">
        <v>11</v>
      </c>
      <c r="F147">
        <v>0.01</v>
      </c>
      <c r="G147" t="s">
        <v>18</v>
      </c>
      <c r="H147" t="s">
        <v>134</v>
      </c>
      <c r="I147" t="s">
        <v>187</v>
      </c>
      <c r="J147" t="s">
        <v>187</v>
      </c>
      <c r="K147" t="s">
        <v>187</v>
      </c>
      <c r="L147">
        <v>5.7683</v>
      </c>
      <c r="M147">
        <v>1.5342E-2</v>
      </c>
      <c r="N147">
        <v>5.7683</v>
      </c>
      <c r="O147">
        <v>1.5181999999999999E-2</v>
      </c>
      <c r="P147"/>
    </row>
    <row r="148" spans="2:16" x14ac:dyDescent="0.25">
      <c r="B148" t="s">
        <v>310</v>
      </c>
      <c r="C148" t="s">
        <v>17</v>
      </c>
      <c r="D148">
        <v>3.3</v>
      </c>
      <c r="E148">
        <v>11</v>
      </c>
      <c r="F148">
        <v>0.1</v>
      </c>
      <c r="G148" t="s">
        <v>18</v>
      </c>
      <c r="H148" t="s">
        <v>134</v>
      </c>
      <c r="I148" t="s">
        <v>187</v>
      </c>
      <c r="J148" t="s">
        <v>187</v>
      </c>
      <c r="K148" t="s">
        <v>187</v>
      </c>
      <c r="L148">
        <v>57.997</v>
      </c>
      <c r="M148">
        <v>1.6041E-3</v>
      </c>
      <c r="N148">
        <v>57.997</v>
      </c>
      <c r="O148">
        <v>1.5380999999999999E-3</v>
      </c>
      <c r="P148"/>
    </row>
    <row r="149" spans="2:16" x14ac:dyDescent="0.25">
      <c r="B149" t="s">
        <v>311</v>
      </c>
      <c r="C149" t="s">
        <v>17</v>
      </c>
      <c r="D149">
        <v>11</v>
      </c>
      <c r="E149">
        <v>33</v>
      </c>
      <c r="F149">
        <v>1E-4</v>
      </c>
      <c r="G149" t="s">
        <v>18</v>
      </c>
      <c r="H149" t="s">
        <v>134</v>
      </c>
      <c r="I149" t="s">
        <v>187</v>
      </c>
      <c r="J149" t="s">
        <v>187</v>
      </c>
      <c r="K149" t="s">
        <v>187</v>
      </c>
      <c r="L149">
        <v>1.3</v>
      </c>
      <c r="M149">
        <v>0.1</v>
      </c>
      <c r="N149">
        <v>1.1565000000000001</v>
      </c>
      <c r="O149">
        <v>0.10389</v>
      </c>
      <c r="P149"/>
    </row>
    <row r="150" spans="2:16" x14ac:dyDescent="0.25">
      <c r="B150" t="s">
        <v>312</v>
      </c>
      <c r="C150" t="s">
        <v>17</v>
      </c>
      <c r="D150">
        <v>11</v>
      </c>
      <c r="E150">
        <v>33</v>
      </c>
      <c r="F150">
        <v>1E-3</v>
      </c>
      <c r="G150" t="s">
        <v>18</v>
      </c>
      <c r="H150" t="s">
        <v>134</v>
      </c>
      <c r="I150" t="s">
        <v>187</v>
      </c>
      <c r="J150" t="s">
        <v>187</v>
      </c>
      <c r="K150" t="s">
        <v>187</v>
      </c>
      <c r="L150">
        <v>1.3</v>
      </c>
      <c r="M150">
        <v>0.1023</v>
      </c>
      <c r="N150">
        <v>1.2456</v>
      </c>
      <c r="O150">
        <v>0.10229000000000001</v>
      </c>
      <c r="P150"/>
    </row>
    <row r="151" spans="2:16" x14ac:dyDescent="0.25">
      <c r="B151" t="s">
        <v>313</v>
      </c>
      <c r="C151" t="s">
        <v>17</v>
      </c>
      <c r="D151">
        <v>11</v>
      </c>
      <c r="E151">
        <v>33</v>
      </c>
      <c r="F151">
        <v>0.01</v>
      </c>
      <c r="G151" t="s">
        <v>18</v>
      </c>
      <c r="H151" t="s">
        <v>134</v>
      </c>
      <c r="I151" t="s">
        <v>187</v>
      </c>
      <c r="J151" t="s">
        <v>187</v>
      </c>
      <c r="K151" t="s">
        <v>187</v>
      </c>
      <c r="L151">
        <v>5.6627000000000001</v>
      </c>
      <c r="M151">
        <v>5.2539000000000002E-2</v>
      </c>
      <c r="N151">
        <v>5.6617999999999995</v>
      </c>
      <c r="O151">
        <v>5.2464999999999998E-2</v>
      </c>
      <c r="P151"/>
    </row>
    <row r="152" spans="2:16" x14ac:dyDescent="0.25">
      <c r="B152" t="s">
        <v>314</v>
      </c>
      <c r="C152" t="s">
        <v>17</v>
      </c>
      <c r="D152">
        <v>11</v>
      </c>
      <c r="E152">
        <v>33</v>
      </c>
      <c r="F152">
        <v>0.1</v>
      </c>
      <c r="G152" t="s">
        <v>18</v>
      </c>
      <c r="H152" t="s">
        <v>134</v>
      </c>
      <c r="I152" t="s">
        <v>187</v>
      </c>
      <c r="J152" t="s">
        <v>187</v>
      </c>
      <c r="K152" t="s">
        <v>187</v>
      </c>
      <c r="L152">
        <v>57.977999999999994</v>
      </c>
      <c r="M152">
        <v>6.1973000000000002E-3</v>
      </c>
      <c r="N152">
        <v>57.977999999999994</v>
      </c>
      <c r="O152">
        <v>6.1535000000000001E-3</v>
      </c>
      <c r="P152"/>
    </row>
    <row r="153" spans="2:16" x14ac:dyDescent="0.25">
      <c r="B153" t="s">
        <v>315</v>
      </c>
      <c r="C153" t="s">
        <v>17</v>
      </c>
      <c r="D153">
        <v>33</v>
      </c>
      <c r="E153">
        <v>110</v>
      </c>
      <c r="F153">
        <v>1E-3</v>
      </c>
      <c r="G153" t="s">
        <v>18</v>
      </c>
      <c r="H153" t="s">
        <v>134</v>
      </c>
      <c r="I153" t="s">
        <v>187</v>
      </c>
      <c r="J153" t="s">
        <v>187</v>
      </c>
      <c r="K153" t="s">
        <v>187</v>
      </c>
      <c r="L153">
        <v>1.3</v>
      </c>
      <c r="M153">
        <v>0.13</v>
      </c>
      <c r="N153">
        <v>1.2349000000000001</v>
      </c>
      <c r="O153">
        <v>0.12648999999999999</v>
      </c>
      <c r="P153"/>
    </row>
    <row r="154" spans="2:16" x14ac:dyDescent="0.25">
      <c r="B154" t="s">
        <v>316</v>
      </c>
      <c r="C154" t="s">
        <v>17</v>
      </c>
      <c r="D154">
        <v>33</v>
      </c>
      <c r="E154">
        <v>110</v>
      </c>
      <c r="F154">
        <v>0.01</v>
      </c>
      <c r="G154" t="s">
        <v>18</v>
      </c>
      <c r="H154" t="s">
        <v>134</v>
      </c>
      <c r="I154" t="s">
        <v>187</v>
      </c>
      <c r="J154" t="s">
        <v>187</v>
      </c>
      <c r="K154" t="s">
        <v>187</v>
      </c>
      <c r="L154">
        <v>4.3545999999999996</v>
      </c>
      <c r="M154">
        <v>0.10789</v>
      </c>
      <c r="N154">
        <v>4.3517000000000001</v>
      </c>
      <c r="O154">
        <v>0.10781</v>
      </c>
      <c r="P154"/>
    </row>
    <row r="155" spans="2:16" x14ac:dyDescent="0.25">
      <c r="B155" t="s">
        <v>317</v>
      </c>
      <c r="C155" t="s">
        <v>17</v>
      </c>
      <c r="D155">
        <v>33</v>
      </c>
      <c r="E155">
        <v>110</v>
      </c>
      <c r="F155">
        <v>0.1</v>
      </c>
      <c r="G155" t="s">
        <v>18</v>
      </c>
      <c r="H155" t="s">
        <v>134</v>
      </c>
      <c r="I155" t="s">
        <v>187</v>
      </c>
      <c r="J155" t="s">
        <v>187</v>
      </c>
      <c r="K155" t="s">
        <v>187</v>
      </c>
      <c r="L155">
        <v>57.521999999999998</v>
      </c>
      <c r="M155">
        <v>2.2123E-2</v>
      </c>
      <c r="N155">
        <v>57.522999999999996</v>
      </c>
      <c r="O155">
        <v>2.2002000000000001E-2</v>
      </c>
      <c r="P155"/>
    </row>
    <row r="156" spans="2:16" x14ac:dyDescent="0.25">
      <c r="B156" t="s">
        <v>318</v>
      </c>
      <c r="C156" t="s">
        <v>17</v>
      </c>
      <c r="D156">
        <v>33</v>
      </c>
      <c r="E156">
        <v>110</v>
      </c>
      <c r="F156">
        <v>1</v>
      </c>
      <c r="G156" t="s">
        <v>18</v>
      </c>
      <c r="H156" t="s">
        <v>134</v>
      </c>
      <c r="I156" t="s">
        <v>187</v>
      </c>
      <c r="J156" t="s">
        <v>187</v>
      </c>
      <c r="K156" t="s">
        <v>187</v>
      </c>
      <c r="L156">
        <v>579.95000000000005</v>
      </c>
      <c r="M156">
        <v>2.2918999999999999E-3</v>
      </c>
      <c r="N156">
        <v>579.95000000000005</v>
      </c>
      <c r="O156">
        <v>2.2412999999999999E-3</v>
      </c>
      <c r="P156"/>
    </row>
    <row r="157" spans="2:16" x14ac:dyDescent="0.25">
      <c r="B157" t="s">
        <v>319</v>
      </c>
      <c r="C157" t="s">
        <v>17</v>
      </c>
      <c r="D157">
        <v>110</v>
      </c>
      <c r="E157">
        <v>330</v>
      </c>
      <c r="F157">
        <v>1E-3</v>
      </c>
      <c r="G157" t="s">
        <v>18</v>
      </c>
      <c r="H157" t="s">
        <v>134</v>
      </c>
      <c r="I157" t="s">
        <v>187</v>
      </c>
      <c r="J157" t="s">
        <v>187</v>
      </c>
      <c r="K157" t="s">
        <v>187</v>
      </c>
      <c r="L157">
        <v>12</v>
      </c>
      <c r="M157">
        <v>0.14000000000000001</v>
      </c>
      <c r="N157">
        <v>11.564</v>
      </c>
      <c r="O157">
        <v>0.13852999999999999</v>
      </c>
      <c r="P157"/>
    </row>
    <row r="158" spans="2:16" x14ac:dyDescent="0.25">
      <c r="B158" t="s">
        <v>320</v>
      </c>
      <c r="C158" t="s">
        <v>17</v>
      </c>
      <c r="D158">
        <v>110</v>
      </c>
      <c r="E158">
        <v>330</v>
      </c>
      <c r="F158">
        <v>0.01</v>
      </c>
      <c r="G158" t="s">
        <v>18</v>
      </c>
      <c r="H158" t="s">
        <v>134</v>
      </c>
      <c r="I158" t="s">
        <v>187</v>
      </c>
      <c r="J158" t="s">
        <v>187</v>
      </c>
      <c r="K158" t="s">
        <v>187</v>
      </c>
      <c r="L158">
        <v>12.344999999999999</v>
      </c>
      <c r="M158">
        <v>0.13708000000000001</v>
      </c>
      <c r="N158">
        <v>12.34</v>
      </c>
      <c r="O158">
        <v>0.13705999999999999</v>
      </c>
      <c r="P158"/>
    </row>
    <row r="159" spans="2:16" x14ac:dyDescent="0.25">
      <c r="B159" t="s">
        <v>321</v>
      </c>
      <c r="C159" t="s">
        <v>17</v>
      </c>
      <c r="D159">
        <v>110</v>
      </c>
      <c r="E159">
        <v>330</v>
      </c>
      <c r="F159">
        <v>0.1</v>
      </c>
      <c r="G159" t="s">
        <v>18</v>
      </c>
      <c r="H159" t="s">
        <v>134</v>
      </c>
      <c r="I159" t="s">
        <v>187</v>
      </c>
      <c r="J159" t="s">
        <v>187</v>
      </c>
      <c r="K159" t="s">
        <v>187</v>
      </c>
      <c r="L159">
        <v>55.082000000000001</v>
      </c>
      <c r="M159">
        <v>8.0187999999999995E-2</v>
      </c>
      <c r="N159">
        <v>55.079000000000001</v>
      </c>
      <c r="O159">
        <v>8.0107999999999999E-2</v>
      </c>
      <c r="P159"/>
    </row>
    <row r="160" spans="2:16" x14ac:dyDescent="0.25">
      <c r="B160" t="s">
        <v>322</v>
      </c>
      <c r="C160" t="s">
        <v>17</v>
      </c>
      <c r="D160">
        <v>110</v>
      </c>
      <c r="E160">
        <v>330</v>
      </c>
      <c r="F160">
        <v>1</v>
      </c>
      <c r="G160" t="s">
        <v>18</v>
      </c>
      <c r="H160" t="s">
        <v>134</v>
      </c>
      <c r="I160" t="s">
        <v>187</v>
      </c>
      <c r="J160" t="s">
        <v>187</v>
      </c>
      <c r="K160" t="s">
        <v>187</v>
      </c>
      <c r="L160">
        <v>579.52</v>
      </c>
      <c r="M160">
        <v>1.0063000000000001E-2</v>
      </c>
      <c r="N160">
        <v>579.52</v>
      </c>
      <c r="O160">
        <v>1.0012E-2</v>
      </c>
      <c r="P160"/>
    </row>
    <row r="161" spans="2:16" x14ac:dyDescent="0.25">
      <c r="B161" t="s">
        <v>323</v>
      </c>
      <c r="C161" t="s">
        <v>17</v>
      </c>
      <c r="D161">
        <v>330</v>
      </c>
      <c r="E161">
        <v>1100</v>
      </c>
      <c r="F161">
        <v>0.01</v>
      </c>
      <c r="G161" t="s">
        <v>18</v>
      </c>
      <c r="H161" t="s">
        <v>134</v>
      </c>
      <c r="I161" t="s">
        <v>187</v>
      </c>
      <c r="J161" t="s">
        <v>187</v>
      </c>
      <c r="K161" t="s">
        <v>187</v>
      </c>
      <c r="L161">
        <v>16</v>
      </c>
      <c r="M161">
        <v>0.17</v>
      </c>
      <c r="N161">
        <v>12.172000000000001</v>
      </c>
      <c r="O161">
        <v>0.17279</v>
      </c>
      <c r="P161"/>
    </row>
    <row r="162" spans="2:16" x14ac:dyDescent="0.25">
      <c r="B162" t="s">
        <v>324</v>
      </c>
      <c r="C162" t="s">
        <v>17</v>
      </c>
      <c r="D162">
        <v>330</v>
      </c>
      <c r="E162">
        <v>1100</v>
      </c>
      <c r="F162">
        <v>0.1</v>
      </c>
      <c r="G162" t="s">
        <v>18</v>
      </c>
      <c r="H162" t="s">
        <v>134</v>
      </c>
      <c r="I162" t="s">
        <v>187</v>
      </c>
      <c r="J162" t="s">
        <v>187</v>
      </c>
      <c r="K162" t="s">
        <v>187</v>
      </c>
      <c r="L162">
        <v>38.622</v>
      </c>
      <c r="M162">
        <v>0.15614</v>
      </c>
      <c r="N162">
        <v>38.58</v>
      </c>
      <c r="O162">
        <v>0.15612000000000001</v>
      </c>
      <c r="P162"/>
    </row>
    <row r="163" spans="2:16" x14ac:dyDescent="0.25">
      <c r="B163" t="s">
        <v>325</v>
      </c>
      <c r="C163" t="s">
        <v>17</v>
      </c>
      <c r="D163">
        <v>330</v>
      </c>
      <c r="E163">
        <v>1100</v>
      </c>
      <c r="F163">
        <v>1</v>
      </c>
      <c r="G163" t="s">
        <v>18</v>
      </c>
      <c r="H163" t="s">
        <v>134</v>
      </c>
      <c r="I163" t="s">
        <v>187</v>
      </c>
      <c r="J163" t="s">
        <v>187</v>
      </c>
      <c r="K163" t="s">
        <v>187</v>
      </c>
      <c r="L163">
        <v>571.16999999999996</v>
      </c>
      <c r="M163">
        <v>3.9215E-2</v>
      </c>
      <c r="N163">
        <v>571.16999999999996</v>
      </c>
      <c r="O163">
        <v>3.9139E-2</v>
      </c>
      <c r="P163"/>
    </row>
    <row r="164" spans="2:16" x14ac:dyDescent="0.25">
      <c r="B164" t="s">
        <v>326</v>
      </c>
      <c r="C164" t="s">
        <v>17</v>
      </c>
      <c r="D164">
        <v>330</v>
      </c>
      <c r="E164">
        <v>1100</v>
      </c>
      <c r="F164">
        <v>10</v>
      </c>
      <c r="G164" t="s">
        <v>18</v>
      </c>
      <c r="H164" t="s">
        <v>134</v>
      </c>
      <c r="I164" t="s">
        <v>187</v>
      </c>
      <c r="J164" t="s">
        <v>187</v>
      </c>
      <c r="K164" t="s">
        <v>187</v>
      </c>
      <c r="L164">
        <v>5799.1</v>
      </c>
      <c r="M164">
        <v>4.0747999999999999E-3</v>
      </c>
      <c r="N164">
        <v>5799.1</v>
      </c>
      <c r="O164">
        <v>4.0417999999999999E-3</v>
      </c>
      <c r="P164"/>
    </row>
    <row r="165" spans="2:16" x14ac:dyDescent="0.25">
      <c r="B165" t="s">
        <v>327</v>
      </c>
      <c r="C165" t="s">
        <v>17</v>
      </c>
      <c r="D165">
        <v>1100</v>
      </c>
      <c r="E165">
        <v>3300</v>
      </c>
      <c r="F165">
        <v>0.01</v>
      </c>
      <c r="G165" t="s">
        <v>18</v>
      </c>
      <c r="H165" t="s">
        <v>135</v>
      </c>
      <c r="I165" t="s">
        <v>187</v>
      </c>
      <c r="J165" t="s">
        <v>187</v>
      </c>
      <c r="K165" t="s">
        <v>187</v>
      </c>
      <c r="L165">
        <v>0.19</v>
      </c>
      <c r="M165">
        <v>1.7000000000000001E-4</v>
      </c>
      <c r="N165">
        <v>0.17333000000000001</v>
      </c>
      <c r="O165">
        <v>1.7317999999999999E-4</v>
      </c>
      <c r="P165"/>
    </row>
    <row r="166" spans="2:16" x14ac:dyDescent="0.25">
      <c r="B166" t="s">
        <v>328</v>
      </c>
      <c r="C166" t="s">
        <v>17</v>
      </c>
      <c r="D166">
        <v>1100</v>
      </c>
      <c r="E166">
        <v>3300</v>
      </c>
      <c r="F166">
        <v>0.1</v>
      </c>
      <c r="G166" t="s">
        <v>18</v>
      </c>
      <c r="H166" t="s">
        <v>135</v>
      </c>
      <c r="I166" t="s">
        <v>187</v>
      </c>
      <c r="J166" t="s">
        <v>187</v>
      </c>
      <c r="K166" t="s">
        <v>187</v>
      </c>
      <c r="L166">
        <v>0.19</v>
      </c>
      <c r="M166">
        <v>1.7216000000000001E-4</v>
      </c>
      <c r="N166">
        <v>0.17904</v>
      </c>
      <c r="O166">
        <v>1.7213000000000002E-4</v>
      </c>
      <c r="P166"/>
    </row>
    <row r="167" spans="2:16" x14ac:dyDescent="0.25">
      <c r="B167" t="s">
        <v>329</v>
      </c>
      <c r="C167" t="s">
        <v>17</v>
      </c>
      <c r="D167">
        <v>1100</v>
      </c>
      <c r="E167">
        <v>3300</v>
      </c>
      <c r="F167">
        <v>1</v>
      </c>
      <c r="G167" t="s">
        <v>18</v>
      </c>
      <c r="H167" t="s">
        <v>135</v>
      </c>
      <c r="I167" t="s">
        <v>187</v>
      </c>
      <c r="J167" t="s">
        <v>187</v>
      </c>
      <c r="K167" t="s">
        <v>187</v>
      </c>
      <c r="L167">
        <v>0.55511999999999995</v>
      </c>
      <c r="M167">
        <v>1.1804000000000002E-4</v>
      </c>
      <c r="N167">
        <v>0.55496000000000001</v>
      </c>
      <c r="O167">
        <v>1.1789E-4</v>
      </c>
      <c r="P167"/>
    </row>
    <row r="168" spans="2:16" x14ac:dyDescent="0.25">
      <c r="B168" t="s">
        <v>330</v>
      </c>
      <c r="C168" t="s">
        <v>17</v>
      </c>
      <c r="D168">
        <v>1100</v>
      </c>
      <c r="E168">
        <v>3300</v>
      </c>
      <c r="F168">
        <v>10</v>
      </c>
      <c r="G168" t="s">
        <v>18</v>
      </c>
      <c r="H168" t="s">
        <v>135</v>
      </c>
      <c r="I168" t="s">
        <v>187</v>
      </c>
      <c r="J168" t="s">
        <v>187</v>
      </c>
      <c r="K168" t="s">
        <v>187</v>
      </c>
      <c r="L168">
        <v>5.7932999999999995</v>
      </c>
      <c r="M168">
        <v>1.6589E-5</v>
      </c>
      <c r="N168">
        <v>5.7932999999999995</v>
      </c>
      <c r="O168">
        <v>1.6467999999999999E-5</v>
      </c>
      <c r="P168"/>
    </row>
    <row r="169" spans="2:16" x14ac:dyDescent="0.25">
      <c r="B169" t="s">
        <v>331</v>
      </c>
      <c r="C169" t="s">
        <v>17</v>
      </c>
      <c r="D169">
        <v>3300</v>
      </c>
      <c r="E169">
        <v>11000</v>
      </c>
      <c r="F169">
        <v>0.1</v>
      </c>
      <c r="G169" t="s">
        <v>18</v>
      </c>
      <c r="H169" t="s">
        <v>135</v>
      </c>
      <c r="I169" t="s">
        <v>187</v>
      </c>
      <c r="J169" t="s">
        <v>187</v>
      </c>
      <c r="K169" t="s">
        <v>187</v>
      </c>
      <c r="L169">
        <v>0.33</v>
      </c>
      <c r="M169">
        <v>6.8999999999999997E-4</v>
      </c>
      <c r="N169">
        <v>0.29035</v>
      </c>
      <c r="O169">
        <v>6.9271000000000003E-4</v>
      </c>
      <c r="P169"/>
    </row>
    <row r="170" spans="2:16" x14ac:dyDescent="0.25">
      <c r="B170" t="s">
        <v>332</v>
      </c>
      <c r="C170" t="s">
        <v>17</v>
      </c>
      <c r="D170">
        <v>3300</v>
      </c>
      <c r="E170">
        <v>11000</v>
      </c>
      <c r="F170">
        <v>1</v>
      </c>
      <c r="G170" t="s">
        <v>18</v>
      </c>
      <c r="H170" t="s">
        <v>135</v>
      </c>
      <c r="I170" t="s">
        <v>187</v>
      </c>
      <c r="J170" t="s">
        <v>187</v>
      </c>
      <c r="K170" t="s">
        <v>187</v>
      </c>
      <c r="L170">
        <v>0.37290000000000001</v>
      </c>
      <c r="M170">
        <v>6.8714000000000004E-4</v>
      </c>
      <c r="N170">
        <v>0.37261</v>
      </c>
      <c r="O170">
        <v>6.8714000000000004E-4</v>
      </c>
      <c r="P170"/>
    </row>
    <row r="171" spans="2:16" x14ac:dyDescent="0.25">
      <c r="B171" t="s">
        <v>333</v>
      </c>
      <c r="C171" t="s">
        <v>17</v>
      </c>
      <c r="D171">
        <v>3300</v>
      </c>
      <c r="E171">
        <v>11000</v>
      </c>
      <c r="F171">
        <v>10</v>
      </c>
      <c r="G171" t="s">
        <v>18</v>
      </c>
      <c r="H171" t="s">
        <v>135</v>
      </c>
      <c r="I171" t="s">
        <v>187</v>
      </c>
      <c r="J171" t="s">
        <v>187</v>
      </c>
      <c r="K171" t="s">
        <v>187</v>
      </c>
      <c r="L171">
        <v>4.8625999999999996</v>
      </c>
      <c r="M171">
        <v>4.4971000000000003E-4</v>
      </c>
      <c r="N171">
        <v>4.8624000000000001</v>
      </c>
      <c r="O171">
        <v>4.4965000000000001E-4</v>
      </c>
      <c r="P171"/>
    </row>
    <row r="172" spans="2:16" x14ac:dyDescent="0.25">
      <c r="B172" t="s">
        <v>334</v>
      </c>
      <c r="C172" t="s">
        <v>17</v>
      </c>
      <c r="D172">
        <v>3300</v>
      </c>
      <c r="E172">
        <v>11000</v>
      </c>
      <c r="F172">
        <v>100</v>
      </c>
      <c r="G172" t="s">
        <v>18</v>
      </c>
      <c r="H172" t="s">
        <v>135</v>
      </c>
      <c r="I172" t="s">
        <v>187</v>
      </c>
      <c r="J172" t="s">
        <v>187</v>
      </c>
      <c r="K172" t="s">
        <v>187</v>
      </c>
      <c r="L172">
        <v>57.851999999999997</v>
      </c>
      <c r="M172">
        <v>6.2354000000000006E-5</v>
      </c>
      <c r="N172">
        <v>57.851999999999997</v>
      </c>
      <c r="O172">
        <v>6.2302000000000001E-5</v>
      </c>
      <c r="P172"/>
    </row>
    <row r="173" spans="2:16" x14ac:dyDescent="0.25">
      <c r="B173" t="s">
        <v>335</v>
      </c>
      <c r="C173" t="s">
        <v>17</v>
      </c>
      <c r="D173">
        <v>11000</v>
      </c>
      <c r="E173">
        <v>33000</v>
      </c>
      <c r="F173">
        <v>0.1</v>
      </c>
      <c r="G173" t="s">
        <v>18</v>
      </c>
      <c r="H173" t="s">
        <v>135</v>
      </c>
      <c r="I173" t="s">
        <v>187</v>
      </c>
      <c r="J173" t="s">
        <v>187</v>
      </c>
      <c r="K173" t="s">
        <v>187</v>
      </c>
      <c r="L173">
        <v>2.9</v>
      </c>
      <c r="M173">
        <v>1.1999999999999999E-3</v>
      </c>
      <c r="N173">
        <v>2.887</v>
      </c>
      <c r="O173">
        <v>1.1547E-3</v>
      </c>
      <c r="P173"/>
    </row>
    <row r="174" spans="2:16" x14ac:dyDescent="0.25">
      <c r="B174" t="s">
        <v>336</v>
      </c>
      <c r="C174" t="s">
        <v>17</v>
      </c>
      <c r="D174">
        <v>11000</v>
      </c>
      <c r="E174">
        <v>33000</v>
      </c>
      <c r="F174">
        <v>1</v>
      </c>
      <c r="G174" t="s">
        <v>18</v>
      </c>
      <c r="H174" t="s">
        <v>135</v>
      </c>
      <c r="I174" t="s">
        <v>187</v>
      </c>
      <c r="J174" t="s">
        <v>187</v>
      </c>
      <c r="K174" t="s">
        <v>187</v>
      </c>
      <c r="L174">
        <v>2.9012000000000002</v>
      </c>
      <c r="M174">
        <v>1.1544000000000001E-3</v>
      </c>
      <c r="N174">
        <v>2.9010000000000002</v>
      </c>
      <c r="O174">
        <v>1.1544000000000001E-3</v>
      </c>
      <c r="P174"/>
    </row>
    <row r="175" spans="2:16" x14ac:dyDescent="0.25">
      <c r="B175" t="s">
        <v>136</v>
      </c>
      <c r="C175" t="s">
        <v>17</v>
      </c>
      <c r="D175">
        <v>11000</v>
      </c>
      <c r="E175">
        <v>33000</v>
      </c>
      <c r="F175">
        <v>10</v>
      </c>
      <c r="G175" t="s">
        <v>18</v>
      </c>
      <c r="H175" t="s">
        <v>135</v>
      </c>
      <c r="I175" t="s">
        <v>187</v>
      </c>
      <c r="J175" t="s">
        <v>187</v>
      </c>
      <c r="K175" t="s">
        <v>187</v>
      </c>
      <c r="L175">
        <v>4.2496999999999998</v>
      </c>
      <c r="M175">
        <v>1.1257999999999999E-3</v>
      </c>
      <c r="N175">
        <v>4.2488000000000001</v>
      </c>
      <c r="O175">
        <v>1.1257999999999999E-3</v>
      </c>
      <c r="P175"/>
    </row>
    <row r="176" spans="2:16" x14ac:dyDescent="0.25">
      <c r="B176" t="s">
        <v>337</v>
      </c>
      <c r="C176" t="s">
        <v>17</v>
      </c>
      <c r="D176">
        <v>11000</v>
      </c>
      <c r="E176">
        <v>33000</v>
      </c>
      <c r="F176">
        <v>100</v>
      </c>
      <c r="G176" t="s">
        <v>18</v>
      </c>
      <c r="H176" t="s">
        <v>135</v>
      </c>
      <c r="I176" t="s">
        <v>187</v>
      </c>
      <c r="J176" t="s">
        <v>187</v>
      </c>
      <c r="K176" t="s">
        <v>187</v>
      </c>
      <c r="L176">
        <v>54.576000000000001</v>
      </c>
      <c r="M176">
        <v>4.9848000000000004E-4</v>
      </c>
      <c r="N176">
        <v>54.576000000000001</v>
      </c>
      <c r="O176">
        <v>4.9841999999999996E-4</v>
      </c>
      <c r="P176"/>
    </row>
    <row r="177" spans="2:16" x14ac:dyDescent="0.25">
      <c r="B177" t="s">
        <v>338</v>
      </c>
      <c r="C177" t="s">
        <v>17</v>
      </c>
      <c r="D177">
        <v>33000</v>
      </c>
      <c r="E177">
        <v>110000</v>
      </c>
      <c r="F177">
        <v>1</v>
      </c>
      <c r="G177" t="s">
        <v>18</v>
      </c>
      <c r="H177" t="s">
        <v>135</v>
      </c>
      <c r="I177" t="s">
        <v>187</v>
      </c>
      <c r="J177" t="s">
        <v>187</v>
      </c>
      <c r="K177" t="s">
        <v>187</v>
      </c>
      <c r="L177">
        <v>3.5</v>
      </c>
      <c r="M177">
        <v>5.7999999999999996E-3</v>
      </c>
      <c r="N177">
        <v>3.4659</v>
      </c>
      <c r="O177">
        <v>5.7735E-3</v>
      </c>
      <c r="P177"/>
    </row>
    <row r="178" spans="2:16" x14ac:dyDescent="0.25">
      <c r="B178" t="s">
        <v>339</v>
      </c>
      <c r="C178" t="s">
        <v>17</v>
      </c>
      <c r="D178">
        <v>33000</v>
      </c>
      <c r="E178">
        <v>110000</v>
      </c>
      <c r="F178">
        <v>10</v>
      </c>
      <c r="G178" t="s">
        <v>18</v>
      </c>
      <c r="H178" t="s">
        <v>135</v>
      </c>
      <c r="I178" t="s">
        <v>187</v>
      </c>
      <c r="J178" t="s">
        <v>187</v>
      </c>
      <c r="K178" t="s">
        <v>187</v>
      </c>
      <c r="L178">
        <v>3.5801000000000003</v>
      </c>
      <c r="M178">
        <v>5.7727000000000004E-3</v>
      </c>
      <c r="N178">
        <v>3.5791000000000004</v>
      </c>
      <c r="O178">
        <v>5.7727000000000004E-3</v>
      </c>
      <c r="P178"/>
    </row>
    <row r="179" spans="2:16" x14ac:dyDescent="0.25">
      <c r="B179" t="s">
        <v>340</v>
      </c>
      <c r="C179" t="s">
        <v>17</v>
      </c>
      <c r="D179">
        <v>33000</v>
      </c>
      <c r="E179">
        <v>110000</v>
      </c>
      <c r="F179">
        <v>100</v>
      </c>
      <c r="G179" t="s">
        <v>18</v>
      </c>
      <c r="H179" t="s">
        <v>135</v>
      </c>
      <c r="I179" t="s">
        <v>187</v>
      </c>
      <c r="J179" t="s">
        <v>187</v>
      </c>
      <c r="K179" t="s">
        <v>187</v>
      </c>
      <c r="L179">
        <v>14.462</v>
      </c>
      <c r="M179">
        <v>5.6975000000000003E-3</v>
      </c>
      <c r="N179">
        <v>14.465</v>
      </c>
      <c r="O179">
        <v>5.6974E-3</v>
      </c>
      <c r="P179"/>
    </row>
    <row r="180" spans="2:16" x14ac:dyDescent="0.25">
      <c r="B180" t="s">
        <v>341</v>
      </c>
      <c r="C180" t="s">
        <v>17</v>
      </c>
      <c r="D180">
        <v>33000</v>
      </c>
      <c r="E180">
        <v>110000</v>
      </c>
      <c r="F180">
        <v>1000</v>
      </c>
      <c r="G180" t="s">
        <v>18</v>
      </c>
      <c r="H180" t="s">
        <v>135</v>
      </c>
      <c r="I180" t="s">
        <v>187</v>
      </c>
      <c r="J180" t="s">
        <v>187</v>
      </c>
      <c r="K180" t="s">
        <v>187</v>
      </c>
      <c r="L180">
        <v>503.99</v>
      </c>
      <c r="M180">
        <v>3.2606000000000002E-3</v>
      </c>
      <c r="N180">
        <v>503.99</v>
      </c>
      <c r="O180">
        <v>3.2604999999999999E-3</v>
      </c>
      <c r="P180"/>
    </row>
    <row r="181" spans="2:16" x14ac:dyDescent="0.25">
      <c r="B181" t="s">
        <v>342</v>
      </c>
      <c r="C181" t="s">
        <v>17</v>
      </c>
      <c r="D181">
        <v>110000</v>
      </c>
      <c r="E181">
        <v>330000</v>
      </c>
      <c r="F181">
        <v>1</v>
      </c>
      <c r="G181" t="s">
        <v>18</v>
      </c>
      <c r="H181" t="s">
        <v>135</v>
      </c>
      <c r="I181" t="s">
        <v>187</v>
      </c>
      <c r="J181" t="s">
        <v>187</v>
      </c>
      <c r="K181" t="s">
        <v>187</v>
      </c>
      <c r="L181">
        <v>120</v>
      </c>
      <c r="M181">
        <v>5.7999999999999996E-3</v>
      </c>
      <c r="N181">
        <v>115.47</v>
      </c>
      <c r="O181">
        <v>5.7735E-3</v>
      </c>
      <c r="P181"/>
    </row>
    <row r="182" spans="2:16" x14ac:dyDescent="0.25">
      <c r="B182" t="s">
        <v>343</v>
      </c>
      <c r="C182" t="s">
        <v>17</v>
      </c>
      <c r="D182">
        <v>110000</v>
      </c>
      <c r="E182">
        <v>330000</v>
      </c>
      <c r="F182">
        <v>10</v>
      </c>
      <c r="G182" t="s">
        <v>18</v>
      </c>
      <c r="H182" t="s">
        <v>135</v>
      </c>
      <c r="I182" t="s">
        <v>187</v>
      </c>
      <c r="J182" t="s">
        <v>187</v>
      </c>
      <c r="K182" t="s">
        <v>187</v>
      </c>
      <c r="L182">
        <v>120</v>
      </c>
      <c r="M182">
        <v>5.7733999999999997E-3</v>
      </c>
      <c r="N182">
        <v>115.52000000000001</v>
      </c>
      <c r="O182">
        <v>5.7733999999999997E-3</v>
      </c>
      <c r="P182"/>
    </row>
    <row r="183" spans="2:16" x14ac:dyDescent="0.25">
      <c r="B183" t="s">
        <v>344</v>
      </c>
      <c r="C183" t="s">
        <v>17</v>
      </c>
      <c r="D183">
        <v>110000</v>
      </c>
      <c r="E183">
        <v>330000</v>
      </c>
      <c r="F183">
        <v>100</v>
      </c>
      <c r="G183" t="s">
        <v>18</v>
      </c>
      <c r="H183" t="s">
        <v>135</v>
      </c>
      <c r="I183" t="s">
        <v>187</v>
      </c>
      <c r="J183" t="s">
        <v>187</v>
      </c>
      <c r="K183" t="s">
        <v>187</v>
      </c>
      <c r="L183">
        <v>120</v>
      </c>
      <c r="M183">
        <v>5.7670999999999998E-3</v>
      </c>
      <c r="N183">
        <v>118.42</v>
      </c>
      <c r="O183">
        <v>5.7670999999999998E-3</v>
      </c>
      <c r="P183"/>
    </row>
    <row r="184" spans="2:16" x14ac:dyDescent="0.25">
      <c r="B184" t="s">
        <v>345</v>
      </c>
      <c r="C184" t="s">
        <v>17</v>
      </c>
      <c r="D184">
        <v>110000</v>
      </c>
      <c r="E184">
        <v>330000</v>
      </c>
      <c r="F184">
        <v>1000</v>
      </c>
      <c r="G184" t="s">
        <v>18</v>
      </c>
      <c r="H184" t="s">
        <v>135</v>
      </c>
      <c r="I184" t="s">
        <v>187</v>
      </c>
      <c r="J184" t="s">
        <v>187</v>
      </c>
      <c r="K184" t="s">
        <v>187</v>
      </c>
      <c r="L184">
        <v>371.65999999999997</v>
      </c>
      <c r="M184">
        <v>5.2445000000000009E-3</v>
      </c>
      <c r="N184">
        <v>371.67</v>
      </c>
      <c r="O184">
        <v>5.2443999999999998E-3</v>
      </c>
      <c r="P184"/>
    </row>
    <row r="185" spans="2:16" x14ac:dyDescent="0.25">
      <c r="B185" t="s">
        <v>346</v>
      </c>
      <c r="C185" t="s">
        <v>17</v>
      </c>
      <c r="D185">
        <v>330000</v>
      </c>
      <c r="E185">
        <v>1100000</v>
      </c>
      <c r="F185">
        <v>10</v>
      </c>
      <c r="G185" t="s">
        <v>18</v>
      </c>
      <c r="H185" t="s">
        <v>135</v>
      </c>
      <c r="I185" t="s">
        <v>187</v>
      </c>
      <c r="J185" t="s">
        <v>187</v>
      </c>
      <c r="K185" t="s">
        <v>187</v>
      </c>
      <c r="L185">
        <v>930</v>
      </c>
      <c r="M185">
        <v>1.7000000000000001E-2</v>
      </c>
      <c r="N185">
        <v>577.19000000000005</v>
      </c>
      <c r="O185">
        <v>1.7321000000000003E-2</v>
      </c>
      <c r="P185"/>
    </row>
    <row r="186" spans="2:16" x14ac:dyDescent="0.25">
      <c r="B186" t="s">
        <v>347</v>
      </c>
      <c r="C186" t="s">
        <v>17</v>
      </c>
      <c r="D186">
        <v>330000</v>
      </c>
      <c r="E186">
        <v>1100000</v>
      </c>
      <c r="F186">
        <v>100</v>
      </c>
      <c r="G186" t="s">
        <v>18</v>
      </c>
      <c r="H186" t="s">
        <v>135</v>
      </c>
      <c r="I186" t="s">
        <v>187</v>
      </c>
      <c r="J186" t="s">
        <v>187</v>
      </c>
      <c r="K186" t="s">
        <v>187</v>
      </c>
      <c r="L186">
        <v>930</v>
      </c>
      <c r="M186">
        <v>1.7320000000000002E-2</v>
      </c>
      <c r="N186">
        <v>578</v>
      </c>
      <c r="O186">
        <v>1.7320000000000002E-2</v>
      </c>
      <c r="P186"/>
    </row>
    <row r="187" spans="2:16" x14ac:dyDescent="0.25">
      <c r="B187" t="s">
        <v>348</v>
      </c>
      <c r="C187" t="s">
        <v>17</v>
      </c>
      <c r="D187">
        <v>330000</v>
      </c>
      <c r="E187">
        <v>1100000</v>
      </c>
      <c r="F187">
        <v>1000</v>
      </c>
      <c r="G187" t="s">
        <v>18</v>
      </c>
      <c r="H187" t="s">
        <v>135</v>
      </c>
      <c r="I187" t="s">
        <v>187</v>
      </c>
      <c r="J187" t="s">
        <v>187</v>
      </c>
      <c r="K187" t="s">
        <v>187</v>
      </c>
      <c r="L187">
        <v>930</v>
      </c>
      <c r="M187">
        <v>1.7297E-2</v>
      </c>
      <c r="N187">
        <v>611.79</v>
      </c>
      <c r="O187">
        <v>1.7297E-2</v>
      </c>
      <c r="P187"/>
    </row>
    <row r="188" spans="2:16" x14ac:dyDescent="0.25">
      <c r="B188" t="s">
        <v>349</v>
      </c>
      <c r="C188" t="s">
        <v>17</v>
      </c>
      <c r="D188">
        <v>330000</v>
      </c>
      <c r="E188">
        <v>1100000</v>
      </c>
      <c r="F188">
        <v>10000</v>
      </c>
      <c r="G188" t="s">
        <v>18</v>
      </c>
      <c r="H188" t="s">
        <v>135</v>
      </c>
      <c r="I188" t="s">
        <v>187</v>
      </c>
      <c r="J188" t="s">
        <v>187</v>
      </c>
      <c r="K188" t="s">
        <v>187</v>
      </c>
      <c r="L188">
        <v>3454.2</v>
      </c>
      <c r="M188">
        <v>1.5468000000000001E-2</v>
      </c>
      <c r="N188">
        <v>3454.1</v>
      </c>
      <c r="O188">
        <v>1.5468000000000001E-2</v>
      </c>
      <c r="P188"/>
    </row>
    <row r="189" spans="2:16" x14ac:dyDescent="0.25">
      <c r="B189" t="s">
        <v>350</v>
      </c>
      <c r="C189" t="s">
        <v>19</v>
      </c>
      <c r="D189">
        <v>1E-3</v>
      </c>
      <c r="E189">
        <v>3.3000000000000002E-2</v>
      </c>
      <c r="F189">
        <v>9.9999999999999995E-7</v>
      </c>
      <c r="G189" t="s">
        <v>16</v>
      </c>
      <c r="H189" t="s">
        <v>15</v>
      </c>
      <c r="I189">
        <v>0.01</v>
      </c>
      <c r="J189">
        <v>4.4999999999999998E-2</v>
      </c>
      <c r="K189" t="s">
        <v>21</v>
      </c>
      <c r="L189">
        <v>25</v>
      </c>
      <c r="M189">
        <v>1700</v>
      </c>
      <c r="N189">
        <v>23.108000000000001</v>
      </c>
      <c r="O189">
        <v>1731.8</v>
      </c>
      <c r="P189"/>
    </row>
    <row r="190" spans="2:16" x14ac:dyDescent="0.25">
      <c r="B190" t="s">
        <v>351</v>
      </c>
      <c r="C190" t="s">
        <v>19</v>
      </c>
      <c r="D190">
        <v>1E-3</v>
      </c>
      <c r="E190">
        <v>3.3000000000000002E-2</v>
      </c>
      <c r="F190">
        <v>1.0000000000000001E-5</v>
      </c>
      <c r="G190" t="s">
        <v>16</v>
      </c>
      <c r="H190" t="s">
        <v>15</v>
      </c>
      <c r="I190">
        <v>0.01</v>
      </c>
      <c r="J190">
        <v>4.4999999999999998E-2</v>
      </c>
      <c r="K190" t="s">
        <v>21</v>
      </c>
      <c r="L190">
        <v>25</v>
      </c>
      <c r="M190">
        <v>1717.9</v>
      </c>
      <c r="N190">
        <v>23.784000000000002</v>
      </c>
      <c r="O190">
        <v>1717.6</v>
      </c>
      <c r="P190"/>
    </row>
    <row r="191" spans="2:16" x14ac:dyDescent="0.25">
      <c r="B191" t="s">
        <v>352</v>
      </c>
      <c r="C191" t="s">
        <v>19</v>
      </c>
      <c r="D191">
        <v>1E-3</v>
      </c>
      <c r="E191">
        <v>3.3000000000000002E-2</v>
      </c>
      <c r="F191">
        <v>1E-4</v>
      </c>
      <c r="G191" t="s">
        <v>16</v>
      </c>
      <c r="H191" t="s">
        <v>15</v>
      </c>
      <c r="I191">
        <v>0.01</v>
      </c>
      <c r="J191">
        <v>4.4999999999999998E-2</v>
      </c>
      <c r="K191" t="s">
        <v>21</v>
      </c>
      <c r="L191">
        <v>61.982999999999997</v>
      </c>
      <c r="M191">
        <v>1124.3000000000002</v>
      </c>
      <c r="N191">
        <v>61.97</v>
      </c>
      <c r="O191">
        <v>1122.7</v>
      </c>
      <c r="P191"/>
    </row>
    <row r="192" spans="2:16" x14ac:dyDescent="0.25">
      <c r="B192" t="s">
        <v>353</v>
      </c>
      <c r="C192" t="s">
        <v>19</v>
      </c>
      <c r="D192">
        <v>1E-3</v>
      </c>
      <c r="E192">
        <v>3.3000000000000002E-2</v>
      </c>
      <c r="F192">
        <v>1E-3</v>
      </c>
      <c r="G192" t="s">
        <v>16</v>
      </c>
      <c r="H192" t="s">
        <v>15</v>
      </c>
      <c r="I192">
        <v>0.01</v>
      </c>
      <c r="J192">
        <v>4.4999999999999998E-2</v>
      </c>
      <c r="K192" t="s">
        <v>21</v>
      </c>
      <c r="L192">
        <v>580.38</v>
      </c>
      <c r="M192">
        <v>157.29000000000002</v>
      </c>
      <c r="N192">
        <v>580.38</v>
      </c>
      <c r="O192">
        <v>156.07999999999998</v>
      </c>
      <c r="P192"/>
    </row>
    <row r="193" spans="2:16" x14ac:dyDescent="0.25">
      <c r="B193" t="s">
        <v>354</v>
      </c>
      <c r="C193" t="s">
        <v>19</v>
      </c>
      <c r="D193">
        <v>1E-3</v>
      </c>
      <c r="E193">
        <v>3.3000000000000002E-2</v>
      </c>
      <c r="F193">
        <v>0.01</v>
      </c>
      <c r="G193" t="s">
        <v>16</v>
      </c>
      <c r="H193" t="s">
        <v>15</v>
      </c>
      <c r="I193">
        <v>0.01</v>
      </c>
      <c r="J193">
        <v>4.4999999999999998E-2</v>
      </c>
      <c r="K193" t="s">
        <v>21</v>
      </c>
      <c r="L193">
        <v>5800</v>
      </c>
      <c r="M193">
        <v>16.175999999999998</v>
      </c>
      <c r="N193">
        <v>5800</v>
      </c>
      <c r="O193">
        <v>15.689000000000002</v>
      </c>
      <c r="P193"/>
    </row>
    <row r="194" spans="2:16" x14ac:dyDescent="0.25">
      <c r="B194" t="s">
        <v>355</v>
      </c>
      <c r="C194" t="s">
        <v>19</v>
      </c>
      <c r="D194">
        <v>1E-3</v>
      </c>
      <c r="E194">
        <v>3.3000000000000002E-2</v>
      </c>
      <c r="F194">
        <v>9.9999999999999995E-7</v>
      </c>
      <c r="G194" t="s">
        <v>16</v>
      </c>
      <c r="H194" t="s">
        <v>15</v>
      </c>
      <c r="I194">
        <v>4.4999999999999998E-2</v>
      </c>
      <c r="J194">
        <v>10</v>
      </c>
      <c r="K194" t="s">
        <v>21</v>
      </c>
      <c r="L194">
        <v>24</v>
      </c>
      <c r="M194">
        <v>1200</v>
      </c>
      <c r="N194">
        <v>23.109000000000002</v>
      </c>
      <c r="O194">
        <v>1154.4000000000001</v>
      </c>
      <c r="P194"/>
    </row>
    <row r="195" spans="2:16" x14ac:dyDescent="0.25">
      <c r="B195" t="s">
        <v>356</v>
      </c>
      <c r="C195" t="s">
        <v>19</v>
      </c>
      <c r="D195">
        <v>1E-3</v>
      </c>
      <c r="E195">
        <v>3.3000000000000002E-2</v>
      </c>
      <c r="F195">
        <v>1.0000000000000001E-5</v>
      </c>
      <c r="G195" t="s">
        <v>16</v>
      </c>
      <c r="H195" t="s">
        <v>15</v>
      </c>
      <c r="I195">
        <v>4.4999999999999998E-2</v>
      </c>
      <c r="J195">
        <v>10</v>
      </c>
      <c r="K195" t="s">
        <v>21</v>
      </c>
      <c r="L195">
        <v>24</v>
      </c>
      <c r="M195">
        <v>1142.3000000000002</v>
      </c>
      <c r="N195">
        <v>23.798000000000002</v>
      </c>
      <c r="O195">
        <v>1141.8</v>
      </c>
      <c r="P195"/>
    </row>
    <row r="196" spans="2:16" x14ac:dyDescent="0.25">
      <c r="B196" t="s">
        <v>357</v>
      </c>
      <c r="C196" t="s">
        <v>19</v>
      </c>
      <c r="D196">
        <v>1E-3</v>
      </c>
      <c r="E196">
        <v>3.3000000000000002E-2</v>
      </c>
      <c r="F196">
        <v>1E-4</v>
      </c>
      <c r="G196" t="s">
        <v>16</v>
      </c>
      <c r="H196" t="s">
        <v>15</v>
      </c>
      <c r="I196">
        <v>4.4999999999999998E-2</v>
      </c>
      <c r="J196">
        <v>10</v>
      </c>
      <c r="K196" t="s">
        <v>21</v>
      </c>
      <c r="L196">
        <v>62.21</v>
      </c>
      <c r="M196">
        <v>672.32999999999993</v>
      </c>
      <c r="N196">
        <v>62.198</v>
      </c>
      <c r="O196">
        <v>670.35</v>
      </c>
      <c r="P196"/>
    </row>
    <row r="197" spans="2:16" x14ac:dyDescent="0.25">
      <c r="B197" t="s">
        <v>358</v>
      </c>
      <c r="C197" t="s">
        <v>19</v>
      </c>
      <c r="D197">
        <v>1E-3</v>
      </c>
      <c r="E197">
        <v>3.3000000000000002E-2</v>
      </c>
      <c r="F197">
        <v>1E-3</v>
      </c>
      <c r="G197" t="s">
        <v>16</v>
      </c>
      <c r="H197" t="s">
        <v>15</v>
      </c>
      <c r="I197">
        <v>4.4999999999999998E-2</v>
      </c>
      <c r="J197">
        <v>10</v>
      </c>
      <c r="K197" t="s">
        <v>21</v>
      </c>
      <c r="L197">
        <v>580.42999999999995</v>
      </c>
      <c r="M197">
        <v>85.997</v>
      </c>
      <c r="N197">
        <v>580.41999999999996</v>
      </c>
      <c r="O197">
        <v>84.786000000000001</v>
      </c>
      <c r="P197"/>
    </row>
    <row r="198" spans="2:16" x14ac:dyDescent="0.25">
      <c r="B198" t="s">
        <v>359</v>
      </c>
      <c r="C198" t="s">
        <v>19</v>
      </c>
      <c r="D198">
        <v>1E-3</v>
      </c>
      <c r="E198">
        <v>3.3000000000000002E-2</v>
      </c>
      <c r="F198">
        <v>0.01</v>
      </c>
      <c r="G198" t="s">
        <v>16</v>
      </c>
      <c r="H198" t="s">
        <v>15</v>
      </c>
      <c r="I198">
        <v>4.4999999999999998E-2</v>
      </c>
      <c r="J198">
        <v>10</v>
      </c>
      <c r="K198" t="s">
        <v>21</v>
      </c>
      <c r="L198">
        <v>5800.1</v>
      </c>
      <c r="M198">
        <v>8.9929000000000006</v>
      </c>
      <c r="N198">
        <v>5800.1</v>
      </c>
      <c r="O198">
        <v>8.5054999999999996</v>
      </c>
      <c r="P198"/>
    </row>
    <row r="199" spans="2:16" x14ac:dyDescent="0.25">
      <c r="B199" t="s">
        <v>360</v>
      </c>
      <c r="C199" t="s">
        <v>19</v>
      </c>
      <c r="D199">
        <v>1E-3</v>
      </c>
      <c r="E199">
        <v>3.3000000000000002E-2</v>
      </c>
      <c r="F199">
        <v>9.9999999999999995E-7</v>
      </c>
      <c r="G199" t="s">
        <v>16</v>
      </c>
      <c r="H199" t="s">
        <v>15</v>
      </c>
      <c r="I199">
        <v>10</v>
      </c>
      <c r="J199">
        <v>20</v>
      </c>
      <c r="K199" t="s">
        <v>21</v>
      </c>
      <c r="L199">
        <v>25</v>
      </c>
      <c r="M199">
        <v>1700</v>
      </c>
      <c r="N199">
        <v>23.108000000000001</v>
      </c>
      <c r="O199">
        <v>1731.8</v>
      </c>
      <c r="P199"/>
    </row>
    <row r="200" spans="2:16" x14ac:dyDescent="0.25">
      <c r="B200" t="s">
        <v>361</v>
      </c>
      <c r="C200" t="s">
        <v>19</v>
      </c>
      <c r="D200">
        <v>1E-3</v>
      </c>
      <c r="E200">
        <v>3.3000000000000002E-2</v>
      </c>
      <c r="F200">
        <v>1.0000000000000001E-5</v>
      </c>
      <c r="G200" t="s">
        <v>16</v>
      </c>
      <c r="H200" t="s">
        <v>15</v>
      </c>
      <c r="I200">
        <v>10</v>
      </c>
      <c r="J200">
        <v>20</v>
      </c>
      <c r="K200" t="s">
        <v>21</v>
      </c>
      <c r="L200">
        <v>25</v>
      </c>
      <c r="M200">
        <v>1717.9</v>
      </c>
      <c r="N200">
        <v>23.784000000000002</v>
      </c>
      <c r="O200">
        <v>1717.6</v>
      </c>
      <c r="P200"/>
    </row>
    <row r="201" spans="2:16" x14ac:dyDescent="0.25">
      <c r="B201" t="s">
        <v>362</v>
      </c>
      <c r="C201" t="s">
        <v>19</v>
      </c>
      <c r="D201">
        <v>1E-3</v>
      </c>
      <c r="E201">
        <v>3.3000000000000002E-2</v>
      </c>
      <c r="F201">
        <v>1E-4</v>
      </c>
      <c r="G201" t="s">
        <v>16</v>
      </c>
      <c r="H201" t="s">
        <v>15</v>
      </c>
      <c r="I201">
        <v>10</v>
      </c>
      <c r="J201">
        <v>20</v>
      </c>
      <c r="K201" t="s">
        <v>21</v>
      </c>
      <c r="L201">
        <v>61.982999999999997</v>
      </c>
      <c r="M201">
        <v>1124.3000000000002</v>
      </c>
      <c r="N201">
        <v>61.97</v>
      </c>
      <c r="O201">
        <v>1122.7</v>
      </c>
      <c r="P201"/>
    </row>
    <row r="202" spans="2:16" x14ac:dyDescent="0.25">
      <c r="B202" t="s">
        <v>363</v>
      </c>
      <c r="C202" t="s">
        <v>19</v>
      </c>
      <c r="D202">
        <v>1E-3</v>
      </c>
      <c r="E202">
        <v>3.3000000000000002E-2</v>
      </c>
      <c r="F202">
        <v>1E-3</v>
      </c>
      <c r="G202" t="s">
        <v>16</v>
      </c>
      <c r="H202" t="s">
        <v>15</v>
      </c>
      <c r="I202">
        <v>10</v>
      </c>
      <c r="J202">
        <v>20</v>
      </c>
      <c r="K202" t="s">
        <v>21</v>
      </c>
      <c r="L202">
        <v>580.38</v>
      </c>
      <c r="M202">
        <v>157.29000000000002</v>
      </c>
      <c r="N202">
        <v>580.38</v>
      </c>
      <c r="O202">
        <v>156.07999999999998</v>
      </c>
      <c r="P202"/>
    </row>
    <row r="203" spans="2:16" x14ac:dyDescent="0.25">
      <c r="B203" t="s">
        <v>364</v>
      </c>
      <c r="C203" t="s">
        <v>19</v>
      </c>
      <c r="D203">
        <v>1E-3</v>
      </c>
      <c r="E203">
        <v>3.3000000000000002E-2</v>
      </c>
      <c r="F203">
        <v>0.01</v>
      </c>
      <c r="G203" t="s">
        <v>16</v>
      </c>
      <c r="H203" t="s">
        <v>15</v>
      </c>
      <c r="I203">
        <v>10</v>
      </c>
      <c r="J203">
        <v>20</v>
      </c>
      <c r="K203" t="s">
        <v>21</v>
      </c>
      <c r="L203">
        <v>5800</v>
      </c>
      <c r="M203">
        <v>16.175999999999998</v>
      </c>
      <c r="N203">
        <v>5800</v>
      </c>
      <c r="O203">
        <v>15.689000000000002</v>
      </c>
      <c r="P203"/>
    </row>
    <row r="204" spans="2:16" x14ac:dyDescent="0.25">
      <c r="B204" t="s">
        <v>365</v>
      </c>
      <c r="C204" t="s">
        <v>19</v>
      </c>
      <c r="D204">
        <v>1E-3</v>
      </c>
      <c r="E204">
        <v>3.3000000000000002E-2</v>
      </c>
      <c r="F204">
        <v>9.9999999999999995E-7</v>
      </c>
      <c r="G204" t="s">
        <v>16</v>
      </c>
      <c r="H204" t="s">
        <v>15</v>
      </c>
      <c r="I204">
        <v>20</v>
      </c>
      <c r="J204">
        <v>50</v>
      </c>
      <c r="K204" t="s">
        <v>21</v>
      </c>
      <c r="L204">
        <v>24</v>
      </c>
      <c r="M204">
        <v>2300</v>
      </c>
      <c r="N204">
        <v>23.108000000000001</v>
      </c>
      <c r="O204">
        <v>2309.1</v>
      </c>
      <c r="P204"/>
    </row>
    <row r="205" spans="2:16" x14ac:dyDescent="0.25">
      <c r="B205" t="s">
        <v>366</v>
      </c>
      <c r="C205" t="s">
        <v>19</v>
      </c>
      <c r="D205">
        <v>1E-3</v>
      </c>
      <c r="E205">
        <v>3.3000000000000002E-2</v>
      </c>
      <c r="F205">
        <v>1.0000000000000001E-5</v>
      </c>
      <c r="G205" t="s">
        <v>16</v>
      </c>
      <c r="H205" t="s">
        <v>15</v>
      </c>
      <c r="I205">
        <v>20</v>
      </c>
      <c r="J205">
        <v>50</v>
      </c>
      <c r="K205" t="s">
        <v>21</v>
      </c>
      <c r="L205">
        <v>24</v>
      </c>
      <c r="M205">
        <v>2294.4</v>
      </c>
      <c r="N205">
        <v>23.77</v>
      </c>
      <c r="O205">
        <v>2294.1</v>
      </c>
      <c r="P205"/>
    </row>
    <row r="206" spans="2:16" x14ac:dyDescent="0.25">
      <c r="B206" t="s">
        <v>367</v>
      </c>
      <c r="C206" t="s">
        <v>19</v>
      </c>
      <c r="D206">
        <v>1E-3</v>
      </c>
      <c r="E206">
        <v>3.3000000000000002E-2</v>
      </c>
      <c r="F206">
        <v>1E-4</v>
      </c>
      <c r="G206" t="s">
        <v>16</v>
      </c>
      <c r="H206" t="s">
        <v>15</v>
      </c>
      <c r="I206">
        <v>20</v>
      </c>
      <c r="J206">
        <v>50</v>
      </c>
      <c r="K206" t="s">
        <v>21</v>
      </c>
      <c r="L206">
        <v>61.72</v>
      </c>
      <c r="M206">
        <v>1616.4</v>
      </c>
      <c r="N206">
        <v>61.707999999999998</v>
      </c>
      <c r="O206">
        <v>1615</v>
      </c>
      <c r="P206"/>
    </row>
    <row r="207" spans="2:16" x14ac:dyDescent="0.25">
      <c r="B207" t="s">
        <v>368</v>
      </c>
      <c r="C207" t="s">
        <v>19</v>
      </c>
      <c r="D207">
        <v>1E-3</v>
      </c>
      <c r="E207">
        <v>3.3000000000000002E-2</v>
      </c>
      <c r="F207">
        <v>1E-3</v>
      </c>
      <c r="G207" t="s">
        <v>16</v>
      </c>
      <c r="H207" t="s">
        <v>15</v>
      </c>
      <c r="I207">
        <v>20</v>
      </c>
      <c r="J207">
        <v>50</v>
      </c>
      <c r="K207" t="s">
        <v>21</v>
      </c>
      <c r="L207">
        <v>580.31999999999994</v>
      </c>
      <c r="M207">
        <v>247.57000000000002</v>
      </c>
      <c r="N207">
        <v>580.30999999999995</v>
      </c>
      <c r="O207">
        <v>246.37</v>
      </c>
      <c r="P207"/>
    </row>
    <row r="208" spans="2:16" x14ac:dyDescent="0.25">
      <c r="B208" t="s">
        <v>369</v>
      </c>
      <c r="C208" t="s">
        <v>19</v>
      </c>
      <c r="D208">
        <v>1E-3</v>
      </c>
      <c r="E208">
        <v>3.3000000000000002E-2</v>
      </c>
      <c r="F208">
        <v>0.01</v>
      </c>
      <c r="G208" t="s">
        <v>16</v>
      </c>
      <c r="H208" t="s">
        <v>15</v>
      </c>
      <c r="I208">
        <v>20</v>
      </c>
      <c r="J208">
        <v>50</v>
      </c>
      <c r="K208" t="s">
        <v>21</v>
      </c>
      <c r="L208">
        <v>5800</v>
      </c>
      <c r="M208">
        <v>25.312999999999999</v>
      </c>
      <c r="N208">
        <v>5800</v>
      </c>
      <c r="O208">
        <v>24.826000000000001</v>
      </c>
      <c r="P208"/>
    </row>
    <row r="209" spans="2:16" x14ac:dyDescent="0.25">
      <c r="B209" t="s">
        <v>370</v>
      </c>
      <c r="C209" t="s">
        <v>19</v>
      </c>
      <c r="D209">
        <v>1E-3</v>
      </c>
      <c r="E209">
        <v>3.3000000000000002E-2</v>
      </c>
      <c r="F209">
        <v>9.9999999999999995E-7</v>
      </c>
      <c r="G209" t="s">
        <v>16</v>
      </c>
      <c r="H209" t="s">
        <v>15</v>
      </c>
      <c r="I209">
        <v>50</v>
      </c>
      <c r="J209">
        <v>100</v>
      </c>
      <c r="K209" t="s">
        <v>21</v>
      </c>
      <c r="L209">
        <v>40</v>
      </c>
      <c r="M209">
        <v>4000</v>
      </c>
      <c r="N209">
        <v>38.113</v>
      </c>
      <c r="O209">
        <v>4041.2999999999997</v>
      </c>
      <c r="P209"/>
    </row>
    <row r="210" spans="2:16" x14ac:dyDescent="0.25">
      <c r="B210" t="s">
        <v>371</v>
      </c>
      <c r="C210" t="s">
        <v>19</v>
      </c>
      <c r="D210">
        <v>1E-3</v>
      </c>
      <c r="E210">
        <v>3.3000000000000002E-2</v>
      </c>
      <c r="F210">
        <v>1.0000000000000001E-5</v>
      </c>
      <c r="G210" t="s">
        <v>16</v>
      </c>
      <c r="H210" t="s">
        <v>15</v>
      </c>
      <c r="I210">
        <v>50</v>
      </c>
      <c r="J210">
        <v>100</v>
      </c>
      <c r="K210" t="s">
        <v>21</v>
      </c>
      <c r="L210">
        <v>40</v>
      </c>
      <c r="M210">
        <v>4031.5000000000005</v>
      </c>
      <c r="N210">
        <v>38.516999999999996</v>
      </c>
      <c r="O210">
        <v>4032</v>
      </c>
      <c r="P210"/>
    </row>
    <row r="211" spans="2:16" x14ac:dyDescent="0.25">
      <c r="B211" t="s">
        <v>372</v>
      </c>
      <c r="C211" t="s">
        <v>19</v>
      </c>
      <c r="D211">
        <v>1E-3</v>
      </c>
      <c r="E211">
        <v>3.3000000000000002E-2</v>
      </c>
      <c r="F211">
        <v>1E-4</v>
      </c>
      <c r="G211" t="s">
        <v>16</v>
      </c>
      <c r="H211" t="s">
        <v>15</v>
      </c>
      <c r="I211">
        <v>50</v>
      </c>
      <c r="J211">
        <v>100</v>
      </c>
      <c r="K211" t="s">
        <v>21</v>
      </c>
      <c r="L211">
        <v>68.374000000000009</v>
      </c>
      <c r="M211">
        <v>3416</v>
      </c>
      <c r="N211">
        <v>68.283000000000001</v>
      </c>
      <c r="O211">
        <v>3416.2</v>
      </c>
      <c r="P211"/>
    </row>
    <row r="212" spans="2:16" x14ac:dyDescent="0.25">
      <c r="B212" t="s">
        <v>373</v>
      </c>
      <c r="C212" t="s">
        <v>19</v>
      </c>
      <c r="D212">
        <v>1E-3</v>
      </c>
      <c r="E212">
        <v>3.3000000000000002E-2</v>
      </c>
      <c r="F212">
        <v>1E-3</v>
      </c>
      <c r="G212" t="s">
        <v>16</v>
      </c>
      <c r="H212" t="s">
        <v>15</v>
      </c>
      <c r="I212">
        <v>50</v>
      </c>
      <c r="J212">
        <v>100</v>
      </c>
      <c r="K212" t="s">
        <v>21</v>
      </c>
      <c r="L212">
        <v>580.85</v>
      </c>
      <c r="M212">
        <v>729.42</v>
      </c>
      <c r="N212">
        <v>580.79999999999995</v>
      </c>
      <c r="O212">
        <v>727.73</v>
      </c>
      <c r="P212"/>
    </row>
    <row r="213" spans="2:16" x14ac:dyDescent="0.25">
      <c r="B213" t="s">
        <v>374</v>
      </c>
      <c r="C213" t="s">
        <v>19</v>
      </c>
      <c r="D213">
        <v>1E-3</v>
      </c>
      <c r="E213">
        <v>3.3000000000000002E-2</v>
      </c>
      <c r="F213">
        <v>0.01</v>
      </c>
      <c r="G213" t="s">
        <v>16</v>
      </c>
      <c r="H213" t="s">
        <v>15</v>
      </c>
      <c r="I213">
        <v>50</v>
      </c>
      <c r="J213">
        <v>100</v>
      </c>
      <c r="K213" t="s">
        <v>21</v>
      </c>
      <c r="L213">
        <v>5800.1</v>
      </c>
      <c r="M213">
        <v>75.134999999999991</v>
      </c>
      <c r="N213">
        <v>5800.1</v>
      </c>
      <c r="O213">
        <v>74.409000000000006</v>
      </c>
      <c r="P213"/>
    </row>
    <row r="214" spans="2:16" x14ac:dyDescent="0.25">
      <c r="B214" t="s">
        <v>375</v>
      </c>
      <c r="C214" t="s">
        <v>19</v>
      </c>
      <c r="D214">
        <v>1E-3</v>
      </c>
      <c r="E214">
        <v>3.3000000000000002E-2</v>
      </c>
      <c r="F214">
        <v>9.9999999999999995E-7</v>
      </c>
      <c r="G214" t="s">
        <v>16</v>
      </c>
      <c r="H214" t="s">
        <v>15</v>
      </c>
      <c r="I214">
        <v>100</v>
      </c>
      <c r="J214">
        <v>500</v>
      </c>
      <c r="K214" t="s">
        <v>21</v>
      </c>
      <c r="L214">
        <v>70</v>
      </c>
      <c r="M214">
        <v>12000</v>
      </c>
      <c r="N214">
        <v>69.286000000000001</v>
      </c>
      <c r="O214">
        <v>11547</v>
      </c>
      <c r="P214"/>
    </row>
    <row r="215" spans="2:16" x14ac:dyDescent="0.25">
      <c r="B215" t="s">
        <v>376</v>
      </c>
      <c r="C215" t="s">
        <v>19</v>
      </c>
      <c r="D215">
        <v>1E-3</v>
      </c>
      <c r="E215">
        <v>3.3000000000000002E-2</v>
      </c>
      <c r="F215">
        <v>1.0000000000000001E-5</v>
      </c>
      <c r="G215" t="s">
        <v>16</v>
      </c>
      <c r="H215" t="s">
        <v>15</v>
      </c>
      <c r="I215">
        <v>100</v>
      </c>
      <c r="J215">
        <v>500</v>
      </c>
      <c r="K215" t="s">
        <v>21</v>
      </c>
      <c r="L215">
        <v>70</v>
      </c>
      <c r="M215">
        <v>11541</v>
      </c>
      <c r="N215">
        <v>69.497</v>
      </c>
      <c r="O215">
        <v>11542</v>
      </c>
      <c r="P215"/>
    </row>
    <row r="216" spans="2:16" x14ac:dyDescent="0.25">
      <c r="B216" t="s">
        <v>377</v>
      </c>
      <c r="C216" t="s">
        <v>19</v>
      </c>
      <c r="D216">
        <v>1E-3</v>
      </c>
      <c r="E216">
        <v>3.3000000000000002E-2</v>
      </c>
      <c r="F216">
        <v>1E-4</v>
      </c>
      <c r="G216" t="s">
        <v>16</v>
      </c>
      <c r="H216" t="s">
        <v>15</v>
      </c>
      <c r="I216">
        <v>100</v>
      </c>
      <c r="J216">
        <v>500</v>
      </c>
      <c r="K216" t="s">
        <v>21</v>
      </c>
      <c r="L216">
        <v>88.56</v>
      </c>
      <c r="M216">
        <v>11078</v>
      </c>
      <c r="N216">
        <v>88.414000000000001</v>
      </c>
      <c r="O216">
        <v>11080</v>
      </c>
      <c r="P216"/>
    </row>
    <row r="217" spans="2:16" x14ac:dyDescent="0.25">
      <c r="B217" t="s">
        <v>378</v>
      </c>
      <c r="C217" t="s">
        <v>19</v>
      </c>
      <c r="D217">
        <v>1E-3</v>
      </c>
      <c r="E217">
        <v>3.3000000000000002E-2</v>
      </c>
      <c r="F217">
        <v>1E-3</v>
      </c>
      <c r="G217" t="s">
        <v>16</v>
      </c>
      <c r="H217" t="s">
        <v>15</v>
      </c>
      <c r="I217">
        <v>100</v>
      </c>
      <c r="J217">
        <v>500</v>
      </c>
      <c r="K217" t="s">
        <v>21</v>
      </c>
      <c r="L217">
        <v>581.05999999999995</v>
      </c>
      <c r="M217">
        <v>4649.5</v>
      </c>
      <c r="N217">
        <v>580.96</v>
      </c>
      <c r="O217">
        <v>4646.8</v>
      </c>
      <c r="P217"/>
    </row>
    <row r="218" spans="2:16" x14ac:dyDescent="0.25">
      <c r="B218" t="s">
        <v>379</v>
      </c>
      <c r="C218" t="s">
        <v>19</v>
      </c>
      <c r="D218">
        <v>1E-3</v>
      </c>
      <c r="E218">
        <v>3.3000000000000002E-2</v>
      </c>
      <c r="F218">
        <v>0.01</v>
      </c>
      <c r="G218" t="s">
        <v>16</v>
      </c>
      <c r="H218" t="s">
        <v>15</v>
      </c>
      <c r="I218">
        <v>100</v>
      </c>
      <c r="J218">
        <v>500</v>
      </c>
      <c r="K218" t="s">
        <v>21</v>
      </c>
      <c r="L218">
        <v>5800.1</v>
      </c>
      <c r="M218">
        <v>529.56999999999994</v>
      </c>
      <c r="N218">
        <v>5800</v>
      </c>
      <c r="O218">
        <v>527.91999999999996</v>
      </c>
      <c r="P218"/>
    </row>
    <row r="219" spans="2:16" x14ac:dyDescent="0.25">
      <c r="B219" t="s">
        <v>380</v>
      </c>
      <c r="C219" t="s">
        <v>19</v>
      </c>
      <c r="D219">
        <v>3.3000000000000002E-2</v>
      </c>
      <c r="E219">
        <v>0.33</v>
      </c>
      <c r="F219">
        <v>9.9999999999999995E-7</v>
      </c>
      <c r="G219" t="s">
        <v>16</v>
      </c>
      <c r="H219" t="s">
        <v>15</v>
      </c>
      <c r="I219">
        <v>0.01</v>
      </c>
      <c r="J219">
        <v>4.4999999999999998E-2</v>
      </c>
      <c r="K219" t="s">
        <v>21</v>
      </c>
      <c r="L219">
        <v>33</v>
      </c>
      <c r="M219">
        <v>550</v>
      </c>
      <c r="N219">
        <v>23.103000000000002</v>
      </c>
      <c r="O219">
        <v>577.33000000000004</v>
      </c>
      <c r="P219"/>
    </row>
    <row r="220" spans="2:16" x14ac:dyDescent="0.25">
      <c r="B220" t="s">
        <v>381</v>
      </c>
      <c r="C220" t="s">
        <v>19</v>
      </c>
      <c r="D220">
        <v>3.3000000000000002E-2</v>
      </c>
      <c r="E220">
        <v>0.33</v>
      </c>
      <c r="F220">
        <v>1.0000000000000001E-5</v>
      </c>
      <c r="G220" t="s">
        <v>16</v>
      </c>
      <c r="H220" t="s">
        <v>15</v>
      </c>
      <c r="I220">
        <v>0.01</v>
      </c>
      <c r="J220">
        <v>4.4999999999999998E-2</v>
      </c>
      <c r="K220" t="s">
        <v>21</v>
      </c>
      <c r="L220">
        <v>33</v>
      </c>
      <c r="M220">
        <v>549.05000000000007</v>
      </c>
      <c r="N220">
        <v>23.531000000000002</v>
      </c>
      <c r="O220">
        <v>576.27</v>
      </c>
      <c r="P220"/>
    </row>
    <row r="221" spans="2:16" x14ac:dyDescent="0.25">
      <c r="B221" t="s">
        <v>382</v>
      </c>
      <c r="C221" t="s">
        <v>19</v>
      </c>
      <c r="D221">
        <v>3.3000000000000002E-2</v>
      </c>
      <c r="E221">
        <v>0.33</v>
      </c>
      <c r="F221">
        <v>1E-4</v>
      </c>
      <c r="G221" t="s">
        <v>16</v>
      </c>
      <c r="H221" t="s">
        <v>15</v>
      </c>
      <c r="I221">
        <v>0.01</v>
      </c>
      <c r="J221">
        <v>4.4999999999999998E-2</v>
      </c>
      <c r="K221" t="s">
        <v>21</v>
      </c>
      <c r="L221">
        <v>55.169999999999995</v>
      </c>
      <c r="M221">
        <v>503.68</v>
      </c>
      <c r="N221">
        <v>55.070999999999998</v>
      </c>
      <c r="O221">
        <v>503.88999999999993</v>
      </c>
      <c r="P221"/>
    </row>
    <row r="222" spans="2:16" x14ac:dyDescent="0.25">
      <c r="B222" t="s">
        <v>383</v>
      </c>
      <c r="C222" t="s">
        <v>19</v>
      </c>
      <c r="D222">
        <v>3.3000000000000002E-2</v>
      </c>
      <c r="E222">
        <v>0.33</v>
      </c>
      <c r="F222">
        <v>1E-3</v>
      </c>
      <c r="G222" t="s">
        <v>16</v>
      </c>
      <c r="H222" t="s">
        <v>15</v>
      </c>
      <c r="I222">
        <v>0.01</v>
      </c>
      <c r="J222">
        <v>4.4999999999999998E-2</v>
      </c>
      <c r="K222" t="s">
        <v>21</v>
      </c>
      <c r="L222">
        <v>577.51</v>
      </c>
      <c r="M222">
        <v>123.09</v>
      </c>
      <c r="N222">
        <v>577.47</v>
      </c>
      <c r="O222">
        <v>123.1</v>
      </c>
      <c r="P222"/>
    </row>
    <row r="223" spans="2:16" x14ac:dyDescent="0.25">
      <c r="B223" t="s">
        <v>384</v>
      </c>
      <c r="C223" t="s">
        <v>19</v>
      </c>
      <c r="D223">
        <v>3.3000000000000002E-2</v>
      </c>
      <c r="E223">
        <v>0.33</v>
      </c>
      <c r="F223">
        <v>0.01</v>
      </c>
      <c r="G223" t="s">
        <v>16</v>
      </c>
      <c r="H223" t="s">
        <v>15</v>
      </c>
      <c r="I223">
        <v>0.01</v>
      </c>
      <c r="J223">
        <v>4.4999999999999998E-2</v>
      </c>
      <c r="K223" t="s">
        <v>21</v>
      </c>
      <c r="L223">
        <v>5799.8</v>
      </c>
      <c r="M223">
        <v>12.725</v>
      </c>
      <c r="N223">
        <v>577.47</v>
      </c>
      <c r="O223">
        <v>12.725</v>
      </c>
      <c r="P223"/>
    </row>
    <row r="224" spans="2:16" x14ac:dyDescent="0.25">
      <c r="B224" t="s">
        <v>385</v>
      </c>
      <c r="C224" t="s">
        <v>19</v>
      </c>
      <c r="D224">
        <v>3.3000000000000002E-2</v>
      </c>
      <c r="E224">
        <v>0.33</v>
      </c>
      <c r="F224">
        <v>9.9999999999999995E-7</v>
      </c>
      <c r="G224" t="s">
        <v>16</v>
      </c>
      <c r="H224" t="s">
        <v>15</v>
      </c>
      <c r="I224">
        <v>4.4999999999999998E-2</v>
      </c>
      <c r="J224">
        <v>10</v>
      </c>
      <c r="K224" t="s">
        <v>21</v>
      </c>
      <c r="L224">
        <v>24</v>
      </c>
      <c r="M224">
        <v>350</v>
      </c>
      <c r="N224">
        <v>23.103999999999999</v>
      </c>
      <c r="O224">
        <v>346.39</v>
      </c>
      <c r="P224"/>
    </row>
    <row r="225" spans="2:16" x14ac:dyDescent="0.25">
      <c r="B225" t="s">
        <v>386</v>
      </c>
      <c r="C225" t="s">
        <v>19</v>
      </c>
      <c r="D225">
        <v>3.3000000000000002E-2</v>
      </c>
      <c r="E225">
        <v>0.33</v>
      </c>
      <c r="F225">
        <v>1.0000000000000001E-5</v>
      </c>
      <c r="G225" t="s">
        <v>16</v>
      </c>
      <c r="H225" t="s">
        <v>15</v>
      </c>
      <c r="I225">
        <v>4.4999999999999998E-2</v>
      </c>
      <c r="J225">
        <v>10</v>
      </c>
      <c r="K225" t="s">
        <v>21</v>
      </c>
      <c r="L225">
        <v>24</v>
      </c>
      <c r="M225">
        <v>345.06</v>
      </c>
      <c r="N225">
        <v>23.624000000000002</v>
      </c>
      <c r="O225">
        <v>345.18</v>
      </c>
      <c r="P225"/>
    </row>
    <row r="226" spans="2:16" x14ac:dyDescent="0.25">
      <c r="B226" t="s">
        <v>387</v>
      </c>
      <c r="C226" t="s">
        <v>19</v>
      </c>
      <c r="D226">
        <v>3.3000000000000002E-2</v>
      </c>
      <c r="E226">
        <v>0.33</v>
      </c>
      <c r="F226">
        <v>1E-4</v>
      </c>
      <c r="G226" t="s">
        <v>16</v>
      </c>
      <c r="H226" t="s">
        <v>15</v>
      </c>
      <c r="I226">
        <v>4.4999999999999998E-2</v>
      </c>
      <c r="J226">
        <v>10</v>
      </c>
      <c r="K226" t="s">
        <v>21</v>
      </c>
      <c r="L226">
        <v>58.532999999999994</v>
      </c>
      <c r="M226">
        <v>274.72999999999996</v>
      </c>
      <c r="N226">
        <v>58.43</v>
      </c>
      <c r="O226">
        <v>274.90999999999997</v>
      </c>
      <c r="P226"/>
    </row>
    <row r="227" spans="2:16" x14ac:dyDescent="0.25">
      <c r="B227" t="s">
        <v>388</v>
      </c>
      <c r="C227" t="s">
        <v>19</v>
      </c>
      <c r="D227">
        <v>3.3000000000000002E-2</v>
      </c>
      <c r="E227">
        <v>0.33</v>
      </c>
      <c r="F227">
        <v>1E-3</v>
      </c>
      <c r="G227" t="s">
        <v>16</v>
      </c>
      <c r="H227" t="s">
        <v>15</v>
      </c>
      <c r="I227">
        <v>4.4999999999999998E-2</v>
      </c>
      <c r="J227">
        <v>10</v>
      </c>
      <c r="K227" t="s">
        <v>21</v>
      </c>
      <c r="L227">
        <v>579.4</v>
      </c>
      <c r="M227">
        <v>50.596000000000004</v>
      </c>
      <c r="N227">
        <v>579.36</v>
      </c>
      <c r="O227">
        <v>50.6</v>
      </c>
      <c r="P227"/>
    </row>
    <row r="228" spans="2:16" x14ac:dyDescent="0.25">
      <c r="B228" t="s">
        <v>389</v>
      </c>
      <c r="C228" t="s">
        <v>19</v>
      </c>
      <c r="D228">
        <v>3.3000000000000002E-2</v>
      </c>
      <c r="E228">
        <v>0.33</v>
      </c>
      <c r="F228">
        <v>0.01</v>
      </c>
      <c r="G228" t="s">
        <v>16</v>
      </c>
      <c r="H228" t="s">
        <v>15</v>
      </c>
      <c r="I228">
        <v>4.4999999999999998E-2</v>
      </c>
      <c r="J228">
        <v>10</v>
      </c>
      <c r="K228" t="s">
        <v>21</v>
      </c>
      <c r="L228">
        <v>5800</v>
      </c>
      <c r="M228">
        <v>5.1337000000000002</v>
      </c>
      <c r="N228">
        <v>5799.9000000000005</v>
      </c>
      <c r="O228">
        <v>5.1337999999999999</v>
      </c>
      <c r="P228"/>
    </row>
    <row r="229" spans="2:16" x14ac:dyDescent="0.25">
      <c r="B229" t="s">
        <v>390</v>
      </c>
      <c r="C229" t="s">
        <v>19</v>
      </c>
      <c r="D229">
        <v>3.3000000000000002E-2</v>
      </c>
      <c r="E229">
        <v>0.33</v>
      </c>
      <c r="F229">
        <v>9.9999999999999995E-7</v>
      </c>
      <c r="G229" t="s">
        <v>16</v>
      </c>
      <c r="H229" t="s">
        <v>15</v>
      </c>
      <c r="I229">
        <v>10</v>
      </c>
      <c r="J229">
        <v>20</v>
      </c>
      <c r="K229" t="s">
        <v>21</v>
      </c>
      <c r="L229">
        <v>24</v>
      </c>
      <c r="M229">
        <v>810</v>
      </c>
      <c r="N229">
        <v>23.102</v>
      </c>
      <c r="O229">
        <v>808.2700000000001</v>
      </c>
      <c r="P229"/>
    </row>
    <row r="230" spans="2:16" x14ac:dyDescent="0.25">
      <c r="B230" t="s">
        <v>391</v>
      </c>
      <c r="C230" t="s">
        <v>19</v>
      </c>
      <c r="D230">
        <v>3.3000000000000002E-2</v>
      </c>
      <c r="E230">
        <v>0.33</v>
      </c>
      <c r="F230">
        <v>1.0000000000000001E-5</v>
      </c>
      <c r="G230" t="s">
        <v>16</v>
      </c>
      <c r="H230" t="s">
        <v>15</v>
      </c>
      <c r="I230">
        <v>10</v>
      </c>
      <c r="J230">
        <v>20</v>
      </c>
      <c r="K230" t="s">
        <v>21</v>
      </c>
      <c r="L230">
        <v>24</v>
      </c>
      <c r="M230">
        <v>807.25</v>
      </c>
      <c r="N230">
        <v>23.467000000000002</v>
      </c>
      <c r="O230">
        <v>807.33999999999992</v>
      </c>
      <c r="P230"/>
    </row>
    <row r="231" spans="2:16" x14ac:dyDescent="0.25">
      <c r="B231" t="s">
        <v>392</v>
      </c>
      <c r="C231" t="s">
        <v>19</v>
      </c>
      <c r="D231">
        <v>3.3000000000000002E-2</v>
      </c>
      <c r="E231">
        <v>0.33</v>
      </c>
      <c r="F231">
        <v>1E-4</v>
      </c>
      <c r="G231" t="s">
        <v>16</v>
      </c>
      <c r="H231" t="s">
        <v>15</v>
      </c>
      <c r="I231">
        <v>10</v>
      </c>
      <c r="J231">
        <v>20</v>
      </c>
      <c r="K231" t="s">
        <v>21</v>
      </c>
      <c r="L231">
        <v>52.171999999999997</v>
      </c>
      <c r="M231">
        <v>737.66</v>
      </c>
      <c r="N231">
        <v>52.077999999999996</v>
      </c>
      <c r="O231">
        <v>737.88</v>
      </c>
      <c r="P231"/>
    </row>
    <row r="232" spans="2:16" x14ac:dyDescent="0.25">
      <c r="B232" t="s">
        <v>393</v>
      </c>
      <c r="C232" t="s">
        <v>19</v>
      </c>
      <c r="D232">
        <v>3.3000000000000002E-2</v>
      </c>
      <c r="E232">
        <v>0.33</v>
      </c>
      <c r="F232">
        <v>1E-3</v>
      </c>
      <c r="G232" t="s">
        <v>16</v>
      </c>
      <c r="H232" t="s">
        <v>15</v>
      </c>
      <c r="I232">
        <v>10</v>
      </c>
      <c r="J232">
        <v>20</v>
      </c>
      <c r="K232" t="s">
        <v>21</v>
      </c>
      <c r="L232">
        <v>574.81999999999994</v>
      </c>
      <c r="M232">
        <v>223.06</v>
      </c>
      <c r="N232">
        <v>574.77</v>
      </c>
      <c r="O232">
        <v>223.07</v>
      </c>
      <c r="P232"/>
    </row>
    <row r="233" spans="2:16" x14ac:dyDescent="0.25">
      <c r="B233" t="s">
        <v>394</v>
      </c>
      <c r="C233" t="s">
        <v>19</v>
      </c>
      <c r="D233">
        <v>3.3000000000000002E-2</v>
      </c>
      <c r="E233">
        <v>0.33</v>
      </c>
      <c r="F233">
        <v>0.01</v>
      </c>
      <c r="G233" t="s">
        <v>16</v>
      </c>
      <c r="H233" t="s">
        <v>15</v>
      </c>
      <c r="I233">
        <v>10</v>
      </c>
      <c r="J233">
        <v>20</v>
      </c>
      <c r="K233" t="s">
        <v>21</v>
      </c>
      <c r="L233">
        <v>5799.5</v>
      </c>
      <c r="M233">
        <v>23.648</v>
      </c>
      <c r="N233">
        <v>5799.4000000000005</v>
      </c>
      <c r="O233">
        <v>23.648</v>
      </c>
      <c r="P233"/>
    </row>
    <row r="234" spans="2:16" x14ac:dyDescent="0.25">
      <c r="B234" t="s">
        <v>395</v>
      </c>
      <c r="C234" t="s">
        <v>19</v>
      </c>
      <c r="D234">
        <v>3.3000000000000002E-2</v>
      </c>
      <c r="E234">
        <v>0.33</v>
      </c>
      <c r="F234">
        <v>9.9999999999999995E-7</v>
      </c>
      <c r="G234" t="s">
        <v>16</v>
      </c>
      <c r="H234" t="s">
        <v>15</v>
      </c>
      <c r="I234">
        <v>20</v>
      </c>
      <c r="J234">
        <v>50</v>
      </c>
      <c r="K234" t="s">
        <v>21</v>
      </c>
      <c r="L234">
        <v>47</v>
      </c>
      <c r="M234">
        <v>1200</v>
      </c>
      <c r="N234">
        <v>46.192</v>
      </c>
      <c r="O234">
        <v>1154.7</v>
      </c>
      <c r="P234"/>
    </row>
    <row r="235" spans="2:16" x14ac:dyDescent="0.25">
      <c r="B235" t="s">
        <v>396</v>
      </c>
      <c r="C235" t="s">
        <v>19</v>
      </c>
      <c r="D235">
        <v>3.3000000000000002E-2</v>
      </c>
      <c r="E235">
        <v>0.33</v>
      </c>
      <c r="F235">
        <v>1.0000000000000001E-5</v>
      </c>
      <c r="G235" t="s">
        <v>16</v>
      </c>
      <c r="H235" t="s">
        <v>15</v>
      </c>
      <c r="I235">
        <v>20</v>
      </c>
      <c r="J235">
        <v>50</v>
      </c>
      <c r="K235" t="s">
        <v>21</v>
      </c>
      <c r="L235">
        <v>47</v>
      </c>
      <c r="M235">
        <v>1154.0999999999999</v>
      </c>
      <c r="N235">
        <v>46.405999999999999</v>
      </c>
      <c r="O235">
        <v>1154.1999999999998</v>
      </c>
      <c r="P235"/>
    </row>
    <row r="236" spans="2:16" x14ac:dyDescent="0.25">
      <c r="B236" t="s">
        <v>397</v>
      </c>
      <c r="C236" t="s">
        <v>19</v>
      </c>
      <c r="D236">
        <v>3.3000000000000002E-2</v>
      </c>
      <c r="E236">
        <v>0.33</v>
      </c>
      <c r="F236">
        <v>1E-4</v>
      </c>
      <c r="G236" t="s">
        <v>16</v>
      </c>
      <c r="H236" t="s">
        <v>15</v>
      </c>
      <c r="I236">
        <v>20</v>
      </c>
      <c r="J236">
        <v>50</v>
      </c>
      <c r="K236" t="s">
        <v>21</v>
      </c>
      <c r="L236">
        <v>65.852000000000004</v>
      </c>
      <c r="M236">
        <v>1107.0999999999999</v>
      </c>
      <c r="N236">
        <v>65.784000000000006</v>
      </c>
      <c r="O236">
        <v>1107.2</v>
      </c>
      <c r="P236"/>
    </row>
    <row r="237" spans="2:16" x14ac:dyDescent="0.25">
      <c r="B237" t="s">
        <v>398</v>
      </c>
      <c r="C237" t="s">
        <v>19</v>
      </c>
      <c r="D237">
        <v>3.3000000000000002E-2</v>
      </c>
      <c r="E237">
        <v>0.33</v>
      </c>
      <c r="F237">
        <v>1E-3</v>
      </c>
      <c r="G237" t="s">
        <v>16</v>
      </c>
      <c r="H237" t="s">
        <v>15</v>
      </c>
      <c r="I237">
        <v>20</v>
      </c>
      <c r="J237">
        <v>50</v>
      </c>
      <c r="K237" t="s">
        <v>21</v>
      </c>
      <c r="L237">
        <v>571.22</v>
      </c>
      <c r="M237">
        <v>452.23999999999995</v>
      </c>
      <c r="N237">
        <v>571.17999999999995</v>
      </c>
      <c r="O237">
        <v>452.11</v>
      </c>
      <c r="P237"/>
    </row>
    <row r="238" spans="2:16" x14ac:dyDescent="0.25">
      <c r="B238" t="s">
        <v>399</v>
      </c>
      <c r="C238" t="s">
        <v>19</v>
      </c>
      <c r="D238">
        <v>3.3000000000000002E-2</v>
      </c>
      <c r="E238">
        <v>0.33</v>
      </c>
      <c r="F238">
        <v>0.01</v>
      </c>
      <c r="G238" t="s">
        <v>16</v>
      </c>
      <c r="H238" t="s">
        <v>15</v>
      </c>
      <c r="I238">
        <v>20</v>
      </c>
      <c r="J238">
        <v>50</v>
      </c>
      <c r="K238" t="s">
        <v>21</v>
      </c>
      <c r="L238">
        <v>5799</v>
      </c>
      <c r="M238">
        <v>50.926000000000002</v>
      </c>
      <c r="N238">
        <v>5798.9000000000005</v>
      </c>
      <c r="O238">
        <v>50.847999999999999</v>
      </c>
      <c r="P238"/>
    </row>
    <row r="239" spans="2:16" x14ac:dyDescent="0.25">
      <c r="B239" t="s">
        <v>400</v>
      </c>
      <c r="C239" t="s">
        <v>19</v>
      </c>
      <c r="D239">
        <v>3.3000000000000002E-2</v>
      </c>
      <c r="E239">
        <v>0.33</v>
      </c>
      <c r="F239">
        <v>9.9999999999999995E-7</v>
      </c>
      <c r="G239" t="s">
        <v>16</v>
      </c>
      <c r="H239" t="s">
        <v>15</v>
      </c>
      <c r="I239">
        <v>50</v>
      </c>
      <c r="J239">
        <v>100</v>
      </c>
      <c r="K239" t="s">
        <v>21</v>
      </c>
      <c r="L239">
        <v>200</v>
      </c>
      <c r="M239">
        <v>2700</v>
      </c>
      <c r="N239">
        <v>196.3</v>
      </c>
      <c r="O239">
        <v>2655.8</v>
      </c>
      <c r="P239"/>
    </row>
    <row r="240" spans="2:16" x14ac:dyDescent="0.25">
      <c r="B240" t="s">
        <v>401</v>
      </c>
      <c r="C240" t="s">
        <v>19</v>
      </c>
      <c r="D240">
        <v>3.3000000000000002E-2</v>
      </c>
      <c r="E240">
        <v>0.33</v>
      </c>
      <c r="F240">
        <v>1.0000000000000001E-5</v>
      </c>
      <c r="G240" t="s">
        <v>16</v>
      </c>
      <c r="H240" t="s">
        <v>15</v>
      </c>
      <c r="I240">
        <v>50</v>
      </c>
      <c r="J240">
        <v>100</v>
      </c>
      <c r="K240" t="s">
        <v>21</v>
      </c>
      <c r="L240">
        <v>200</v>
      </c>
      <c r="M240">
        <v>2655.6000000000004</v>
      </c>
      <c r="N240">
        <v>196.37</v>
      </c>
      <c r="O240">
        <v>2655.7</v>
      </c>
      <c r="P240"/>
    </row>
    <row r="241" spans="2:16" x14ac:dyDescent="0.25">
      <c r="B241" t="s">
        <v>402</v>
      </c>
      <c r="C241" t="s">
        <v>19</v>
      </c>
      <c r="D241">
        <v>3.3000000000000002E-2</v>
      </c>
      <c r="E241">
        <v>0.33</v>
      </c>
      <c r="F241">
        <v>1E-4</v>
      </c>
      <c r="G241" t="s">
        <v>16</v>
      </c>
      <c r="H241" t="s">
        <v>15</v>
      </c>
      <c r="I241">
        <v>50</v>
      </c>
      <c r="J241">
        <v>100</v>
      </c>
      <c r="K241" t="s">
        <v>21</v>
      </c>
      <c r="L241">
        <v>202.7</v>
      </c>
      <c r="M241">
        <v>2641.3</v>
      </c>
      <c r="N241">
        <v>202.66</v>
      </c>
      <c r="O241">
        <v>2641.3</v>
      </c>
      <c r="P241"/>
    </row>
    <row r="242" spans="2:16" x14ac:dyDescent="0.25">
      <c r="B242" t="s">
        <v>403</v>
      </c>
      <c r="C242" t="s">
        <v>19</v>
      </c>
      <c r="D242">
        <v>3.3000000000000002E-2</v>
      </c>
      <c r="E242">
        <v>0.33</v>
      </c>
      <c r="F242">
        <v>1E-3</v>
      </c>
      <c r="G242" t="s">
        <v>16</v>
      </c>
      <c r="H242" t="s">
        <v>15</v>
      </c>
      <c r="I242">
        <v>50</v>
      </c>
      <c r="J242">
        <v>100</v>
      </c>
      <c r="K242" t="s">
        <v>21</v>
      </c>
      <c r="L242">
        <v>582.13</v>
      </c>
      <c r="M242">
        <v>1931.7</v>
      </c>
      <c r="N242">
        <v>582.03</v>
      </c>
      <c r="O242">
        <v>1931.7</v>
      </c>
      <c r="P242"/>
    </row>
    <row r="243" spans="2:16" x14ac:dyDescent="0.25">
      <c r="B243" t="s">
        <v>404</v>
      </c>
      <c r="C243" t="s">
        <v>19</v>
      </c>
      <c r="D243">
        <v>3.3000000000000002E-2</v>
      </c>
      <c r="E243">
        <v>0.33</v>
      </c>
      <c r="F243">
        <v>0.01</v>
      </c>
      <c r="G243" t="s">
        <v>16</v>
      </c>
      <c r="H243" t="s">
        <v>15</v>
      </c>
      <c r="I243">
        <v>50</v>
      </c>
      <c r="J243">
        <v>100</v>
      </c>
      <c r="K243" t="s">
        <v>21</v>
      </c>
      <c r="L243">
        <v>5796.8</v>
      </c>
      <c r="M243">
        <v>307.99</v>
      </c>
      <c r="N243">
        <v>5796.8</v>
      </c>
      <c r="O243">
        <v>307.80999999999995</v>
      </c>
      <c r="P243"/>
    </row>
    <row r="244" spans="2:16" x14ac:dyDescent="0.25">
      <c r="B244" t="s">
        <v>405</v>
      </c>
      <c r="C244" t="s">
        <v>19</v>
      </c>
      <c r="D244">
        <v>3.3000000000000002E-2</v>
      </c>
      <c r="E244">
        <v>0.33</v>
      </c>
      <c r="F244">
        <v>9.9999999999999995E-7</v>
      </c>
      <c r="G244" t="s">
        <v>16</v>
      </c>
      <c r="H244" t="s">
        <v>15</v>
      </c>
      <c r="I244">
        <v>100</v>
      </c>
      <c r="J244">
        <v>500</v>
      </c>
      <c r="K244" t="s">
        <v>21</v>
      </c>
      <c r="L244">
        <v>390</v>
      </c>
      <c r="M244">
        <v>5800</v>
      </c>
      <c r="N244">
        <v>381.05</v>
      </c>
      <c r="O244">
        <v>5773.5</v>
      </c>
      <c r="P244"/>
    </row>
    <row r="245" spans="2:16" x14ac:dyDescent="0.25">
      <c r="B245" t="s">
        <v>406</v>
      </c>
      <c r="C245" t="s">
        <v>19</v>
      </c>
      <c r="D245">
        <v>3.3000000000000002E-2</v>
      </c>
      <c r="E245">
        <v>0.33</v>
      </c>
      <c r="F245">
        <v>1.0000000000000001E-5</v>
      </c>
      <c r="G245" t="s">
        <v>16</v>
      </c>
      <c r="H245" t="s">
        <v>15</v>
      </c>
      <c r="I245">
        <v>100</v>
      </c>
      <c r="J245">
        <v>500</v>
      </c>
      <c r="K245" t="s">
        <v>21</v>
      </c>
      <c r="L245">
        <v>390</v>
      </c>
      <c r="M245">
        <v>5773.4</v>
      </c>
      <c r="N245">
        <v>381.09999999999997</v>
      </c>
      <c r="O245">
        <v>5773.4</v>
      </c>
      <c r="P245"/>
    </row>
    <row r="246" spans="2:16" x14ac:dyDescent="0.25">
      <c r="B246" t="s">
        <v>407</v>
      </c>
      <c r="C246" t="s">
        <v>19</v>
      </c>
      <c r="D246">
        <v>3.3000000000000002E-2</v>
      </c>
      <c r="E246">
        <v>0.33</v>
      </c>
      <c r="F246">
        <v>1E-4</v>
      </c>
      <c r="G246" t="s">
        <v>16</v>
      </c>
      <c r="H246" t="s">
        <v>15</v>
      </c>
      <c r="I246">
        <v>100</v>
      </c>
      <c r="J246">
        <v>500</v>
      </c>
      <c r="K246" t="s">
        <v>21</v>
      </c>
      <c r="L246">
        <v>390</v>
      </c>
      <c r="M246">
        <v>5766</v>
      </c>
      <c r="N246">
        <v>384.24</v>
      </c>
      <c r="O246">
        <v>5766.0999999999995</v>
      </c>
      <c r="P246"/>
    </row>
    <row r="247" spans="2:16" x14ac:dyDescent="0.25">
      <c r="B247" t="s">
        <v>408</v>
      </c>
      <c r="C247" t="s">
        <v>19</v>
      </c>
      <c r="D247">
        <v>3.3000000000000002E-2</v>
      </c>
      <c r="E247">
        <v>0.33</v>
      </c>
      <c r="F247">
        <v>1E-3</v>
      </c>
      <c r="G247" t="s">
        <v>16</v>
      </c>
      <c r="H247" t="s">
        <v>15</v>
      </c>
      <c r="I247">
        <v>100</v>
      </c>
      <c r="J247">
        <v>500</v>
      </c>
      <c r="K247" t="s">
        <v>21</v>
      </c>
      <c r="L247">
        <v>642.89</v>
      </c>
      <c r="M247">
        <v>5199.9000000000005</v>
      </c>
      <c r="N247">
        <v>642.71</v>
      </c>
      <c r="O247">
        <v>5200.1000000000004</v>
      </c>
      <c r="P247"/>
    </row>
    <row r="248" spans="2:16" x14ac:dyDescent="0.25">
      <c r="B248" t="s">
        <v>409</v>
      </c>
      <c r="C248" t="s">
        <v>19</v>
      </c>
      <c r="D248">
        <v>3.3000000000000002E-2</v>
      </c>
      <c r="E248">
        <v>0.33</v>
      </c>
      <c r="F248">
        <v>0.01</v>
      </c>
      <c r="G248" t="s">
        <v>16</v>
      </c>
      <c r="H248" t="s">
        <v>15</v>
      </c>
      <c r="I248">
        <v>100</v>
      </c>
      <c r="J248">
        <v>500</v>
      </c>
      <c r="K248" t="s">
        <v>21</v>
      </c>
      <c r="L248">
        <v>5783.1</v>
      </c>
      <c r="M248">
        <v>1368.2</v>
      </c>
      <c r="N248">
        <v>5783</v>
      </c>
      <c r="O248">
        <v>1367.8999999999999</v>
      </c>
      <c r="P248"/>
    </row>
    <row r="249" spans="2:16" x14ac:dyDescent="0.25">
      <c r="B249" t="s">
        <v>410</v>
      </c>
      <c r="C249" t="s">
        <v>19</v>
      </c>
      <c r="D249">
        <v>0.33</v>
      </c>
      <c r="E249">
        <v>3.3</v>
      </c>
      <c r="F249">
        <v>1.0000000000000001E-5</v>
      </c>
      <c r="G249" t="s">
        <v>16</v>
      </c>
      <c r="H249" t="s">
        <v>14</v>
      </c>
      <c r="I249">
        <v>0.01</v>
      </c>
      <c r="J249">
        <v>4.4999999999999998E-2</v>
      </c>
      <c r="K249" t="s">
        <v>21</v>
      </c>
      <c r="L249">
        <v>0.11</v>
      </c>
      <c r="M249">
        <v>0.56000000000000005</v>
      </c>
      <c r="N249">
        <v>0.10360999999999999</v>
      </c>
      <c r="O249">
        <v>0.56176000000000004</v>
      </c>
      <c r="P249"/>
    </row>
    <row r="250" spans="2:16" x14ac:dyDescent="0.25">
      <c r="B250" t="s">
        <v>411</v>
      </c>
      <c r="C250" t="s">
        <v>19</v>
      </c>
      <c r="D250">
        <v>0.33</v>
      </c>
      <c r="E250">
        <v>3.3</v>
      </c>
      <c r="F250">
        <v>1E-4</v>
      </c>
      <c r="G250" t="s">
        <v>16</v>
      </c>
      <c r="H250" t="s">
        <v>14</v>
      </c>
      <c r="I250">
        <v>0.01</v>
      </c>
      <c r="J250">
        <v>4.4999999999999998E-2</v>
      </c>
      <c r="K250" t="s">
        <v>21</v>
      </c>
      <c r="L250">
        <v>0.11</v>
      </c>
      <c r="M250">
        <v>0.55986999999999998</v>
      </c>
      <c r="N250">
        <v>0.1089</v>
      </c>
      <c r="O250">
        <v>0.55991999999999997</v>
      </c>
      <c r="P250"/>
    </row>
    <row r="251" spans="2:16" x14ac:dyDescent="0.25">
      <c r="B251" t="s">
        <v>412</v>
      </c>
      <c r="C251" t="s">
        <v>19</v>
      </c>
      <c r="D251">
        <v>0.33</v>
      </c>
      <c r="E251">
        <v>3.3</v>
      </c>
      <c r="F251">
        <v>1E-3</v>
      </c>
      <c r="G251" t="s">
        <v>16</v>
      </c>
      <c r="H251" t="s">
        <v>14</v>
      </c>
      <c r="I251">
        <v>0.01</v>
      </c>
      <c r="J251">
        <v>4.4999999999999998E-2</v>
      </c>
      <c r="K251" t="s">
        <v>21</v>
      </c>
      <c r="L251">
        <v>0.48280000000000001</v>
      </c>
      <c r="M251">
        <v>0.46399000000000001</v>
      </c>
      <c r="N251">
        <v>0.48243000000000003</v>
      </c>
      <c r="O251">
        <v>0.46401999999999999</v>
      </c>
      <c r="P251"/>
    </row>
    <row r="252" spans="2:16" x14ac:dyDescent="0.25">
      <c r="B252" t="s">
        <v>413</v>
      </c>
      <c r="C252" t="s">
        <v>19</v>
      </c>
      <c r="D252">
        <v>0.33</v>
      </c>
      <c r="E252">
        <v>3.3</v>
      </c>
      <c r="F252">
        <v>0.01</v>
      </c>
      <c r="G252" t="s">
        <v>16</v>
      </c>
      <c r="H252" t="s">
        <v>14</v>
      </c>
      <c r="I252">
        <v>0.01</v>
      </c>
      <c r="J252">
        <v>4.4999999999999998E-2</v>
      </c>
      <c r="K252" t="s">
        <v>21</v>
      </c>
      <c r="L252">
        <v>5.7718999999999996</v>
      </c>
      <c r="M252">
        <v>0.10322000000000001</v>
      </c>
      <c r="N252">
        <v>5.7717999999999998</v>
      </c>
      <c r="O252">
        <v>0.10315000000000001</v>
      </c>
      <c r="P252"/>
    </row>
    <row r="253" spans="2:16" x14ac:dyDescent="0.25">
      <c r="B253" t="s">
        <v>414</v>
      </c>
      <c r="C253" t="s">
        <v>19</v>
      </c>
      <c r="D253">
        <v>0.33</v>
      </c>
      <c r="E253">
        <v>3.3</v>
      </c>
      <c r="F253">
        <v>0.1</v>
      </c>
      <c r="G253" t="s">
        <v>16</v>
      </c>
      <c r="H253" t="s">
        <v>14</v>
      </c>
      <c r="I253">
        <v>0.01</v>
      </c>
      <c r="J253">
        <v>4.4999999999999998E-2</v>
      </c>
      <c r="K253" t="s">
        <v>21</v>
      </c>
      <c r="L253">
        <v>57.997</v>
      </c>
      <c r="M253">
        <v>1.0625000000000001E-2</v>
      </c>
      <c r="N253">
        <v>57.997</v>
      </c>
      <c r="O253">
        <v>1.0595E-2</v>
      </c>
      <c r="P253"/>
    </row>
    <row r="254" spans="2:16" x14ac:dyDescent="0.25">
      <c r="B254" t="s">
        <v>415</v>
      </c>
      <c r="C254" t="s">
        <v>19</v>
      </c>
      <c r="D254">
        <v>0.33</v>
      </c>
      <c r="E254">
        <v>3.3</v>
      </c>
      <c r="F254">
        <v>1.0000000000000001E-5</v>
      </c>
      <c r="G254" t="s">
        <v>16</v>
      </c>
      <c r="H254" t="s">
        <v>14</v>
      </c>
      <c r="I254">
        <v>4.4999999999999998E-2</v>
      </c>
      <c r="J254">
        <v>10</v>
      </c>
      <c r="K254" t="s">
        <v>21</v>
      </c>
      <c r="L254">
        <v>7.0000000000000007E-2</v>
      </c>
      <c r="M254">
        <v>0.35</v>
      </c>
      <c r="N254">
        <v>6.9482000000000002E-2</v>
      </c>
      <c r="O254">
        <v>0.34636</v>
      </c>
      <c r="P254"/>
    </row>
    <row r="255" spans="2:16" x14ac:dyDescent="0.25">
      <c r="B255" t="s">
        <v>416</v>
      </c>
      <c r="C255" t="s">
        <v>19</v>
      </c>
      <c r="D255">
        <v>0.33</v>
      </c>
      <c r="E255">
        <v>3.3</v>
      </c>
      <c r="F255">
        <v>1E-4</v>
      </c>
      <c r="G255" t="s">
        <v>16</v>
      </c>
      <c r="H255" t="s">
        <v>14</v>
      </c>
      <c r="I255">
        <v>4.4999999999999998E-2</v>
      </c>
      <c r="J255">
        <v>10</v>
      </c>
      <c r="K255" t="s">
        <v>21</v>
      </c>
      <c r="L255">
        <v>7.9475000000000004E-2</v>
      </c>
      <c r="M255">
        <v>0.34377999999999997</v>
      </c>
      <c r="N255">
        <v>7.9163999999999998E-2</v>
      </c>
      <c r="O255">
        <v>0.34383999999999998</v>
      </c>
      <c r="P255"/>
    </row>
    <row r="256" spans="2:16" x14ac:dyDescent="0.25">
      <c r="B256" t="s">
        <v>417</v>
      </c>
      <c r="C256" t="s">
        <v>19</v>
      </c>
      <c r="D256">
        <v>0.33</v>
      </c>
      <c r="E256">
        <v>3.3</v>
      </c>
      <c r="F256">
        <v>1E-3</v>
      </c>
      <c r="G256" t="s">
        <v>16</v>
      </c>
      <c r="H256" t="s">
        <v>14</v>
      </c>
      <c r="I256">
        <v>4.4999999999999998E-2</v>
      </c>
      <c r="J256">
        <v>10</v>
      </c>
      <c r="K256" t="s">
        <v>21</v>
      </c>
      <c r="L256">
        <v>0.52700999999999998</v>
      </c>
      <c r="M256">
        <v>0.24771000000000001</v>
      </c>
      <c r="N256">
        <v>0.52665999999999991</v>
      </c>
      <c r="O256">
        <v>0.24768999999999999</v>
      </c>
      <c r="P256"/>
    </row>
    <row r="257" spans="2:16" x14ac:dyDescent="0.25">
      <c r="B257" t="s">
        <v>418</v>
      </c>
      <c r="C257" t="s">
        <v>19</v>
      </c>
      <c r="D257">
        <v>0.33</v>
      </c>
      <c r="E257">
        <v>3.3</v>
      </c>
      <c r="F257">
        <v>0.01</v>
      </c>
      <c r="G257" t="s">
        <v>16</v>
      </c>
      <c r="H257" t="s">
        <v>14</v>
      </c>
      <c r="I257">
        <v>4.4999999999999998E-2</v>
      </c>
      <c r="J257">
        <v>10</v>
      </c>
      <c r="K257" t="s">
        <v>21</v>
      </c>
      <c r="L257">
        <v>5.7893999999999997</v>
      </c>
      <c r="M257">
        <v>4.1307000000000003E-2</v>
      </c>
      <c r="N257">
        <v>5.7892999999999999</v>
      </c>
      <c r="O257">
        <v>4.1234E-2</v>
      </c>
      <c r="P257"/>
    </row>
    <row r="258" spans="2:16" x14ac:dyDescent="0.25">
      <c r="B258" t="s">
        <v>419</v>
      </c>
      <c r="C258" t="s">
        <v>19</v>
      </c>
      <c r="D258">
        <v>0.33</v>
      </c>
      <c r="E258">
        <v>3.3</v>
      </c>
      <c r="F258">
        <v>0.1</v>
      </c>
      <c r="G258" t="s">
        <v>16</v>
      </c>
      <c r="H258" t="s">
        <v>14</v>
      </c>
      <c r="I258">
        <v>4.4999999999999998E-2</v>
      </c>
      <c r="J258">
        <v>10</v>
      </c>
      <c r="K258" t="s">
        <v>21</v>
      </c>
      <c r="L258">
        <v>57.998999999999995</v>
      </c>
      <c r="M258">
        <v>4.1989000000000002E-3</v>
      </c>
      <c r="N258">
        <v>57.998999999999995</v>
      </c>
      <c r="O258">
        <v>4.1685000000000003E-3</v>
      </c>
      <c r="P258"/>
    </row>
    <row r="259" spans="2:16" x14ac:dyDescent="0.25">
      <c r="B259" t="s">
        <v>420</v>
      </c>
      <c r="C259" t="s">
        <v>19</v>
      </c>
      <c r="D259">
        <v>0.33</v>
      </c>
      <c r="E259">
        <v>3.3</v>
      </c>
      <c r="F259">
        <v>1.0000000000000001E-5</v>
      </c>
      <c r="G259" t="s">
        <v>16</v>
      </c>
      <c r="H259" t="s">
        <v>14</v>
      </c>
      <c r="I259">
        <v>10</v>
      </c>
      <c r="J259">
        <v>20</v>
      </c>
      <c r="K259" t="s">
        <v>21</v>
      </c>
      <c r="L259">
        <v>7.0000000000000007E-2</v>
      </c>
      <c r="M259">
        <v>0.81</v>
      </c>
      <c r="N259">
        <v>6.9394999999999998E-2</v>
      </c>
      <c r="O259">
        <v>0.80825999999999998</v>
      </c>
      <c r="P259"/>
    </row>
    <row r="260" spans="2:16" x14ac:dyDescent="0.25">
      <c r="B260" t="s">
        <v>421</v>
      </c>
      <c r="C260" t="s">
        <v>19</v>
      </c>
      <c r="D260">
        <v>0.33</v>
      </c>
      <c r="E260">
        <v>3.3</v>
      </c>
      <c r="F260">
        <v>1E-4</v>
      </c>
      <c r="G260" t="s">
        <v>16</v>
      </c>
      <c r="H260" t="s">
        <v>14</v>
      </c>
      <c r="I260">
        <v>10</v>
      </c>
      <c r="J260">
        <v>20</v>
      </c>
      <c r="K260" t="s">
        <v>21</v>
      </c>
      <c r="L260">
        <v>7.4970999999999996E-2</v>
      </c>
      <c r="M260">
        <v>0.80676999999999999</v>
      </c>
      <c r="N260">
        <v>7.4788999999999994E-2</v>
      </c>
      <c r="O260">
        <v>0.80681000000000003</v>
      </c>
      <c r="P260"/>
    </row>
    <row r="261" spans="2:16" x14ac:dyDescent="0.25">
      <c r="B261" t="s">
        <v>422</v>
      </c>
      <c r="C261" t="s">
        <v>19</v>
      </c>
      <c r="D261">
        <v>0.33</v>
      </c>
      <c r="E261">
        <v>3.3</v>
      </c>
      <c r="F261">
        <v>1E-3</v>
      </c>
      <c r="G261" t="s">
        <v>16</v>
      </c>
      <c r="H261" t="s">
        <v>14</v>
      </c>
      <c r="I261">
        <v>10</v>
      </c>
      <c r="J261">
        <v>20</v>
      </c>
      <c r="K261" t="s">
        <v>21</v>
      </c>
      <c r="L261">
        <v>0.43434</v>
      </c>
      <c r="M261">
        <v>0.71614999999999995</v>
      </c>
      <c r="N261">
        <v>0.43398000000000003</v>
      </c>
      <c r="O261">
        <v>0.71619999999999995</v>
      </c>
      <c r="P261"/>
    </row>
    <row r="262" spans="2:16" x14ac:dyDescent="0.25">
      <c r="B262" t="s">
        <v>423</v>
      </c>
      <c r="C262" t="s">
        <v>19</v>
      </c>
      <c r="D262">
        <v>0.33</v>
      </c>
      <c r="E262">
        <v>3.3</v>
      </c>
      <c r="F262">
        <v>0.01</v>
      </c>
      <c r="G262" t="s">
        <v>16</v>
      </c>
      <c r="H262" t="s">
        <v>14</v>
      </c>
      <c r="I262">
        <v>10</v>
      </c>
      <c r="J262">
        <v>20</v>
      </c>
      <c r="K262" t="s">
        <v>21</v>
      </c>
      <c r="L262">
        <v>5.7427999999999999</v>
      </c>
      <c r="M262">
        <v>0.20326</v>
      </c>
      <c r="N262">
        <v>5.7427000000000001</v>
      </c>
      <c r="O262">
        <v>0.20319000000000001</v>
      </c>
      <c r="P262"/>
    </row>
    <row r="263" spans="2:16" x14ac:dyDescent="0.25">
      <c r="B263" t="s">
        <v>424</v>
      </c>
      <c r="C263" t="s">
        <v>19</v>
      </c>
      <c r="D263">
        <v>0.33</v>
      </c>
      <c r="E263">
        <v>3.3</v>
      </c>
      <c r="F263">
        <v>0.1</v>
      </c>
      <c r="G263" t="s">
        <v>16</v>
      </c>
      <c r="H263" t="s">
        <v>14</v>
      </c>
      <c r="I263">
        <v>10</v>
      </c>
      <c r="J263">
        <v>20</v>
      </c>
      <c r="K263" t="s">
        <v>21</v>
      </c>
      <c r="L263">
        <v>57.994</v>
      </c>
      <c r="M263">
        <v>2.1429E-2</v>
      </c>
      <c r="N263">
        <v>57.994</v>
      </c>
      <c r="O263">
        <v>2.1398E-2</v>
      </c>
      <c r="P263"/>
    </row>
    <row r="264" spans="2:16" x14ac:dyDescent="0.25">
      <c r="B264" t="s">
        <v>425</v>
      </c>
      <c r="C264" t="s">
        <v>19</v>
      </c>
      <c r="D264">
        <v>0.33</v>
      </c>
      <c r="E264">
        <v>3.3</v>
      </c>
      <c r="F264">
        <v>1.0000000000000001E-5</v>
      </c>
      <c r="G264" t="s">
        <v>16</v>
      </c>
      <c r="H264" t="s">
        <v>14</v>
      </c>
      <c r="I264">
        <v>20</v>
      </c>
      <c r="J264">
        <v>50</v>
      </c>
      <c r="K264" t="s">
        <v>21</v>
      </c>
      <c r="L264">
        <v>7.0000000000000007E-2</v>
      </c>
      <c r="M264">
        <v>1.2</v>
      </c>
      <c r="N264">
        <v>6.9357000000000002E-2</v>
      </c>
      <c r="O264">
        <v>1.1547000000000001</v>
      </c>
      <c r="P264"/>
    </row>
    <row r="265" spans="2:16" x14ac:dyDescent="0.25">
      <c r="B265" t="s">
        <v>426</v>
      </c>
      <c r="C265" t="s">
        <v>19</v>
      </c>
      <c r="D265">
        <v>0.33</v>
      </c>
      <c r="E265">
        <v>3.3</v>
      </c>
      <c r="F265">
        <v>1E-4</v>
      </c>
      <c r="G265" t="s">
        <v>16</v>
      </c>
      <c r="H265" t="s">
        <v>14</v>
      </c>
      <c r="I265">
        <v>20</v>
      </c>
      <c r="J265">
        <v>50</v>
      </c>
      <c r="K265" t="s">
        <v>21</v>
      </c>
      <c r="L265">
        <v>7.3766999999999999E-2</v>
      </c>
      <c r="M265">
        <v>1.1535</v>
      </c>
      <c r="N265">
        <v>7.3401999999999995E-2</v>
      </c>
      <c r="O265">
        <v>1.1536</v>
      </c>
      <c r="P265"/>
    </row>
    <row r="266" spans="2:16" x14ac:dyDescent="0.25">
      <c r="B266" t="s">
        <v>427</v>
      </c>
      <c r="C266" t="s">
        <v>19</v>
      </c>
      <c r="D266">
        <v>0.33</v>
      </c>
      <c r="E266">
        <v>3.3</v>
      </c>
      <c r="F266">
        <v>1E-3</v>
      </c>
      <c r="G266" t="s">
        <v>16</v>
      </c>
      <c r="H266" t="s">
        <v>14</v>
      </c>
      <c r="I266">
        <v>20</v>
      </c>
      <c r="J266">
        <v>50</v>
      </c>
      <c r="K266" t="s">
        <v>21</v>
      </c>
      <c r="L266">
        <v>0.38083</v>
      </c>
      <c r="M266">
        <v>1.0734999999999999</v>
      </c>
      <c r="N266">
        <v>0.38003999999999999</v>
      </c>
      <c r="O266">
        <v>1.0736000000000001</v>
      </c>
      <c r="P266"/>
    </row>
    <row r="267" spans="2:16" x14ac:dyDescent="0.25">
      <c r="B267" t="s">
        <v>428</v>
      </c>
      <c r="C267" t="s">
        <v>19</v>
      </c>
      <c r="D267">
        <v>0.33</v>
      </c>
      <c r="E267">
        <v>3.3</v>
      </c>
      <c r="F267">
        <v>0.01</v>
      </c>
      <c r="G267" t="s">
        <v>16</v>
      </c>
      <c r="H267" t="s">
        <v>14</v>
      </c>
      <c r="I267">
        <v>20</v>
      </c>
      <c r="J267">
        <v>50</v>
      </c>
      <c r="K267" t="s">
        <v>21</v>
      </c>
      <c r="L267">
        <v>5.6888999999999994</v>
      </c>
      <c r="M267">
        <v>0.39089000000000002</v>
      </c>
      <c r="N267">
        <v>5.6884999999999994</v>
      </c>
      <c r="O267">
        <v>0.39077000000000001</v>
      </c>
      <c r="P267"/>
    </row>
    <row r="268" spans="2:16" x14ac:dyDescent="0.25">
      <c r="B268" t="s">
        <v>429</v>
      </c>
      <c r="C268" t="s">
        <v>19</v>
      </c>
      <c r="D268">
        <v>0.33</v>
      </c>
      <c r="E268">
        <v>3.3</v>
      </c>
      <c r="F268">
        <v>0.1</v>
      </c>
      <c r="G268" t="s">
        <v>16</v>
      </c>
      <c r="H268" t="s">
        <v>14</v>
      </c>
      <c r="I268">
        <v>20</v>
      </c>
      <c r="J268">
        <v>50</v>
      </c>
      <c r="K268" t="s">
        <v>21</v>
      </c>
      <c r="L268">
        <v>57.988</v>
      </c>
      <c r="M268">
        <v>4.3126999999999999E-2</v>
      </c>
      <c r="N268">
        <v>57.988</v>
      </c>
      <c r="O268">
        <v>4.3055000000000003E-2</v>
      </c>
      <c r="P268"/>
    </row>
    <row r="269" spans="2:16" x14ac:dyDescent="0.25">
      <c r="B269" t="s">
        <v>430</v>
      </c>
      <c r="C269" t="s">
        <v>19</v>
      </c>
      <c r="D269">
        <v>0.33</v>
      </c>
      <c r="E269">
        <v>3.3</v>
      </c>
      <c r="F269">
        <v>1.0000000000000001E-5</v>
      </c>
      <c r="G269" t="s">
        <v>16</v>
      </c>
      <c r="H269" t="s">
        <v>14</v>
      </c>
      <c r="I269">
        <v>50</v>
      </c>
      <c r="J269">
        <v>100</v>
      </c>
      <c r="K269" t="s">
        <v>21</v>
      </c>
      <c r="L269">
        <v>0.24000000000000002</v>
      </c>
      <c r="M269">
        <v>2.7</v>
      </c>
      <c r="N269">
        <v>0.23097999999999999</v>
      </c>
      <c r="O269">
        <v>2.6558000000000002</v>
      </c>
      <c r="P269"/>
    </row>
    <row r="270" spans="2:16" x14ac:dyDescent="0.25">
      <c r="B270" t="s">
        <v>431</v>
      </c>
      <c r="C270" t="s">
        <v>19</v>
      </c>
      <c r="D270">
        <v>0.33</v>
      </c>
      <c r="E270">
        <v>3.3</v>
      </c>
      <c r="F270">
        <v>1E-4</v>
      </c>
      <c r="G270" t="s">
        <v>16</v>
      </c>
      <c r="H270" t="s">
        <v>14</v>
      </c>
      <c r="I270">
        <v>50</v>
      </c>
      <c r="J270">
        <v>100</v>
      </c>
      <c r="K270" t="s">
        <v>21</v>
      </c>
      <c r="L270">
        <v>0.24000000000000002</v>
      </c>
      <c r="M270">
        <v>2.6553</v>
      </c>
      <c r="N270">
        <v>0.23261000000000001</v>
      </c>
      <c r="O270">
        <v>2.6554000000000002</v>
      </c>
      <c r="P270"/>
    </row>
    <row r="271" spans="2:16" x14ac:dyDescent="0.25">
      <c r="B271" t="s">
        <v>432</v>
      </c>
      <c r="C271" t="s">
        <v>19</v>
      </c>
      <c r="D271">
        <v>0.33</v>
      </c>
      <c r="E271">
        <v>3.3</v>
      </c>
      <c r="F271">
        <v>1E-3</v>
      </c>
      <c r="G271" t="s">
        <v>16</v>
      </c>
      <c r="H271" t="s">
        <v>14</v>
      </c>
      <c r="I271">
        <v>50</v>
      </c>
      <c r="J271">
        <v>100</v>
      </c>
      <c r="K271" t="s">
        <v>21</v>
      </c>
      <c r="L271">
        <v>0.38861000000000001</v>
      </c>
      <c r="M271">
        <v>2.6137999999999999</v>
      </c>
      <c r="N271">
        <v>0.38741999999999999</v>
      </c>
      <c r="O271">
        <v>2.6141000000000001</v>
      </c>
      <c r="P271"/>
    </row>
    <row r="272" spans="2:16" x14ac:dyDescent="0.25">
      <c r="B272" t="s">
        <v>433</v>
      </c>
      <c r="C272" t="s">
        <v>19</v>
      </c>
      <c r="D272">
        <v>0.33</v>
      </c>
      <c r="E272">
        <v>3.3</v>
      </c>
      <c r="F272">
        <v>0.01</v>
      </c>
      <c r="G272" t="s">
        <v>16</v>
      </c>
      <c r="H272" t="s">
        <v>14</v>
      </c>
      <c r="I272">
        <v>50</v>
      </c>
      <c r="J272">
        <v>100</v>
      </c>
      <c r="K272" t="s">
        <v>21</v>
      </c>
      <c r="L272">
        <v>5.3725999999999994</v>
      </c>
      <c r="M272">
        <v>1.6155999999999999</v>
      </c>
      <c r="N272">
        <v>5.3717999999999995</v>
      </c>
      <c r="O272">
        <v>1.6154999999999999</v>
      </c>
      <c r="P272"/>
    </row>
    <row r="273" spans="2:16" x14ac:dyDescent="0.25">
      <c r="B273" t="s">
        <v>434</v>
      </c>
      <c r="C273" t="s">
        <v>19</v>
      </c>
      <c r="D273">
        <v>0.33</v>
      </c>
      <c r="E273">
        <v>3.3</v>
      </c>
      <c r="F273">
        <v>0.1</v>
      </c>
      <c r="G273" t="s">
        <v>16</v>
      </c>
      <c r="H273" t="s">
        <v>14</v>
      </c>
      <c r="I273">
        <v>50</v>
      </c>
      <c r="J273">
        <v>100</v>
      </c>
      <c r="K273" t="s">
        <v>21</v>
      </c>
      <c r="L273">
        <v>57.934999999999995</v>
      </c>
      <c r="M273">
        <v>0.23007</v>
      </c>
      <c r="N273">
        <v>57.934999999999995</v>
      </c>
      <c r="O273">
        <v>0.22989999999999999</v>
      </c>
      <c r="P273"/>
    </row>
    <row r="274" spans="2:16" x14ac:dyDescent="0.25">
      <c r="B274" t="s">
        <v>435</v>
      </c>
      <c r="C274" t="s">
        <v>19</v>
      </c>
      <c r="D274">
        <v>0.33</v>
      </c>
      <c r="E274">
        <v>3.3</v>
      </c>
      <c r="F274">
        <v>1.0000000000000001E-5</v>
      </c>
      <c r="G274" t="s">
        <v>16</v>
      </c>
      <c r="H274" t="s">
        <v>14</v>
      </c>
      <c r="I274">
        <v>100</v>
      </c>
      <c r="J274">
        <v>500</v>
      </c>
      <c r="K274" t="s">
        <v>21</v>
      </c>
      <c r="L274">
        <v>1.1000000000000001</v>
      </c>
      <c r="M274">
        <v>5.8</v>
      </c>
      <c r="N274">
        <v>1.0391999999999999</v>
      </c>
      <c r="O274">
        <v>5.7735000000000003</v>
      </c>
      <c r="P274"/>
    </row>
    <row r="275" spans="2:16" x14ac:dyDescent="0.25">
      <c r="B275" t="s">
        <v>436</v>
      </c>
      <c r="C275" t="s">
        <v>19</v>
      </c>
      <c r="D275">
        <v>0.33</v>
      </c>
      <c r="E275">
        <v>3.3</v>
      </c>
      <c r="F275">
        <v>1E-4</v>
      </c>
      <c r="G275" t="s">
        <v>16</v>
      </c>
      <c r="H275" t="s">
        <v>14</v>
      </c>
      <c r="I275">
        <v>100</v>
      </c>
      <c r="J275">
        <v>500</v>
      </c>
      <c r="K275" t="s">
        <v>21</v>
      </c>
      <c r="L275">
        <v>1.1000000000000001</v>
      </c>
      <c r="M275">
        <v>5.7732999999999999</v>
      </c>
      <c r="N275">
        <v>1.04</v>
      </c>
      <c r="O275">
        <v>5.7732999999999999</v>
      </c>
      <c r="P275"/>
    </row>
    <row r="276" spans="2:16" x14ac:dyDescent="0.25">
      <c r="B276" t="s">
        <v>437</v>
      </c>
      <c r="C276" t="s">
        <v>19</v>
      </c>
      <c r="D276">
        <v>0.33</v>
      </c>
      <c r="E276">
        <v>3.3</v>
      </c>
      <c r="F276">
        <v>1E-3</v>
      </c>
      <c r="G276" t="s">
        <v>16</v>
      </c>
      <c r="H276" t="s">
        <v>14</v>
      </c>
      <c r="I276">
        <v>100</v>
      </c>
      <c r="J276">
        <v>500</v>
      </c>
      <c r="K276" t="s">
        <v>21</v>
      </c>
      <c r="L276">
        <v>1.1025</v>
      </c>
      <c r="M276">
        <v>5.7569999999999997</v>
      </c>
      <c r="N276">
        <v>1.1012</v>
      </c>
      <c r="O276">
        <v>5.7572999999999999</v>
      </c>
      <c r="P276"/>
    </row>
    <row r="277" spans="2:16" x14ac:dyDescent="0.25">
      <c r="B277" t="s">
        <v>438</v>
      </c>
      <c r="C277" t="s">
        <v>19</v>
      </c>
      <c r="D277">
        <v>0.33</v>
      </c>
      <c r="E277">
        <v>3.3</v>
      </c>
      <c r="F277">
        <v>0.01</v>
      </c>
      <c r="G277" t="s">
        <v>16</v>
      </c>
      <c r="H277" t="s">
        <v>14</v>
      </c>
      <c r="I277">
        <v>100</v>
      </c>
      <c r="J277">
        <v>500</v>
      </c>
      <c r="K277" t="s">
        <v>21</v>
      </c>
      <c r="L277">
        <v>4.9058000000000002</v>
      </c>
      <c r="M277">
        <v>4.8509000000000002</v>
      </c>
      <c r="N277">
        <v>4.9039000000000001</v>
      </c>
      <c r="O277">
        <v>4.851</v>
      </c>
      <c r="P277"/>
    </row>
    <row r="278" spans="2:16" x14ac:dyDescent="0.25">
      <c r="B278" t="s">
        <v>439</v>
      </c>
      <c r="C278" t="s">
        <v>19</v>
      </c>
      <c r="D278">
        <v>0.33</v>
      </c>
      <c r="E278">
        <v>3.3</v>
      </c>
      <c r="F278">
        <v>0.1</v>
      </c>
      <c r="G278" t="s">
        <v>16</v>
      </c>
      <c r="H278" t="s">
        <v>14</v>
      </c>
      <c r="I278">
        <v>100</v>
      </c>
      <c r="J278">
        <v>500</v>
      </c>
      <c r="K278" t="s">
        <v>21</v>
      </c>
      <c r="L278">
        <v>57.707999999999998</v>
      </c>
      <c r="M278">
        <v>1.1136999999999999</v>
      </c>
      <c r="N278">
        <v>57.707000000000001</v>
      </c>
      <c r="O278">
        <v>1.1133999999999999</v>
      </c>
      <c r="P278"/>
    </row>
    <row r="279" spans="2:16" x14ac:dyDescent="0.25">
      <c r="B279" t="s">
        <v>440</v>
      </c>
      <c r="C279" t="s">
        <v>19</v>
      </c>
      <c r="D279">
        <v>3.3</v>
      </c>
      <c r="E279">
        <v>33</v>
      </c>
      <c r="F279">
        <v>1E-4</v>
      </c>
      <c r="G279" t="s">
        <v>16</v>
      </c>
      <c r="H279" t="s">
        <v>14</v>
      </c>
      <c r="I279">
        <v>0.01</v>
      </c>
      <c r="J279">
        <v>4.4999999999999998E-2</v>
      </c>
      <c r="K279" t="s">
        <v>21</v>
      </c>
      <c r="L279">
        <v>0.93</v>
      </c>
      <c r="M279">
        <v>0.57999999999999996</v>
      </c>
      <c r="N279">
        <v>0.92505000000000004</v>
      </c>
      <c r="O279">
        <v>0.57732000000000006</v>
      </c>
      <c r="P279"/>
    </row>
    <row r="280" spans="2:16" x14ac:dyDescent="0.25">
      <c r="B280" t="s">
        <v>441</v>
      </c>
      <c r="C280" t="s">
        <v>19</v>
      </c>
      <c r="D280">
        <v>3.3</v>
      </c>
      <c r="E280">
        <v>33</v>
      </c>
      <c r="F280">
        <v>1E-3</v>
      </c>
      <c r="G280" t="s">
        <v>16</v>
      </c>
      <c r="H280" t="s">
        <v>14</v>
      </c>
      <c r="I280">
        <v>0.01</v>
      </c>
      <c r="J280">
        <v>4.4999999999999998E-2</v>
      </c>
      <c r="K280" t="s">
        <v>21</v>
      </c>
      <c r="L280">
        <v>0.98934999999999995</v>
      </c>
      <c r="M280">
        <v>0.57562999999999998</v>
      </c>
      <c r="N280">
        <v>0.98882999999999999</v>
      </c>
      <c r="O280">
        <v>0.57564000000000004</v>
      </c>
      <c r="P280"/>
    </row>
    <row r="281" spans="2:16" x14ac:dyDescent="0.25">
      <c r="B281" t="s">
        <v>442</v>
      </c>
      <c r="C281" t="s">
        <v>19</v>
      </c>
      <c r="D281">
        <v>3.3</v>
      </c>
      <c r="E281">
        <v>33</v>
      </c>
      <c r="F281">
        <v>0.01</v>
      </c>
      <c r="G281" t="s">
        <v>16</v>
      </c>
      <c r="H281" t="s">
        <v>14</v>
      </c>
      <c r="I281">
        <v>0.01</v>
      </c>
      <c r="J281">
        <v>4.4999999999999998E-2</v>
      </c>
      <c r="K281" t="s">
        <v>21</v>
      </c>
      <c r="L281">
        <v>4.8599999999999994</v>
      </c>
      <c r="M281">
        <v>0.48310999999999998</v>
      </c>
      <c r="N281">
        <v>4.8591999999999995</v>
      </c>
      <c r="O281">
        <v>0.48309999999999997</v>
      </c>
      <c r="P281"/>
    </row>
    <row r="282" spans="2:16" x14ac:dyDescent="0.25">
      <c r="B282" t="s">
        <v>443</v>
      </c>
      <c r="C282" t="s">
        <v>19</v>
      </c>
      <c r="D282">
        <v>3.3</v>
      </c>
      <c r="E282">
        <v>33</v>
      </c>
      <c r="F282">
        <v>0.1</v>
      </c>
      <c r="G282" t="s">
        <v>16</v>
      </c>
      <c r="H282" t="s">
        <v>14</v>
      </c>
      <c r="I282">
        <v>0.01</v>
      </c>
      <c r="J282">
        <v>4.4999999999999998E-2</v>
      </c>
      <c r="K282" t="s">
        <v>21</v>
      </c>
      <c r="L282">
        <v>57.704999999999998</v>
      </c>
      <c r="M282">
        <v>0.11031000000000001</v>
      </c>
      <c r="N282">
        <v>57.704999999999998</v>
      </c>
      <c r="O282">
        <v>0.11026</v>
      </c>
      <c r="P282"/>
    </row>
    <row r="283" spans="2:16" x14ac:dyDescent="0.25">
      <c r="B283" t="s">
        <v>444</v>
      </c>
      <c r="C283" t="s">
        <v>19</v>
      </c>
      <c r="D283">
        <v>3.3</v>
      </c>
      <c r="E283">
        <v>33</v>
      </c>
      <c r="F283">
        <v>1</v>
      </c>
      <c r="G283" t="s">
        <v>16</v>
      </c>
      <c r="H283" t="s">
        <v>14</v>
      </c>
      <c r="I283">
        <v>0.01</v>
      </c>
      <c r="J283">
        <v>4.4999999999999998E-2</v>
      </c>
      <c r="K283" t="s">
        <v>21</v>
      </c>
      <c r="L283">
        <v>579.97</v>
      </c>
      <c r="M283">
        <v>1.1365999999999999E-2</v>
      </c>
      <c r="N283">
        <v>579.97</v>
      </c>
      <c r="O283">
        <v>1.1346999999999999E-2</v>
      </c>
      <c r="P283"/>
    </row>
    <row r="284" spans="2:16" x14ac:dyDescent="0.25">
      <c r="B284" t="s">
        <v>445</v>
      </c>
      <c r="C284" t="s">
        <v>19</v>
      </c>
      <c r="D284">
        <v>3.3</v>
      </c>
      <c r="E284">
        <v>33</v>
      </c>
      <c r="F284">
        <v>1E-4</v>
      </c>
      <c r="G284" t="s">
        <v>16</v>
      </c>
      <c r="H284" t="s">
        <v>14</v>
      </c>
      <c r="I284">
        <v>4.4999999999999998E-2</v>
      </c>
      <c r="J284">
        <v>10</v>
      </c>
      <c r="K284" t="s">
        <v>21</v>
      </c>
      <c r="L284">
        <v>0.7</v>
      </c>
      <c r="M284">
        <v>0.35</v>
      </c>
      <c r="N284">
        <v>0.69481999999999999</v>
      </c>
      <c r="O284">
        <v>0.34636</v>
      </c>
      <c r="P284"/>
    </row>
    <row r="285" spans="2:16" x14ac:dyDescent="0.25">
      <c r="B285" t="s">
        <v>446</v>
      </c>
      <c r="C285" t="s">
        <v>19</v>
      </c>
      <c r="D285">
        <v>3.3</v>
      </c>
      <c r="E285">
        <v>33</v>
      </c>
      <c r="F285">
        <v>1E-3</v>
      </c>
      <c r="G285" t="s">
        <v>16</v>
      </c>
      <c r="H285" t="s">
        <v>14</v>
      </c>
      <c r="I285">
        <v>4.4999999999999998E-2</v>
      </c>
      <c r="J285">
        <v>10</v>
      </c>
      <c r="K285" t="s">
        <v>21</v>
      </c>
      <c r="L285">
        <v>0.79249999999999998</v>
      </c>
      <c r="M285">
        <v>0.34383000000000002</v>
      </c>
      <c r="N285">
        <v>0.7916399999999999</v>
      </c>
      <c r="O285">
        <v>0.34383999999999998</v>
      </c>
      <c r="P285"/>
    </row>
    <row r="286" spans="2:16" x14ac:dyDescent="0.25">
      <c r="B286" t="s">
        <v>447</v>
      </c>
      <c r="C286" t="s">
        <v>19</v>
      </c>
      <c r="D286">
        <v>3.3</v>
      </c>
      <c r="E286">
        <v>33</v>
      </c>
      <c r="F286">
        <v>0.01</v>
      </c>
      <c r="G286" t="s">
        <v>16</v>
      </c>
      <c r="H286" t="s">
        <v>14</v>
      </c>
      <c r="I286">
        <v>4.4999999999999998E-2</v>
      </c>
      <c r="J286">
        <v>10</v>
      </c>
      <c r="K286" t="s">
        <v>21</v>
      </c>
      <c r="L286">
        <v>5.2672999999999996</v>
      </c>
      <c r="M286">
        <v>0.24773000000000001</v>
      </c>
      <c r="N286">
        <v>5.2665999999999995</v>
      </c>
      <c r="O286">
        <v>0.24768999999999999</v>
      </c>
      <c r="P286"/>
    </row>
    <row r="287" spans="2:16" x14ac:dyDescent="0.25">
      <c r="B287" t="s">
        <v>448</v>
      </c>
      <c r="C287" t="s">
        <v>19</v>
      </c>
      <c r="D287">
        <v>3.3</v>
      </c>
      <c r="E287">
        <v>33</v>
      </c>
      <c r="F287">
        <v>0.1</v>
      </c>
      <c r="G287" t="s">
        <v>16</v>
      </c>
      <c r="H287" t="s">
        <v>14</v>
      </c>
      <c r="I287">
        <v>4.4999999999999998E-2</v>
      </c>
      <c r="J287">
        <v>10</v>
      </c>
      <c r="K287" t="s">
        <v>21</v>
      </c>
      <c r="L287">
        <v>57.893000000000001</v>
      </c>
      <c r="M287">
        <v>4.1279000000000003E-2</v>
      </c>
      <c r="N287">
        <v>57.893000000000001</v>
      </c>
      <c r="O287">
        <v>4.1234E-2</v>
      </c>
      <c r="P287"/>
    </row>
    <row r="288" spans="2:16" x14ac:dyDescent="0.25">
      <c r="B288" t="s">
        <v>449</v>
      </c>
      <c r="C288" t="s">
        <v>19</v>
      </c>
      <c r="D288">
        <v>3.3</v>
      </c>
      <c r="E288">
        <v>33</v>
      </c>
      <c r="F288">
        <v>1</v>
      </c>
      <c r="G288" t="s">
        <v>16</v>
      </c>
      <c r="H288" t="s">
        <v>14</v>
      </c>
      <c r="I288">
        <v>4.4999999999999998E-2</v>
      </c>
      <c r="J288">
        <v>10</v>
      </c>
      <c r="K288" t="s">
        <v>21</v>
      </c>
      <c r="L288">
        <v>579.99</v>
      </c>
      <c r="M288">
        <v>4.1869999999999997E-3</v>
      </c>
      <c r="N288">
        <v>579.99</v>
      </c>
      <c r="O288">
        <v>4.1685000000000003E-3</v>
      </c>
      <c r="P288"/>
    </row>
    <row r="289" spans="2:16" x14ac:dyDescent="0.25">
      <c r="B289" t="s">
        <v>450</v>
      </c>
      <c r="C289" t="s">
        <v>19</v>
      </c>
      <c r="D289">
        <v>3.3</v>
      </c>
      <c r="E289">
        <v>33</v>
      </c>
      <c r="F289">
        <v>1E-4</v>
      </c>
      <c r="G289" t="s">
        <v>16</v>
      </c>
      <c r="H289" t="s">
        <v>14</v>
      </c>
      <c r="I289">
        <v>10</v>
      </c>
      <c r="J289">
        <v>20</v>
      </c>
      <c r="K289" t="s">
        <v>21</v>
      </c>
      <c r="L289">
        <v>0.7</v>
      </c>
      <c r="M289">
        <v>0.81</v>
      </c>
      <c r="N289">
        <v>0.69394999999999996</v>
      </c>
      <c r="O289">
        <v>0.80825999999999998</v>
      </c>
      <c r="P289"/>
    </row>
    <row r="290" spans="2:16" x14ac:dyDescent="0.25">
      <c r="B290" t="s">
        <v>451</v>
      </c>
      <c r="C290" t="s">
        <v>19</v>
      </c>
      <c r="D290">
        <v>3.3</v>
      </c>
      <c r="E290">
        <v>33</v>
      </c>
      <c r="F290">
        <v>1E-3</v>
      </c>
      <c r="G290" t="s">
        <v>16</v>
      </c>
      <c r="H290" t="s">
        <v>14</v>
      </c>
      <c r="I290">
        <v>10</v>
      </c>
      <c r="J290">
        <v>20</v>
      </c>
      <c r="K290" t="s">
        <v>21</v>
      </c>
      <c r="L290">
        <v>0.74844999999999995</v>
      </c>
      <c r="M290">
        <v>0.80679999999999996</v>
      </c>
      <c r="N290">
        <v>0.74788999999999994</v>
      </c>
      <c r="O290">
        <v>0.80681000000000003</v>
      </c>
      <c r="P290"/>
    </row>
    <row r="291" spans="2:16" x14ac:dyDescent="0.25">
      <c r="B291" t="s">
        <v>452</v>
      </c>
      <c r="C291" t="s">
        <v>19</v>
      </c>
      <c r="D291">
        <v>3.3</v>
      </c>
      <c r="E291">
        <v>33</v>
      </c>
      <c r="F291">
        <v>0.01</v>
      </c>
      <c r="G291" t="s">
        <v>16</v>
      </c>
      <c r="H291" t="s">
        <v>14</v>
      </c>
      <c r="I291">
        <v>10</v>
      </c>
      <c r="J291">
        <v>20</v>
      </c>
      <c r="K291" t="s">
        <v>21</v>
      </c>
      <c r="L291">
        <v>4.3407</v>
      </c>
      <c r="M291">
        <v>0.71619999999999995</v>
      </c>
      <c r="N291">
        <v>4.3397999999999994</v>
      </c>
      <c r="O291">
        <v>0.71619999999999995</v>
      </c>
      <c r="P291"/>
    </row>
    <row r="292" spans="2:16" x14ac:dyDescent="0.25">
      <c r="B292" t="s">
        <v>453</v>
      </c>
      <c r="C292" t="s">
        <v>19</v>
      </c>
      <c r="D292">
        <v>3.3</v>
      </c>
      <c r="E292">
        <v>33</v>
      </c>
      <c r="F292">
        <v>0.1</v>
      </c>
      <c r="G292" t="s">
        <v>16</v>
      </c>
      <c r="H292" t="s">
        <v>14</v>
      </c>
      <c r="I292">
        <v>10</v>
      </c>
      <c r="J292">
        <v>20</v>
      </c>
      <c r="K292" t="s">
        <v>21</v>
      </c>
      <c r="L292">
        <v>57.427</v>
      </c>
      <c r="M292">
        <v>0.20322999999999999</v>
      </c>
      <c r="N292">
        <v>57.427</v>
      </c>
      <c r="O292">
        <v>0.20319000000000001</v>
      </c>
      <c r="P292"/>
    </row>
    <row r="293" spans="2:16" x14ac:dyDescent="0.25">
      <c r="B293" t="s">
        <v>454</v>
      </c>
      <c r="C293" t="s">
        <v>19</v>
      </c>
      <c r="D293">
        <v>3.3</v>
      </c>
      <c r="E293">
        <v>33</v>
      </c>
      <c r="F293">
        <v>1</v>
      </c>
      <c r="G293" t="s">
        <v>16</v>
      </c>
      <c r="H293" t="s">
        <v>14</v>
      </c>
      <c r="I293">
        <v>10</v>
      </c>
      <c r="J293">
        <v>20</v>
      </c>
      <c r="K293" t="s">
        <v>21</v>
      </c>
      <c r="L293">
        <v>579.93999999999994</v>
      </c>
      <c r="M293">
        <v>2.1416999999999999E-2</v>
      </c>
      <c r="N293">
        <v>579.93999999999994</v>
      </c>
      <c r="O293">
        <v>2.1398E-2</v>
      </c>
      <c r="P293"/>
    </row>
    <row r="294" spans="2:16" x14ac:dyDescent="0.25">
      <c r="B294" t="s">
        <v>455</v>
      </c>
      <c r="C294" t="s">
        <v>19</v>
      </c>
      <c r="D294">
        <v>3.3</v>
      </c>
      <c r="E294">
        <v>33</v>
      </c>
      <c r="F294">
        <v>1E-4</v>
      </c>
      <c r="G294" t="s">
        <v>16</v>
      </c>
      <c r="H294" t="s">
        <v>14</v>
      </c>
      <c r="I294">
        <v>20</v>
      </c>
      <c r="J294">
        <v>50</v>
      </c>
      <c r="K294" t="s">
        <v>21</v>
      </c>
      <c r="L294">
        <v>0.7</v>
      </c>
      <c r="M294">
        <v>1.2</v>
      </c>
      <c r="N294">
        <v>0.69357000000000002</v>
      </c>
      <c r="O294">
        <v>1.1547000000000001</v>
      </c>
      <c r="P294"/>
    </row>
    <row r="295" spans="2:16" x14ac:dyDescent="0.25">
      <c r="B295" t="s">
        <v>456</v>
      </c>
      <c r="C295" t="s">
        <v>19</v>
      </c>
      <c r="D295">
        <v>3.3</v>
      </c>
      <c r="E295">
        <v>33</v>
      </c>
      <c r="F295">
        <v>1E-3</v>
      </c>
      <c r="G295" t="s">
        <v>16</v>
      </c>
      <c r="H295" t="s">
        <v>14</v>
      </c>
      <c r="I295">
        <v>20</v>
      </c>
      <c r="J295">
        <v>50</v>
      </c>
      <c r="K295" t="s">
        <v>21</v>
      </c>
      <c r="L295">
        <v>0.7355799999999999</v>
      </c>
      <c r="M295">
        <v>1.1536</v>
      </c>
      <c r="N295">
        <v>0.73402000000000001</v>
      </c>
      <c r="O295">
        <v>1.1536</v>
      </c>
      <c r="P295"/>
    </row>
    <row r="296" spans="2:16" x14ac:dyDescent="0.25">
      <c r="B296" t="s">
        <v>457</v>
      </c>
      <c r="C296" t="s">
        <v>19</v>
      </c>
      <c r="D296">
        <v>3.3</v>
      </c>
      <c r="E296">
        <v>33</v>
      </c>
      <c r="F296">
        <v>0.01</v>
      </c>
      <c r="G296" t="s">
        <v>16</v>
      </c>
      <c r="H296" t="s">
        <v>14</v>
      </c>
      <c r="I296">
        <v>20</v>
      </c>
      <c r="J296">
        <v>50</v>
      </c>
      <c r="K296" t="s">
        <v>21</v>
      </c>
      <c r="L296">
        <v>3.8054000000000001</v>
      </c>
      <c r="M296">
        <v>1.0734999999999999</v>
      </c>
      <c r="N296">
        <v>3.8004000000000002</v>
      </c>
      <c r="O296">
        <v>1.0736000000000001</v>
      </c>
      <c r="P296"/>
    </row>
    <row r="297" spans="2:16" x14ac:dyDescent="0.25">
      <c r="B297" t="s">
        <v>458</v>
      </c>
      <c r="C297" t="s">
        <v>19</v>
      </c>
      <c r="D297">
        <v>3.3</v>
      </c>
      <c r="E297">
        <v>33</v>
      </c>
      <c r="F297">
        <v>0.1</v>
      </c>
      <c r="G297" t="s">
        <v>16</v>
      </c>
      <c r="H297" t="s">
        <v>14</v>
      </c>
      <c r="I297">
        <v>20</v>
      </c>
      <c r="J297">
        <v>50</v>
      </c>
      <c r="K297" t="s">
        <v>21</v>
      </c>
      <c r="L297">
        <v>56.887</v>
      </c>
      <c r="M297">
        <v>0.39084000000000002</v>
      </c>
      <c r="N297">
        <v>56.884999999999998</v>
      </c>
      <c r="O297">
        <v>0.39077000000000001</v>
      </c>
      <c r="P297"/>
    </row>
    <row r="298" spans="2:16" x14ac:dyDescent="0.25">
      <c r="B298" t="s">
        <v>459</v>
      </c>
      <c r="C298" t="s">
        <v>19</v>
      </c>
      <c r="D298">
        <v>3.3</v>
      </c>
      <c r="E298">
        <v>33</v>
      </c>
      <c r="F298">
        <v>1</v>
      </c>
      <c r="G298" t="s">
        <v>16</v>
      </c>
      <c r="H298" t="s">
        <v>14</v>
      </c>
      <c r="I298">
        <v>20</v>
      </c>
      <c r="J298">
        <v>50</v>
      </c>
      <c r="K298" t="s">
        <v>21</v>
      </c>
      <c r="L298">
        <v>579.88</v>
      </c>
      <c r="M298">
        <v>4.3096000000000002E-2</v>
      </c>
      <c r="N298">
        <v>579.88</v>
      </c>
      <c r="O298">
        <v>4.3055000000000003E-2</v>
      </c>
      <c r="P298"/>
    </row>
    <row r="299" spans="2:16" x14ac:dyDescent="0.25">
      <c r="B299" t="s">
        <v>460</v>
      </c>
      <c r="C299" t="s">
        <v>19</v>
      </c>
      <c r="D299">
        <v>3.3</v>
      </c>
      <c r="E299">
        <v>33</v>
      </c>
      <c r="F299">
        <v>1E-4</v>
      </c>
      <c r="G299" t="s">
        <v>16</v>
      </c>
      <c r="H299" t="s">
        <v>14</v>
      </c>
      <c r="I299">
        <v>50</v>
      </c>
      <c r="J299">
        <v>100</v>
      </c>
      <c r="K299" t="s">
        <v>21</v>
      </c>
      <c r="L299">
        <v>2.2999999999999998</v>
      </c>
      <c r="M299">
        <v>2.7</v>
      </c>
      <c r="N299">
        <v>2.3098000000000001</v>
      </c>
      <c r="O299">
        <v>2.6558000000000002</v>
      </c>
      <c r="P299"/>
    </row>
    <row r="300" spans="2:16" x14ac:dyDescent="0.25">
      <c r="B300" t="s">
        <v>461</v>
      </c>
      <c r="C300" t="s">
        <v>19</v>
      </c>
      <c r="D300">
        <v>3.3</v>
      </c>
      <c r="E300">
        <v>33</v>
      </c>
      <c r="F300">
        <v>1E-3</v>
      </c>
      <c r="G300" t="s">
        <v>16</v>
      </c>
      <c r="H300" t="s">
        <v>14</v>
      </c>
      <c r="I300">
        <v>50</v>
      </c>
      <c r="J300">
        <v>100</v>
      </c>
      <c r="K300" t="s">
        <v>21</v>
      </c>
      <c r="L300">
        <v>2.3287</v>
      </c>
      <c r="M300">
        <v>2.6553</v>
      </c>
      <c r="N300">
        <v>2.3261000000000003</v>
      </c>
      <c r="O300">
        <v>2.6554000000000002</v>
      </c>
      <c r="P300"/>
    </row>
    <row r="301" spans="2:16" x14ac:dyDescent="0.25">
      <c r="B301" t="s">
        <v>462</v>
      </c>
      <c r="C301" t="s">
        <v>19</v>
      </c>
      <c r="D301">
        <v>3.3</v>
      </c>
      <c r="E301">
        <v>33</v>
      </c>
      <c r="F301">
        <v>0.01</v>
      </c>
      <c r="G301" t="s">
        <v>16</v>
      </c>
      <c r="H301" t="s">
        <v>14</v>
      </c>
      <c r="I301">
        <v>50</v>
      </c>
      <c r="J301">
        <v>100</v>
      </c>
      <c r="K301" t="s">
        <v>21</v>
      </c>
      <c r="L301">
        <v>3.8845000000000001</v>
      </c>
      <c r="M301">
        <v>2.6137999999999999</v>
      </c>
      <c r="N301">
        <v>3.8742000000000001</v>
      </c>
      <c r="O301">
        <v>2.6141000000000001</v>
      </c>
      <c r="P301"/>
    </row>
    <row r="302" spans="2:16" x14ac:dyDescent="0.25">
      <c r="B302" t="s">
        <v>463</v>
      </c>
      <c r="C302" t="s">
        <v>19</v>
      </c>
      <c r="D302">
        <v>3.3</v>
      </c>
      <c r="E302">
        <v>33</v>
      </c>
      <c r="F302">
        <v>0.1</v>
      </c>
      <c r="G302" t="s">
        <v>16</v>
      </c>
      <c r="H302" t="s">
        <v>14</v>
      </c>
      <c r="I302">
        <v>50</v>
      </c>
      <c r="J302">
        <v>100</v>
      </c>
      <c r="K302" t="s">
        <v>21</v>
      </c>
      <c r="L302">
        <v>53.723999999999997</v>
      </c>
      <c r="M302">
        <v>1.6154999999999999</v>
      </c>
      <c r="N302">
        <v>53.717999999999996</v>
      </c>
      <c r="O302">
        <v>1.6154999999999999</v>
      </c>
      <c r="P302"/>
    </row>
    <row r="303" spans="2:16" x14ac:dyDescent="0.25">
      <c r="B303" t="s">
        <v>464</v>
      </c>
      <c r="C303" t="s">
        <v>19</v>
      </c>
      <c r="D303">
        <v>3.3</v>
      </c>
      <c r="E303">
        <v>33</v>
      </c>
      <c r="F303">
        <v>1</v>
      </c>
      <c r="G303" t="s">
        <v>16</v>
      </c>
      <c r="H303" t="s">
        <v>14</v>
      </c>
      <c r="I303">
        <v>50</v>
      </c>
      <c r="J303">
        <v>100</v>
      </c>
      <c r="K303" t="s">
        <v>21</v>
      </c>
      <c r="L303">
        <v>579.35</v>
      </c>
      <c r="M303">
        <v>0.22997000000000001</v>
      </c>
      <c r="N303">
        <v>579.35</v>
      </c>
      <c r="O303">
        <v>0.22989999999999999</v>
      </c>
      <c r="P303"/>
    </row>
    <row r="304" spans="2:16" x14ac:dyDescent="0.25">
      <c r="B304" t="s">
        <v>465</v>
      </c>
      <c r="C304" t="s">
        <v>19</v>
      </c>
      <c r="D304">
        <v>3.3</v>
      </c>
      <c r="E304">
        <v>33</v>
      </c>
      <c r="F304">
        <v>1E-4</v>
      </c>
      <c r="G304" t="s">
        <v>16</v>
      </c>
      <c r="H304" t="s">
        <v>14</v>
      </c>
      <c r="I304">
        <v>100</v>
      </c>
      <c r="J304">
        <v>500</v>
      </c>
      <c r="K304" t="s">
        <v>21</v>
      </c>
      <c r="L304">
        <v>13</v>
      </c>
      <c r="M304">
        <v>4.5999999999999996</v>
      </c>
      <c r="N304">
        <v>2.3098000000000001</v>
      </c>
      <c r="O304">
        <v>2.6558000000000002</v>
      </c>
      <c r="P304"/>
    </row>
    <row r="305" spans="2:16" x14ac:dyDescent="0.25">
      <c r="B305" t="s">
        <v>466</v>
      </c>
      <c r="C305" t="s">
        <v>19</v>
      </c>
      <c r="D305">
        <v>3.3</v>
      </c>
      <c r="E305">
        <v>33</v>
      </c>
      <c r="F305">
        <v>1E-3</v>
      </c>
      <c r="G305" t="s">
        <v>16</v>
      </c>
      <c r="H305" t="s">
        <v>14</v>
      </c>
      <c r="I305">
        <v>100</v>
      </c>
      <c r="J305">
        <v>500</v>
      </c>
      <c r="K305" t="s">
        <v>21</v>
      </c>
      <c r="L305">
        <v>13</v>
      </c>
      <c r="M305">
        <v>4.5999999999999996</v>
      </c>
      <c r="N305">
        <v>2.3261000000000003</v>
      </c>
      <c r="O305">
        <v>2.6554000000000002</v>
      </c>
      <c r="P305"/>
    </row>
    <row r="306" spans="2:16" x14ac:dyDescent="0.25">
      <c r="B306" t="s">
        <v>467</v>
      </c>
      <c r="C306" t="s">
        <v>19</v>
      </c>
      <c r="D306">
        <v>3.3</v>
      </c>
      <c r="E306">
        <v>33</v>
      </c>
      <c r="F306">
        <v>0.01</v>
      </c>
      <c r="G306" t="s">
        <v>16</v>
      </c>
      <c r="H306" t="s">
        <v>14</v>
      </c>
      <c r="I306">
        <v>100</v>
      </c>
      <c r="J306">
        <v>500</v>
      </c>
      <c r="K306" t="s">
        <v>21</v>
      </c>
      <c r="L306">
        <v>13</v>
      </c>
      <c r="M306">
        <v>4.5999999999999996</v>
      </c>
      <c r="N306">
        <v>3.8742000000000001</v>
      </c>
      <c r="O306">
        <v>2.6141000000000001</v>
      </c>
      <c r="P306"/>
    </row>
    <row r="307" spans="2:16" x14ac:dyDescent="0.25">
      <c r="B307" t="s">
        <v>468</v>
      </c>
      <c r="C307" t="s">
        <v>19</v>
      </c>
      <c r="D307">
        <v>3.3</v>
      </c>
      <c r="E307">
        <v>33</v>
      </c>
      <c r="F307">
        <v>0.1</v>
      </c>
      <c r="G307" t="s">
        <v>16</v>
      </c>
      <c r="H307" t="s">
        <v>14</v>
      </c>
      <c r="I307">
        <v>100</v>
      </c>
      <c r="J307">
        <v>500</v>
      </c>
      <c r="K307" t="s">
        <v>21</v>
      </c>
      <c r="L307">
        <v>47.305</v>
      </c>
      <c r="M307">
        <v>3.5605000000000002</v>
      </c>
      <c r="N307">
        <v>53.717999999999996</v>
      </c>
      <c r="O307">
        <v>1.6154999999999999</v>
      </c>
      <c r="P307"/>
    </row>
    <row r="308" spans="2:16" x14ac:dyDescent="0.25">
      <c r="B308" t="s">
        <v>469</v>
      </c>
      <c r="C308" t="s">
        <v>19</v>
      </c>
      <c r="D308">
        <v>3.3</v>
      </c>
      <c r="E308">
        <v>33</v>
      </c>
      <c r="F308">
        <v>1</v>
      </c>
      <c r="G308" t="s">
        <v>16</v>
      </c>
      <c r="H308" t="s">
        <v>14</v>
      </c>
      <c r="I308">
        <v>100</v>
      </c>
      <c r="J308">
        <v>500</v>
      </c>
      <c r="K308" t="s">
        <v>21</v>
      </c>
      <c r="L308">
        <v>579.35</v>
      </c>
      <c r="M308">
        <v>0.22997000000000001</v>
      </c>
      <c r="N308">
        <v>579.35</v>
      </c>
      <c r="O308">
        <v>0.22989999999999999</v>
      </c>
      <c r="P308"/>
    </row>
    <row r="309" spans="2:16" x14ac:dyDescent="0.25">
      <c r="B309" t="s">
        <v>470</v>
      </c>
      <c r="C309" t="s">
        <v>19</v>
      </c>
      <c r="D309">
        <v>33</v>
      </c>
      <c r="E309">
        <v>330</v>
      </c>
      <c r="F309">
        <v>1E-3</v>
      </c>
      <c r="G309" t="s">
        <v>16</v>
      </c>
      <c r="H309" t="s">
        <v>14</v>
      </c>
      <c r="I309">
        <v>10</v>
      </c>
      <c r="J309">
        <v>45</v>
      </c>
      <c r="K309" t="s">
        <v>21</v>
      </c>
      <c r="L309">
        <v>3.5</v>
      </c>
      <c r="M309">
        <v>0.57999999999999996</v>
      </c>
      <c r="N309">
        <v>3.4803999999999999</v>
      </c>
      <c r="O309">
        <v>0.57730999999999999</v>
      </c>
      <c r="P309"/>
    </row>
    <row r="310" spans="2:16" x14ac:dyDescent="0.25">
      <c r="B310" t="s">
        <v>471</v>
      </c>
      <c r="C310" t="s">
        <v>19</v>
      </c>
      <c r="D310">
        <v>33</v>
      </c>
      <c r="E310">
        <v>330</v>
      </c>
      <c r="F310">
        <v>0.01</v>
      </c>
      <c r="G310" t="s">
        <v>16</v>
      </c>
      <c r="H310" t="s">
        <v>14</v>
      </c>
      <c r="I310">
        <v>10</v>
      </c>
      <c r="J310">
        <v>45</v>
      </c>
      <c r="K310" t="s">
        <v>21</v>
      </c>
      <c r="L310">
        <v>4.3065999999999995</v>
      </c>
      <c r="M310">
        <v>0.57508999999999999</v>
      </c>
      <c r="N310">
        <v>4.2789999999999999</v>
      </c>
      <c r="O310">
        <v>0.57515000000000005</v>
      </c>
      <c r="P310"/>
    </row>
    <row r="311" spans="2:16" x14ac:dyDescent="0.25">
      <c r="B311" t="s">
        <v>472</v>
      </c>
      <c r="C311" t="s">
        <v>19</v>
      </c>
      <c r="D311">
        <v>33</v>
      </c>
      <c r="E311">
        <v>330</v>
      </c>
      <c r="F311">
        <v>0.1</v>
      </c>
      <c r="G311" t="s">
        <v>16</v>
      </c>
      <c r="H311" t="s">
        <v>14</v>
      </c>
      <c r="I311">
        <v>10</v>
      </c>
      <c r="J311">
        <v>45</v>
      </c>
      <c r="K311" t="s">
        <v>21</v>
      </c>
      <c r="L311">
        <v>46.675999999999995</v>
      </c>
      <c r="M311">
        <v>0.47221999999999997</v>
      </c>
      <c r="N311">
        <v>46.637</v>
      </c>
      <c r="O311">
        <v>0.47223999999999999</v>
      </c>
      <c r="P311"/>
    </row>
    <row r="312" spans="2:16" x14ac:dyDescent="0.25">
      <c r="B312" t="s">
        <v>473</v>
      </c>
      <c r="C312" t="s">
        <v>19</v>
      </c>
      <c r="D312">
        <v>33</v>
      </c>
      <c r="E312">
        <v>330</v>
      </c>
      <c r="F312">
        <v>1</v>
      </c>
      <c r="G312" t="s">
        <v>16</v>
      </c>
      <c r="H312" t="s">
        <v>14</v>
      </c>
      <c r="I312">
        <v>10</v>
      </c>
      <c r="J312">
        <v>45</v>
      </c>
      <c r="K312" t="s">
        <v>21</v>
      </c>
      <c r="L312">
        <v>576.99</v>
      </c>
      <c r="M312">
        <v>0.10496</v>
      </c>
      <c r="N312">
        <v>576.98</v>
      </c>
      <c r="O312">
        <v>0.10485999999999999</v>
      </c>
      <c r="P312"/>
    </row>
    <row r="313" spans="2:16" x14ac:dyDescent="0.25">
      <c r="B313" t="s">
        <v>474</v>
      </c>
      <c r="C313" t="s">
        <v>19</v>
      </c>
      <c r="D313">
        <v>33</v>
      </c>
      <c r="E313">
        <v>330</v>
      </c>
      <c r="F313">
        <v>10</v>
      </c>
      <c r="G313" t="s">
        <v>16</v>
      </c>
      <c r="H313" t="s">
        <v>14</v>
      </c>
      <c r="I313">
        <v>10</v>
      </c>
      <c r="J313">
        <v>45</v>
      </c>
      <c r="K313" t="s">
        <v>21</v>
      </c>
      <c r="L313">
        <v>5799.7000000000007</v>
      </c>
      <c r="M313">
        <v>1.0813E-2</v>
      </c>
      <c r="N313">
        <v>5799.7000000000007</v>
      </c>
      <c r="O313">
        <v>1.0773E-2</v>
      </c>
      <c r="P313"/>
    </row>
    <row r="314" spans="2:16" x14ac:dyDescent="0.25">
      <c r="B314" t="s">
        <v>475</v>
      </c>
      <c r="C314" t="s">
        <v>19</v>
      </c>
      <c r="D314">
        <v>33</v>
      </c>
      <c r="E314">
        <v>330</v>
      </c>
      <c r="F314">
        <v>1E-3</v>
      </c>
      <c r="G314" t="s">
        <v>16</v>
      </c>
      <c r="H314" t="s">
        <v>14</v>
      </c>
      <c r="I314">
        <v>4.4999999999999998E-2</v>
      </c>
      <c r="J314">
        <v>10</v>
      </c>
      <c r="K314" t="s">
        <v>21</v>
      </c>
      <c r="L314">
        <v>12</v>
      </c>
      <c r="M314">
        <v>0.92</v>
      </c>
      <c r="N314">
        <v>10.401</v>
      </c>
      <c r="O314">
        <v>0.92374000000000001</v>
      </c>
      <c r="P314"/>
    </row>
    <row r="315" spans="2:16" x14ac:dyDescent="0.25">
      <c r="B315" t="s">
        <v>476</v>
      </c>
      <c r="C315" t="s">
        <v>19</v>
      </c>
      <c r="D315">
        <v>33</v>
      </c>
      <c r="E315">
        <v>330</v>
      </c>
      <c r="F315">
        <v>0.01</v>
      </c>
      <c r="G315" t="s">
        <v>16</v>
      </c>
      <c r="H315" t="s">
        <v>14</v>
      </c>
      <c r="I315">
        <v>4.4999999999999998E-2</v>
      </c>
      <c r="J315">
        <v>10</v>
      </c>
      <c r="K315" t="s">
        <v>21</v>
      </c>
      <c r="L315">
        <v>12</v>
      </c>
      <c r="M315">
        <v>0.92245999999999995</v>
      </c>
      <c r="N315">
        <v>10.846</v>
      </c>
      <c r="O315">
        <v>0.92254999999999998</v>
      </c>
      <c r="P315"/>
    </row>
    <row r="316" spans="2:16" x14ac:dyDescent="0.25">
      <c r="B316" t="s">
        <v>477</v>
      </c>
      <c r="C316" t="s">
        <v>19</v>
      </c>
      <c r="D316">
        <v>33</v>
      </c>
      <c r="E316">
        <v>330</v>
      </c>
      <c r="F316">
        <v>0.1</v>
      </c>
      <c r="G316" t="s">
        <v>16</v>
      </c>
      <c r="H316" t="s">
        <v>14</v>
      </c>
      <c r="I316">
        <v>4.4999999999999998E-2</v>
      </c>
      <c r="J316">
        <v>10</v>
      </c>
      <c r="K316" t="s">
        <v>21</v>
      </c>
      <c r="L316">
        <v>43.33</v>
      </c>
      <c r="M316">
        <v>0.84014</v>
      </c>
      <c r="N316">
        <v>43.23</v>
      </c>
      <c r="O316">
        <v>0.84028999999999998</v>
      </c>
      <c r="P316"/>
    </row>
    <row r="317" spans="2:16" x14ac:dyDescent="0.25">
      <c r="B317" t="s">
        <v>478</v>
      </c>
      <c r="C317" t="s">
        <v>19</v>
      </c>
      <c r="D317">
        <v>33</v>
      </c>
      <c r="E317">
        <v>330</v>
      </c>
      <c r="F317">
        <v>1</v>
      </c>
      <c r="G317" t="s">
        <v>16</v>
      </c>
      <c r="H317" t="s">
        <v>14</v>
      </c>
      <c r="I317">
        <v>4.4999999999999998E-2</v>
      </c>
      <c r="J317">
        <v>10</v>
      </c>
      <c r="K317" t="s">
        <v>21</v>
      </c>
      <c r="L317">
        <v>572.74</v>
      </c>
      <c r="M317">
        <v>0.26512999999999998</v>
      </c>
      <c r="N317">
        <v>572.70000000000005</v>
      </c>
      <c r="O317">
        <v>0.26495999999999997</v>
      </c>
      <c r="P317"/>
    </row>
    <row r="318" spans="2:16" x14ac:dyDescent="0.25">
      <c r="B318" t="s">
        <v>479</v>
      </c>
      <c r="C318" t="s">
        <v>19</v>
      </c>
      <c r="D318">
        <v>33</v>
      </c>
      <c r="E318">
        <v>330</v>
      </c>
      <c r="F318">
        <v>10</v>
      </c>
      <c r="G318" t="s">
        <v>16</v>
      </c>
      <c r="H318" t="s">
        <v>14</v>
      </c>
      <c r="I318">
        <v>4.4999999999999998E-2</v>
      </c>
      <c r="J318">
        <v>10</v>
      </c>
      <c r="K318" t="s">
        <v>21</v>
      </c>
      <c r="L318">
        <v>5799.2000000000007</v>
      </c>
      <c r="M318">
        <v>2.8424999999999999E-2</v>
      </c>
      <c r="N318">
        <v>5799.2000000000007</v>
      </c>
      <c r="O318">
        <v>2.8337999999999999E-2</v>
      </c>
      <c r="P318"/>
    </row>
    <row r="319" spans="2:16" x14ac:dyDescent="0.25">
      <c r="B319" t="s">
        <v>470</v>
      </c>
      <c r="C319" t="s">
        <v>19</v>
      </c>
      <c r="D319">
        <v>33</v>
      </c>
      <c r="E319">
        <v>330</v>
      </c>
      <c r="F319">
        <v>1E-3</v>
      </c>
      <c r="G319" t="s">
        <v>16</v>
      </c>
      <c r="H319" t="s">
        <v>14</v>
      </c>
      <c r="I319">
        <v>10</v>
      </c>
      <c r="J319">
        <v>20</v>
      </c>
      <c r="K319" t="s">
        <v>21</v>
      </c>
      <c r="L319">
        <v>24</v>
      </c>
      <c r="M319">
        <v>1</v>
      </c>
      <c r="N319">
        <v>10.403</v>
      </c>
      <c r="O319">
        <v>1.0391999999999999</v>
      </c>
      <c r="P319"/>
    </row>
    <row r="320" spans="2:16" x14ac:dyDescent="0.25">
      <c r="B320" t="s">
        <v>471</v>
      </c>
      <c r="C320" t="s">
        <v>19</v>
      </c>
      <c r="D320">
        <v>33</v>
      </c>
      <c r="E320">
        <v>330</v>
      </c>
      <c r="F320">
        <v>0.01</v>
      </c>
      <c r="G320" t="s">
        <v>16</v>
      </c>
      <c r="H320" t="s">
        <v>14</v>
      </c>
      <c r="I320">
        <v>10</v>
      </c>
      <c r="J320">
        <v>20</v>
      </c>
      <c r="K320" t="s">
        <v>21</v>
      </c>
      <c r="L320">
        <v>24</v>
      </c>
      <c r="M320">
        <v>1.0324</v>
      </c>
      <c r="N320">
        <v>10.814</v>
      </c>
      <c r="O320">
        <v>1.0381</v>
      </c>
      <c r="P320"/>
    </row>
    <row r="321" spans="2:16" x14ac:dyDescent="0.25">
      <c r="B321" t="s">
        <v>472</v>
      </c>
      <c r="C321" t="s">
        <v>19</v>
      </c>
      <c r="D321">
        <v>33</v>
      </c>
      <c r="E321">
        <v>330</v>
      </c>
      <c r="F321">
        <v>0.1</v>
      </c>
      <c r="G321" t="s">
        <v>16</v>
      </c>
      <c r="H321" t="s">
        <v>14</v>
      </c>
      <c r="I321">
        <v>10</v>
      </c>
      <c r="J321">
        <v>20</v>
      </c>
      <c r="K321" t="s">
        <v>21</v>
      </c>
      <c r="L321">
        <v>41.667999999999999</v>
      </c>
      <c r="M321">
        <v>0.95892999999999995</v>
      </c>
      <c r="N321">
        <v>41.571999999999996</v>
      </c>
      <c r="O321">
        <v>0.95908000000000004</v>
      </c>
      <c r="P321"/>
    </row>
    <row r="322" spans="2:16" x14ac:dyDescent="0.25">
      <c r="B322" t="s">
        <v>473</v>
      </c>
      <c r="C322" t="s">
        <v>19</v>
      </c>
      <c r="D322">
        <v>33</v>
      </c>
      <c r="E322">
        <v>330</v>
      </c>
      <c r="F322">
        <v>1</v>
      </c>
      <c r="G322" t="s">
        <v>16</v>
      </c>
      <c r="H322" t="s">
        <v>14</v>
      </c>
      <c r="I322">
        <v>10</v>
      </c>
      <c r="J322">
        <v>20</v>
      </c>
      <c r="K322" t="s">
        <v>21</v>
      </c>
      <c r="L322">
        <v>570.92999999999995</v>
      </c>
      <c r="M322">
        <v>0.32823000000000002</v>
      </c>
      <c r="N322">
        <v>570.89</v>
      </c>
      <c r="O322">
        <v>0.32806000000000002</v>
      </c>
      <c r="P322"/>
    </row>
    <row r="323" spans="2:16" x14ac:dyDescent="0.25">
      <c r="B323" t="s">
        <v>474</v>
      </c>
      <c r="C323" t="s">
        <v>19</v>
      </c>
      <c r="D323">
        <v>33</v>
      </c>
      <c r="E323">
        <v>330</v>
      </c>
      <c r="F323">
        <v>10</v>
      </c>
      <c r="G323" t="s">
        <v>16</v>
      </c>
      <c r="H323" t="s">
        <v>14</v>
      </c>
      <c r="I323">
        <v>10</v>
      </c>
      <c r="J323">
        <v>20</v>
      </c>
      <c r="K323" t="s">
        <v>21</v>
      </c>
      <c r="L323">
        <v>5799</v>
      </c>
      <c r="M323">
        <v>3.5713000000000002E-2</v>
      </c>
      <c r="N323">
        <v>5799</v>
      </c>
      <c r="O323">
        <v>3.5624999999999997E-2</v>
      </c>
      <c r="P323"/>
    </row>
    <row r="324" spans="2:16" x14ac:dyDescent="0.25">
      <c r="B324" t="s">
        <v>480</v>
      </c>
      <c r="C324" t="s">
        <v>19</v>
      </c>
      <c r="D324">
        <v>33</v>
      </c>
      <c r="E324">
        <v>330</v>
      </c>
      <c r="F324">
        <v>1E-3</v>
      </c>
      <c r="G324" t="s">
        <v>16</v>
      </c>
      <c r="H324" t="s">
        <v>14</v>
      </c>
      <c r="I324">
        <v>20</v>
      </c>
      <c r="J324">
        <v>50</v>
      </c>
      <c r="K324" t="s">
        <v>21</v>
      </c>
      <c r="L324">
        <v>22</v>
      </c>
      <c r="M324">
        <v>1.4</v>
      </c>
      <c r="N324">
        <v>10.406000000000001</v>
      </c>
      <c r="O324">
        <v>1.3855999999999999</v>
      </c>
      <c r="P324"/>
    </row>
    <row r="325" spans="2:16" x14ac:dyDescent="0.25">
      <c r="B325" t="s">
        <v>481</v>
      </c>
      <c r="C325" t="s">
        <v>19</v>
      </c>
      <c r="D325">
        <v>33</v>
      </c>
      <c r="E325">
        <v>330</v>
      </c>
      <c r="F325">
        <v>0.01</v>
      </c>
      <c r="G325" t="s">
        <v>16</v>
      </c>
      <c r="H325" t="s">
        <v>14</v>
      </c>
      <c r="I325">
        <v>20</v>
      </c>
      <c r="J325">
        <v>50</v>
      </c>
      <c r="K325" t="s">
        <v>21</v>
      </c>
      <c r="L325">
        <v>22</v>
      </c>
      <c r="M325">
        <v>1.4</v>
      </c>
      <c r="N325">
        <v>10.74</v>
      </c>
      <c r="O325">
        <v>1.3847</v>
      </c>
      <c r="P325"/>
    </row>
    <row r="326" spans="2:16" x14ac:dyDescent="0.25">
      <c r="B326" t="s">
        <v>482</v>
      </c>
      <c r="C326" t="s">
        <v>19</v>
      </c>
      <c r="D326">
        <v>33</v>
      </c>
      <c r="E326">
        <v>330</v>
      </c>
      <c r="F326">
        <v>0.1</v>
      </c>
      <c r="G326" t="s">
        <v>16</v>
      </c>
      <c r="H326" t="s">
        <v>14</v>
      </c>
      <c r="I326">
        <v>20</v>
      </c>
      <c r="J326">
        <v>50</v>
      </c>
      <c r="K326" t="s">
        <v>21</v>
      </c>
      <c r="L326">
        <v>35.989999999999995</v>
      </c>
      <c r="M326">
        <v>1.3575999999999999</v>
      </c>
      <c r="N326">
        <v>37.32</v>
      </c>
      <c r="O326">
        <v>1.3149</v>
      </c>
      <c r="P326"/>
    </row>
    <row r="327" spans="2:16" x14ac:dyDescent="0.25">
      <c r="B327" t="s">
        <v>483</v>
      </c>
      <c r="C327" t="s">
        <v>19</v>
      </c>
      <c r="D327">
        <v>33</v>
      </c>
      <c r="E327">
        <v>330</v>
      </c>
      <c r="F327">
        <v>1</v>
      </c>
      <c r="G327" t="s">
        <v>16</v>
      </c>
      <c r="H327" t="s">
        <v>14</v>
      </c>
      <c r="I327">
        <v>20</v>
      </c>
      <c r="J327">
        <v>50</v>
      </c>
      <c r="K327" t="s">
        <v>21</v>
      </c>
      <c r="L327">
        <v>564.71</v>
      </c>
      <c r="M327">
        <v>0.54674999999999996</v>
      </c>
      <c r="N327">
        <v>564.66999999999996</v>
      </c>
      <c r="O327">
        <v>0.54661000000000004</v>
      </c>
      <c r="P327"/>
    </row>
    <row r="328" spans="2:16" x14ac:dyDescent="0.25">
      <c r="B328" t="s">
        <v>484</v>
      </c>
      <c r="C328" t="s">
        <v>19</v>
      </c>
      <c r="D328">
        <v>33</v>
      </c>
      <c r="E328">
        <v>330</v>
      </c>
      <c r="F328">
        <v>10</v>
      </c>
      <c r="G328" t="s">
        <v>16</v>
      </c>
      <c r="H328" t="s">
        <v>14</v>
      </c>
      <c r="I328">
        <v>20</v>
      </c>
      <c r="J328">
        <v>50</v>
      </c>
      <c r="K328" t="s">
        <v>21</v>
      </c>
      <c r="L328">
        <v>5798.2000000000007</v>
      </c>
      <c r="M328">
        <v>6.2550999999999995E-2</v>
      </c>
      <c r="N328">
        <v>5798.2000000000007</v>
      </c>
      <c r="O328">
        <v>6.2462999999999998E-2</v>
      </c>
      <c r="P328"/>
    </row>
    <row r="329" spans="2:16" x14ac:dyDescent="0.25">
      <c r="B329" t="s">
        <v>485</v>
      </c>
      <c r="C329" t="s">
        <v>19</v>
      </c>
      <c r="D329">
        <v>33</v>
      </c>
      <c r="E329">
        <v>330</v>
      </c>
      <c r="F329">
        <v>1E-3</v>
      </c>
      <c r="G329" t="s">
        <v>16</v>
      </c>
      <c r="H329" t="s">
        <v>14</v>
      </c>
      <c r="I329">
        <v>50</v>
      </c>
      <c r="J329">
        <v>100</v>
      </c>
      <c r="K329" t="s">
        <v>21</v>
      </c>
      <c r="L329">
        <v>93</v>
      </c>
      <c r="M329">
        <v>2.8</v>
      </c>
      <c r="N329">
        <v>92.376999999999995</v>
      </c>
      <c r="O329">
        <v>2.7713000000000001</v>
      </c>
      <c r="P329"/>
    </row>
    <row r="330" spans="2:16" x14ac:dyDescent="0.25">
      <c r="B330" t="s">
        <v>486</v>
      </c>
      <c r="C330" t="s">
        <v>19</v>
      </c>
      <c r="D330">
        <v>33</v>
      </c>
      <c r="E330">
        <v>330</v>
      </c>
      <c r="F330">
        <v>0.01</v>
      </c>
      <c r="G330" t="s">
        <v>16</v>
      </c>
      <c r="H330" t="s">
        <v>14</v>
      </c>
      <c r="I330">
        <v>50</v>
      </c>
      <c r="J330">
        <v>100</v>
      </c>
      <c r="K330" t="s">
        <v>21</v>
      </c>
      <c r="L330">
        <v>93</v>
      </c>
      <c r="M330">
        <v>2.7709999999999999</v>
      </c>
      <c r="N330">
        <v>92.486000000000004</v>
      </c>
      <c r="O330">
        <v>2.7709999999999999</v>
      </c>
      <c r="P330"/>
    </row>
    <row r="331" spans="2:16" x14ac:dyDescent="0.25">
      <c r="B331" t="s">
        <v>487</v>
      </c>
      <c r="C331" t="s">
        <v>19</v>
      </c>
      <c r="D331">
        <v>33</v>
      </c>
      <c r="E331">
        <v>330</v>
      </c>
      <c r="F331">
        <v>0.1</v>
      </c>
      <c r="G331" t="s">
        <v>16</v>
      </c>
      <c r="H331" t="s">
        <v>14</v>
      </c>
      <c r="I331">
        <v>50</v>
      </c>
      <c r="J331">
        <v>100</v>
      </c>
      <c r="K331" t="s">
        <v>21</v>
      </c>
      <c r="L331">
        <v>102.21000000000001</v>
      </c>
      <c r="M331">
        <v>2.7467000000000001</v>
      </c>
      <c r="N331">
        <v>102.13000000000001</v>
      </c>
      <c r="O331">
        <v>2.7467999999999999</v>
      </c>
      <c r="P331"/>
    </row>
    <row r="332" spans="2:16" x14ac:dyDescent="0.25">
      <c r="B332" t="s">
        <v>488</v>
      </c>
      <c r="C332" t="s">
        <v>19</v>
      </c>
      <c r="D332">
        <v>33</v>
      </c>
      <c r="E332">
        <v>330</v>
      </c>
      <c r="F332">
        <v>1</v>
      </c>
      <c r="G332" t="s">
        <v>16</v>
      </c>
      <c r="H332" t="s">
        <v>14</v>
      </c>
      <c r="I332">
        <v>50</v>
      </c>
      <c r="J332">
        <v>100</v>
      </c>
      <c r="K332" t="s">
        <v>21</v>
      </c>
      <c r="L332">
        <v>547.03</v>
      </c>
      <c r="M332">
        <v>1.8640000000000001</v>
      </c>
      <c r="N332">
        <v>546.92999999999995</v>
      </c>
      <c r="O332">
        <v>1.8638999999999999</v>
      </c>
      <c r="P332"/>
    </row>
    <row r="333" spans="2:16" x14ac:dyDescent="0.25">
      <c r="B333" t="s">
        <v>489</v>
      </c>
      <c r="C333" t="s">
        <v>19</v>
      </c>
      <c r="D333">
        <v>33</v>
      </c>
      <c r="E333">
        <v>330</v>
      </c>
      <c r="F333">
        <v>10</v>
      </c>
      <c r="G333" t="s">
        <v>16</v>
      </c>
      <c r="H333" t="s">
        <v>14</v>
      </c>
      <c r="I333">
        <v>50</v>
      </c>
      <c r="J333">
        <v>100</v>
      </c>
      <c r="K333" t="s">
        <v>21</v>
      </c>
      <c r="L333">
        <v>5793.6</v>
      </c>
      <c r="M333">
        <v>0.28251999999999999</v>
      </c>
      <c r="N333">
        <v>5793.6</v>
      </c>
      <c r="O333">
        <v>0.28228999999999999</v>
      </c>
      <c r="P333"/>
    </row>
    <row r="334" spans="2:16" x14ac:dyDescent="0.25">
      <c r="B334" t="s">
        <v>490</v>
      </c>
      <c r="C334" t="s">
        <v>19</v>
      </c>
      <c r="D334">
        <v>330</v>
      </c>
      <c r="E334">
        <v>1020</v>
      </c>
      <c r="F334">
        <v>1E-3</v>
      </c>
      <c r="G334" t="s">
        <v>16</v>
      </c>
      <c r="H334" t="s">
        <v>14</v>
      </c>
      <c r="I334">
        <v>4.4999999999999998E-2</v>
      </c>
      <c r="J334">
        <v>1</v>
      </c>
      <c r="K334" t="s">
        <v>21</v>
      </c>
      <c r="L334">
        <v>24</v>
      </c>
      <c r="M334">
        <v>0.57999999999999996</v>
      </c>
      <c r="N334">
        <v>23.302</v>
      </c>
      <c r="O334">
        <v>0.57720000000000005</v>
      </c>
      <c r="P334"/>
    </row>
    <row r="335" spans="2:16" x14ac:dyDescent="0.25">
      <c r="B335" t="s">
        <v>491</v>
      </c>
      <c r="C335" t="s">
        <v>19</v>
      </c>
      <c r="D335">
        <v>330</v>
      </c>
      <c r="E335">
        <v>1020</v>
      </c>
      <c r="F335">
        <v>0.01</v>
      </c>
      <c r="G335" t="s">
        <v>16</v>
      </c>
      <c r="H335" t="s">
        <v>14</v>
      </c>
      <c r="I335">
        <v>4.4999999999999998E-2</v>
      </c>
      <c r="J335">
        <v>1</v>
      </c>
      <c r="K335" t="s">
        <v>21</v>
      </c>
      <c r="L335">
        <v>33.347999999999999</v>
      </c>
      <c r="M335">
        <v>0.57020000000000004</v>
      </c>
      <c r="N335">
        <v>33.312999999999995</v>
      </c>
      <c r="O335">
        <v>0.57004999999999995</v>
      </c>
      <c r="P335"/>
    </row>
    <row r="336" spans="2:16" x14ac:dyDescent="0.25">
      <c r="B336" t="s">
        <v>492</v>
      </c>
      <c r="C336" t="s">
        <v>19</v>
      </c>
      <c r="D336">
        <v>330</v>
      </c>
      <c r="E336">
        <v>1020</v>
      </c>
      <c r="F336">
        <v>0.1</v>
      </c>
      <c r="G336" t="s">
        <v>16</v>
      </c>
      <c r="H336" t="s">
        <v>14</v>
      </c>
      <c r="I336">
        <v>4.4999999999999998E-2</v>
      </c>
      <c r="J336">
        <v>1</v>
      </c>
      <c r="K336" t="s">
        <v>21</v>
      </c>
      <c r="L336">
        <v>510.39</v>
      </c>
      <c r="M336">
        <v>0.32680999999999999</v>
      </c>
      <c r="N336">
        <v>510.48</v>
      </c>
      <c r="O336">
        <v>0.32618999999999998</v>
      </c>
      <c r="P336"/>
    </row>
    <row r="337" spans="2:16" x14ac:dyDescent="0.25">
      <c r="B337" t="s">
        <v>493</v>
      </c>
      <c r="C337" t="s">
        <v>19</v>
      </c>
      <c r="D337">
        <v>330</v>
      </c>
      <c r="E337">
        <v>1020</v>
      </c>
      <c r="F337">
        <v>1</v>
      </c>
      <c r="G337" t="s">
        <v>16</v>
      </c>
      <c r="H337" t="s">
        <v>14</v>
      </c>
      <c r="I337">
        <v>4.4999999999999998E-2</v>
      </c>
      <c r="J337">
        <v>1</v>
      </c>
      <c r="K337" t="s">
        <v>21</v>
      </c>
      <c r="L337">
        <v>5790.4000000000005</v>
      </c>
      <c r="M337">
        <v>4.1348000000000003E-2</v>
      </c>
      <c r="N337">
        <v>5790.4000000000005</v>
      </c>
      <c r="O337">
        <v>4.0965000000000001E-2</v>
      </c>
      <c r="P337"/>
    </row>
    <row r="338" spans="2:16" x14ac:dyDescent="0.25">
      <c r="B338" t="s">
        <v>494</v>
      </c>
      <c r="C338" t="s">
        <v>19</v>
      </c>
      <c r="D338">
        <v>330</v>
      </c>
      <c r="E338">
        <v>1020</v>
      </c>
      <c r="F338">
        <v>10</v>
      </c>
      <c r="G338" t="s">
        <v>16</v>
      </c>
      <c r="H338" t="s">
        <v>14</v>
      </c>
      <c r="I338">
        <v>4.4999999999999998E-2</v>
      </c>
      <c r="J338">
        <v>1</v>
      </c>
      <c r="K338" t="s">
        <v>21</v>
      </c>
      <c r="L338">
        <v>57999</v>
      </c>
      <c r="M338">
        <v>4.2633999999999997E-3</v>
      </c>
      <c r="N338">
        <v>57999</v>
      </c>
      <c r="O338">
        <v>4.1091000000000001E-3</v>
      </c>
      <c r="P338"/>
    </row>
    <row r="339" spans="2:16" x14ac:dyDescent="0.25">
      <c r="B339" t="s">
        <v>495</v>
      </c>
      <c r="C339" t="s">
        <v>19</v>
      </c>
      <c r="D339">
        <v>330</v>
      </c>
      <c r="E339">
        <v>1020</v>
      </c>
      <c r="F339">
        <v>1E-3</v>
      </c>
      <c r="G339" t="s">
        <v>16</v>
      </c>
      <c r="H339" t="s">
        <v>14</v>
      </c>
      <c r="I339">
        <v>1</v>
      </c>
      <c r="J339">
        <v>5</v>
      </c>
      <c r="K339" t="s">
        <v>21</v>
      </c>
      <c r="L339">
        <v>27</v>
      </c>
      <c r="M339">
        <v>0.92</v>
      </c>
      <c r="N339">
        <v>23.231000000000002</v>
      </c>
      <c r="O339">
        <v>0.92366000000000004</v>
      </c>
      <c r="P339"/>
    </row>
    <row r="340" spans="2:16" x14ac:dyDescent="0.25">
      <c r="B340" t="s">
        <v>496</v>
      </c>
      <c r="C340" t="s">
        <v>19</v>
      </c>
      <c r="D340">
        <v>330</v>
      </c>
      <c r="E340">
        <v>1020</v>
      </c>
      <c r="F340">
        <v>0.01</v>
      </c>
      <c r="G340" t="s">
        <v>16</v>
      </c>
      <c r="H340" t="s">
        <v>14</v>
      </c>
      <c r="I340">
        <v>1</v>
      </c>
      <c r="J340">
        <v>5</v>
      </c>
      <c r="K340" t="s">
        <v>21</v>
      </c>
      <c r="L340">
        <v>29.878</v>
      </c>
      <c r="M340">
        <v>0.91895000000000004</v>
      </c>
      <c r="N340">
        <v>29.852</v>
      </c>
      <c r="O340">
        <v>0.91886000000000001</v>
      </c>
      <c r="P340"/>
    </row>
    <row r="341" spans="2:16" x14ac:dyDescent="0.25">
      <c r="B341" t="s">
        <v>497</v>
      </c>
      <c r="C341" t="s">
        <v>19</v>
      </c>
      <c r="D341">
        <v>330</v>
      </c>
      <c r="E341">
        <v>1020</v>
      </c>
      <c r="F341">
        <v>0.1</v>
      </c>
      <c r="G341" t="s">
        <v>16</v>
      </c>
      <c r="H341" t="s">
        <v>14</v>
      </c>
      <c r="I341">
        <v>1</v>
      </c>
      <c r="J341">
        <v>5</v>
      </c>
      <c r="K341" t="s">
        <v>21</v>
      </c>
      <c r="L341">
        <v>446.34999999999997</v>
      </c>
      <c r="M341">
        <v>0.66691</v>
      </c>
      <c r="N341">
        <v>446.38</v>
      </c>
      <c r="O341">
        <v>0.66647999999999996</v>
      </c>
      <c r="P341"/>
    </row>
    <row r="342" spans="2:16" x14ac:dyDescent="0.25">
      <c r="B342" t="s">
        <v>498</v>
      </c>
      <c r="C342" t="s">
        <v>19</v>
      </c>
      <c r="D342">
        <v>330</v>
      </c>
      <c r="E342">
        <v>1020</v>
      </c>
      <c r="F342">
        <v>1</v>
      </c>
      <c r="G342" t="s">
        <v>16</v>
      </c>
      <c r="H342" t="s">
        <v>14</v>
      </c>
      <c r="I342">
        <v>1</v>
      </c>
      <c r="J342">
        <v>5</v>
      </c>
      <c r="K342" t="s">
        <v>21</v>
      </c>
      <c r="L342">
        <v>5775.5</v>
      </c>
      <c r="M342">
        <v>0.10258</v>
      </c>
      <c r="N342">
        <v>5775.6</v>
      </c>
      <c r="O342">
        <v>0.1022</v>
      </c>
      <c r="P342"/>
    </row>
    <row r="343" spans="2:16" x14ac:dyDescent="0.25">
      <c r="B343" t="s">
        <v>499</v>
      </c>
      <c r="C343" t="s">
        <v>19</v>
      </c>
      <c r="D343">
        <v>330</v>
      </c>
      <c r="E343">
        <v>1020</v>
      </c>
      <c r="F343">
        <v>10</v>
      </c>
      <c r="G343" t="s">
        <v>16</v>
      </c>
      <c r="H343" t="s">
        <v>14</v>
      </c>
      <c r="I343">
        <v>1</v>
      </c>
      <c r="J343">
        <v>5</v>
      </c>
      <c r="K343" t="s">
        <v>21</v>
      </c>
      <c r="L343">
        <v>57998</v>
      </c>
      <c r="M343">
        <v>1.0451999999999999E-2</v>
      </c>
      <c r="N343">
        <v>57998</v>
      </c>
      <c r="O343">
        <v>1.0298E-2</v>
      </c>
      <c r="P343"/>
    </row>
    <row r="344" spans="2:16" x14ac:dyDescent="0.25">
      <c r="B344" t="s">
        <v>500</v>
      </c>
      <c r="C344" t="s">
        <v>19</v>
      </c>
      <c r="D344">
        <v>330</v>
      </c>
      <c r="E344">
        <v>1020</v>
      </c>
      <c r="F344">
        <v>1E-3</v>
      </c>
      <c r="G344" t="s">
        <v>16</v>
      </c>
      <c r="H344" t="s">
        <v>14</v>
      </c>
      <c r="I344">
        <v>5</v>
      </c>
      <c r="J344">
        <v>10</v>
      </c>
      <c r="K344" t="s">
        <v>21</v>
      </c>
      <c r="L344">
        <v>64</v>
      </c>
      <c r="M344">
        <v>1</v>
      </c>
      <c r="N344">
        <v>23.257999999999999</v>
      </c>
      <c r="O344">
        <v>1.0390999999999999</v>
      </c>
      <c r="P344"/>
    </row>
    <row r="345" spans="2:16" x14ac:dyDescent="0.25">
      <c r="B345" t="s">
        <v>501</v>
      </c>
      <c r="C345" t="s">
        <v>19</v>
      </c>
      <c r="D345">
        <v>330</v>
      </c>
      <c r="E345">
        <v>1020</v>
      </c>
      <c r="F345">
        <v>0.01</v>
      </c>
      <c r="G345" t="s">
        <v>16</v>
      </c>
      <c r="H345" t="s">
        <v>14</v>
      </c>
      <c r="I345">
        <v>5</v>
      </c>
      <c r="J345">
        <v>10</v>
      </c>
      <c r="K345" t="s">
        <v>21</v>
      </c>
      <c r="L345">
        <v>64</v>
      </c>
      <c r="M345">
        <v>1.0348999999999999</v>
      </c>
      <c r="N345">
        <v>29.181000000000001</v>
      </c>
      <c r="O345">
        <v>1.0347999999999999</v>
      </c>
      <c r="P345"/>
    </row>
    <row r="346" spans="2:16" x14ac:dyDescent="0.25">
      <c r="B346" t="s">
        <v>502</v>
      </c>
      <c r="C346" t="s">
        <v>19</v>
      </c>
      <c r="D346">
        <v>330</v>
      </c>
      <c r="E346">
        <v>1020</v>
      </c>
      <c r="F346">
        <v>0.1</v>
      </c>
      <c r="G346" t="s">
        <v>16</v>
      </c>
      <c r="H346" t="s">
        <v>14</v>
      </c>
      <c r="I346">
        <v>5</v>
      </c>
      <c r="J346">
        <v>10</v>
      </c>
      <c r="K346" t="s">
        <v>21</v>
      </c>
      <c r="L346">
        <v>426.27</v>
      </c>
      <c r="M346">
        <v>0.78700999999999999</v>
      </c>
      <c r="N346">
        <v>426.28</v>
      </c>
      <c r="O346">
        <v>0.78663000000000005</v>
      </c>
      <c r="P346"/>
    </row>
    <row r="347" spans="2:16" x14ac:dyDescent="0.25">
      <c r="B347" t="s">
        <v>503</v>
      </c>
      <c r="C347" t="s">
        <v>19</v>
      </c>
      <c r="D347">
        <v>330</v>
      </c>
      <c r="E347">
        <v>1020</v>
      </c>
      <c r="F347">
        <v>1</v>
      </c>
      <c r="G347" t="s">
        <v>16</v>
      </c>
      <c r="H347" t="s">
        <v>14</v>
      </c>
      <c r="I347">
        <v>5</v>
      </c>
      <c r="J347">
        <v>10</v>
      </c>
      <c r="K347" t="s">
        <v>21</v>
      </c>
      <c r="L347">
        <v>5769</v>
      </c>
      <c r="M347">
        <v>0.12897</v>
      </c>
      <c r="N347">
        <v>5769.1</v>
      </c>
      <c r="O347">
        <v>0.12859000000000001</v>
      </c>
      <c r="P347"/>
    </row>
    <row r="348" spans="2:16" x14ac:dyDescent="0.25">
      <c r="B348" t="s">
        <v>504</v>
      </c>
      <c r="C348" t="s">
        <v>19</v>
      </c>
      <c r="D348">
        <v>330</v>
      </c>
      <c r="E348">
        <v>1020</v>
      </c>
      <c r="F348">
        <v>10</v>
      </c>
      <c r="G348" t="s">
        <v>16</v>
      </c>
      <c r="H348" t="s">
        <v>14</v>
      </c>
      <c r="I348">
        <v>5</v>
      </c>
      <c r="J348">
        <v>10</v>
      </c>
      <c r="K348" t="s">
        <v>21</v>
      </c>
      <c r="L348">
        <v>57997</v>
      </c>
      <c r="M348">
        <v>1.3136E-2</v>
      </c>
      <c r="N348">
        <v>57997</v>
      </c>
      <c r="O348">
        <v>1.2982E-2</v>
      </c>
      <c r="P348"/>
    </row>
    <row r="349" spans="2:16" x14ac:dyDescent="0.25">
      <c r="B349" t="s">
        <v>505</v>
      </c>
      <c r="C349" t="s">
        <v>132</v>
      </c>
      <c r="D349">
        <v>2.9E-5</v>
      </c>
      <c r="E349">
        <v>3.3E-4</v>
      </c>
      <c r="F349">
        <v>1E-8</v>
      </c>
      <c r="G349" t="s">
        <v>24</v>
      </c>
      <c r="H349" t="s">
        <v>22</v>
      </c>
      <c r="I349">
        <v>0.01</v>
      </c>
      <c r="J349">
        <v>0.02</v>
      </c>
      <c r="K349" t="s">
        <v>21</v>
      </c>
      <c r="L349">
        <v>0.25</v>
      </c>
      <c r="M349">
        <v>4600</v>
      </c>
      <c r="N349">
        <v>0.11567</v>
      </c>
      <c r="O349">
        <v>2308.9</v>
      </c>
      <c r="P349"/>
    </row>
    <row r="350" spans="2:16" x14ac:dyDescent="0.25">
      <c r="B350" t="s">
        <v>506</v>
      </c>
      <c r="C350" t="s">
        <v>132</v>
      </c>
      <c r="D350">
        <v>2.9E-5</v>
      </c>
      <c r="E350">
        <v>3.3E-4</v>
      </c>
      <c r="F350">
        <v>9.9999999999999995E-8</v>
      </c>
      <c r="G350" t="s">
        <v>24</v>
      </c>
      <c r="H350" t="s">
        <v>22</v>
      </c>
      <c r="I350">
        <v>0.01</v>
      </c>
      <c r="J350">
        <v>0.02</v>
      </c>
      <c r="K350" t="s">
        <v>21</v>
      </c>
      <c r="L350">
        <v>0.25</v>
      </c>
      <c r="M350">
        <v>4600</v>
      </c>
      <c r="N350">
        <v>0.12526000000000001</v>
      </c>
      <c r="O350">
        <v>2285.6</v>
      </c>
      <c r="P350"/>
    </row>
    <row r="351" spans="2:16" x14ac:dyDescent="0.25">
      <c r="B351" t="s">
        <v>507</v>
      </c>
      <c r="C351" t="s">
        <v>132</v>
      </c>
      <c r="D351">
        <v>2.9E-5</v>
      </c>
      <c r="E351">
        <v>3.3E-4</v>
      </c>
      <c r="F351">
        <v>9.9999999999999995E-7</v>
      </c>
      <c r="G351" t="s">
        <v>24</v>
      </c>
      <c r="H351" t="s">
        <v>22</v>
      </c>
      <c r="I351">
        <v>0.01</v>
      </c>
      <c r="J351">
        <v>0.02</v>
      </c>
      <c r="K351" t="s">
        <v>21</v>
      </c>
      <c r="L351">
        <v>0.49657000000000001</v>
      </c>
      <c r="M351">
        <v>3852.8</v>
      </c>
      <c r="N351">
        <v>0.56528999999999996</v>
      </c>
      <c r="O351">
        <v>1474.7</v>
      </c>
      <c r="P351"/>
    </row>
    <row r="352" spans="2:16" x14ac:dyDescent="0.25">
      <c r="B352" t="s">
        <v>508</v>
      </c>
      <c r="C352" t="s">
        <v>132</v>
      </c>
      <c r="D352">
        <v>2.9E-5</v>
      </c>
      <c r="E352">
        <v>3.3E-4</v>
      </c>
      <c r="F352">
        <v>9.9999999999999991E-6</v>
      </c>
      <c r="G352" t="s">
        <v>24</v>
      </c>
      <c r="H352" t="s">
        <v>22</v>
      </c>
      <c r="I352">
        <v>0.01</v>
      </c>
      <c r="J352">
        <v>0.02</v>
      </c>
      <c r="K352" t="s">
        <v>21</v>
      </c>
      <c r="L352">
        <v>5.7968999999999999</v>
      </c>
      <c r="M352">
        <v>210.33</v>
      </c>
      <c r="N352">
        <v>5.7968000000000002</v>
      </c>
      <c r="O352">
        <v>209.79000000000002</v>
      </c>
      <c r="P352"/>
    </row>
    <row r="353" spans="2:16" x14ac:dyDescent="0.25">
      <c r="B353" t="s">
        <v>509</v>
      </c>
      <c r="C353" t="s">
        <v>132</v>
      </c>
      <c r="D353">
        <v>2.9E-5</v>
      </c>
      <c r="E353">
        <v>3.3E-4</v>
      </c>
      <c r="F353">
        <v>9.9999999999999991E-5</v>
      </c>
      <c r="G353" t="s">
        <v>24</v>
      </c>
      <c r="H353" t="s">
        <v>22</v>
      </c>
      <c r="I353">
        <v>0.01</v>
      </c>
      <c r="J353">
        <v>0.02</v>
      </c>
      <c r="K353" t="s">
        <v>21</v>
      </c>
      <c r="L353">
        <v>58</v>
      </c>
      <c r="M353">
        <v>21.321000000000002</v>
      </c>
      <c r="N353">
        <v>58</v>
      </c>
      <c r="O353">
        <v>21.102</v>
      </c>
      <c r="P353"/>
    </row>
    <row r="354" spans="2:16" x14ac:dyDescent="0.25">
      <c r="B354" t="s">
        <v>510</v>
      </c>
      <c r="C354" t="s">
        <v>132</v>
      </c>
      <c r="D354">
        <v>2.9E-5</v>
      </c>
      <c r="E354">
        <v>3.3E-4</v>
      </c>
      <c r="F354">
        <v>1E-8</v>
      </c>
      <c r="G354" t="s">
        <v>24</v>
      </c>
      <c r="H354" t="s">
        <v>22</v>
      </c>
      <c r="I354">
        <v>0.02</v>
      </c>
      <c r="J354">
        <v>4.4999999999999998E-2</v>
      </c>
      <c r="K354" t="s">
        <v>21</v>
      </c>
      <c r="L354">
        <v>0.26</v>
      </c>
      <c r="M354">
        <v>1700</v>
      </c>
      <c r="N354">
        <v>0.1157</v>
      </c>
      <c r="O354">
        <v>1731.5</v>
      </c>
      <c r="P354"/>
    </row>
    <row r="355" spans="2:16" x14ac:dyDescent="0.25">
      <c r="B355" t="s">
        <v>511</v>
      </c>
      <c r="C355" t="s">
        <v>132</v>
      </c>
      <c r="D355">
        <v>2.9E-5</v>
      </c>
      <c r="E355">
        <v>3.3E-4</v>
      </c>
      <c r="F355">
        <v>9.9999999999999995E-8</v>
      </c>
      <c r="G355" t="s">
        <v>24</v>
      </c>
      <c r="H355" t="s">
        <v>22</v>
      </c>
      <c r="I355">
        <v>0.02</v>
      </c>
      <c r="J355">
        <v>4.4999999999999998E-2</v>
      </c>
      <c r="K355" t="s">
        <v>21</v>
      </c>
      <c r="L355">
        <v>0.26</v>
      </c>
      <c r="M355">
        <v>1700</v>
      </c>
      <c r="N355">
        <v>0.12615000000000001</v>
      </c>
      <c r="O355">
        <v>1707.2</v>
      </c>
      <c r="P355"/>
    </row>
    <row r="356" spans="2:16" x14ac:dyDescent="0.25">
      <c r="B356" t="s">
        <v>512</v>
      </c>
      <c r="C356" t="s">
        <v>132</v>
      </c>
      <c r="D356">
        <v>2.9E-5</v>
      </c>
      <c r="E356">
        <v>3.3E-4</v>
      </c>
      <c r="F356">
        <v>9.9999999999999995E-7</v>
      </c>
      <c r="G356" t="s">
        <v>24</v>
      </c>
      <c r="H356" t="s">
        <v>22</v>
      </c>
      <c r="I356">
        <v>0.02</v>
      </c>
      <c r="J356">
        <v>4.4999999999999998E-2</v>
      </c>
      <c r="K356" t="s">
        <v>21</v>
      </c>
      <c r="L356">
        <v>0.57495999999999992</v>
      </c>
      <c r="M356">
        <v>983.71</v>
      </c>
      <c r="N356">
        <v>0.57472000000000001</v>
      </c>
      <c r="O356">
        <v>983.1099999999999</v>
      </c>
      <c r="P356"/>
    </row>
    <row r="357" spans="2:16" x14ac:dyDescent="0.25">
      <c r="B357" t="s">
        <v>513</v>
      </c>
      <c r="C357" t="s">
        <v>132</v>
      </c>
      <c r="D357">
        <v>2.9E-5</v>
      </c>
      <c r="E357">
        <v>3.3E-4</v>
      </c>
      <c r="F357">
        <v>9.9999999999999991E-6</v>
      </c>
      <c r="G357" t="s">
        <v>24</v>
      </c>
      <c r="H357" t="s">
        <v>22</v>
      </c>
      <c r="I357">
        <v>0.02</v>
      </c>
      <c r="J357">
        <v>4.4999999999999998E-2</v>
      </c>
      <c r="K357" t="s">
        <v>21</v>
      </c>
      <c r="L357">
        <v>5.7988</v>
      </c>
      <c r="M357">
        <v>127.4</v>
      </c>
      <c r="N357">
        <v>5.7987000000000002</v>
      </c>
      <c r="O357">
        <v>126.85999999999999</v>
      </c>
      <c r="P357"/>
    </row>
    <row r="358" spans="2:16" x14ac:dyDescent="0.25">
      <c r="B358" t="s">
        <v>514</v>
      </c>
      <c r="C358" t="s">
        <v>132</v>
      </c>
      <c r="D358">
        <v>2.9E-5</v>
      </c>
      <c r="E358">
        <v>3.3E-4</v>
      </c>
      <c r="F358">
        <v>9.9999999999999991E-5</v>
      </c>
      <c r="G358" t="s">
        <v>24</v>
      </c>
      <c r="H358" t="s">
        <v>22</v>
      </c>
      <c r="I358">
        <v>0.02</v>
      </c>
      <c r="J358">
        <v>4.4999999999999998E-2</v>
      </c>
      <c r="K358" t="s">
        <v>21</v>
      </c>
      <c r="L358">
        <v>58</v>
      </c>
      <c r="M358">
        <v>12.951000000000001</v>
      </c>
      <c r="N358">
        <v>58</v>
      </c>
      <c r="O358">
        <v>12.731999999999999</v>
      </c>
      <c r="P358"/>
    </row>
    <row r="359" spans="2:16" x14ac:dyDescent="0.25">
      <c r="B359" t="s">
        <v>515</v>
      </c>
      <c r="C359" t="s">
        <v>132</v>
      </c>
      <c r="D359">
        <v>2.9E-5</v>
      </c>
      <c r="E359">
        <v>3.3E-4</v>
      </c>
      <c r="F359">
        <v>1E-8</v>
      </c>
      <c r="G359" t="s">
        <v>24</v>
      </c>
      <c r="H359" t="s">
        <v>22</v>
      </c>
      <c r="I359">
        <v>4.4999999999999998E-2</v>
      </c>
      <c r="J359">
        <v>1</v>
      </c>
      <c r="K359" t="s">
        <v>21</v>
      </c>
      <c r="L359">
        <v>0.23</v>
      </c>
      <c r="M359">
        <v>1100</v>
      </c>
      <c r="N359">
        <v>0.1157</v>
      </c>
      <c r="O359">
        <v>1442.9</v>
      </c>
      <c r="P359"/>
    </row>
    <row r="360" spans="2:16" x14ac:dyDescent="0.25">
      <c r="B360" t="s">
        <v>516</v>
      </c>
      <c r="C360" t="s">
        <v>132</v>
      </c>
      <c r="D360">
        <v>2.9E-5</v>
      </c>
      <c r="E360">
        <v>3.3E-4</v>
      </c>
      <c r="F360">
        <v>9.9999999999999995E-8</v>
      </c>
      <c r="G360" t="s">
        <v>24</v>
      </c>
      <c r="H360" t="s">
        <v>22</v>
      </c>
      <c r="I360">
        <v>4.4999999999999998E-2</v>
      </c>
      <c r="J360">
        <v>1</v>
      </c>
      <c r="K360" t="s">
        <v>21</v>
      </c>
      <c r="L360">
        <v>0.23</v>
      </c>
      <c r="M360">
        <v>1144.5999999999999</v>
      </c>
      <c r="N360">
        <v>0.12666000000000002</v>
      </c>
      <c r="O360">
        <v>1418.2</v>
      </c>
      <c r="P360"/>
    </row>
    <row r="361" spans="2:16" x14ac:dyDescent="0.25">
      <c r="B361" t="s">
        <v>517</v>
      </c>
      <c r="C361" t="s">
        <v>132</v>
      </c>
      <c r="D361">
        <v>2.9E-5</v>
      </c>
      <c r="E361">
        <v>3.3E-4</v>
      </c>
      <c r="F361">
        <v>9.9999999999999995E-7</v>
      </c>
      <c r="G361" t="s">
        <v>24</v>
      </c>
      <c r="H361" t="s">
        <v>22</v>
      </c>
      <c r="I361">
        <v>4.4999999999999998E-2</v>
      </c>
      <c r="J361">
        <v>1</v>
      </c>
      <c r="K361" t="s">
        <v>21</v>
      </c>
      <c r="L361">
        <v>0.57928999999999997</v>
      </c>
      <c r="M361">
        <v>757.04</v>
      </c>
      <c r="N361">
        <v>0.57905999999999991</v>
      </c>
      <c r="O361">
        <v>756.32</v>
      </c>
      <c r="P361"/>
    </row>
    <row r="362" spans="2:16" x14ac:dyDescent="0.25">
      <c r="B362" t="s">
        <v>518</v>
      </c>
      <c r="C362" t="s">
        <v>132</v>
      </c>
      <c r="D362">
        <v>2.9E-5</v>
      </c>
      <c r="E362">
        <v>3.3E-4</v>
      </c>
      <c r="F362">
        <v>9.9999999999999991E-6</v>
      </c>
      <c r="G362" t="s">
        <v>24</v>
      </c>
      <c r="H362" t="s">
        <v>22</v>
      </c>
      <c r="I362">
        <v>4.4999999999999998E-2</v>
      </c>
      <c r="J362">
        <v>1</v>
      </c>
      <c r="K362" t="s">
        <v>21</v>
      </c>
      <c r="L362">
        <v>5.7995000000000001</v>
      </c>
      <c r="M362">
        <v>93.495000000000005</v>
      </c>
      <c r="N362">
        <v>5.7995000000000001</v>
      </c>
      <c r="O362">
        <v>92.953000000000003</v>
      </c>
      <c r="P362"/>
    </row>
    <row r="363" spans="2:16" x14ac:dyDescent="0.25">
      <c r="B363" t="s">
        <v>519</v>
      </c>
      <c r="C363" t="s">
        <v>132</v>
      </c>
      <c r="D363">
        <v>2.9E-5</v>
      </c>
      <c r="E363">
        <v>3.3E-4</v>
      </c>
      <c r="F363">
        <v>9.9999999999999991E-5</v>
      </c>
      <c r="G363" t="s">
        <v>24</v>
      </c>
      <c r="H363" t="s">
        <v>22</v>
      </c>
      <c r="I363">
        <v>4.4999999999999998E-2</v>
      </c>
      <c r="J363">
        <v>1</v>
      </c>
      <c r="K363" t="s">
        <v>21</v>
      </c>
      <c r="L363">
        <v>58</v>
      </c>
      <c r="M363">
        <v>9.5395000000000003</v>
      </c>
      <c r="N363">
        <v>58</v>
      </c>
      <c r="O363">
        <v>9.3209</v>
      </c>
      <c r="P363"/>
    </row>
    <row r="364" spans="2:16" x14ac:dyDescent="0.25">
      <c r="B364" t="s">
        <v>520</v>
      </c>
      <c r="C364" t="s">
        <v>132</v>
      </c>
      <c r="D364">
        <v>2.9E-5</v>
      </c>
      <c r="E364">
        <v>3.3E-4</v>
      </c>
      <c r="F364">
        <v>1E-8</v>
      </c>
      <c r="G364" t="s">
        <v>24</v>
      </c>
      <c r="H364" t="s">
        <v>22</v>
      </c>
      <c r="I364">
        <v>1</v>
      </c>
      <c r="J364">
        <v>5</v>
      </c>
      <c r="K364" t="s">
        <v>21</v>
      </c>
      <c r="L364">
        <v>0.18000000000000002</v>
      </c>
      <c r="M364">
        <v>3500</v>
      </c>
      <c r="N364">
        <v>0.17333999999999999</v>
      </c>
      <c r="O364">
        <v>3463.7999999999997</v>
      </c>
      <c r="P364"/>
    </row>
    <row r="365" spans="2:16" x14ac:dyDescent="0.25">
      <c r="B365" t="s">
        <v>521</v>
      </c>
      <c r="C365" t="s">
        <v>132</v>
      </c>
      <c r="D365">
        <v>2.9E-5</v>
      </c>
      <c r="E365">
        <v>3.3E-4</v>
      </c>
      <c r="F365">
        <v>9.9999999999999995E-8</v>
      </c>
      <c r="G365" t="s">
        <v>24</v>
      </c>
      <c r="H365" t="s">
        <v>22</v>
      </c>
      <c r="I365">
        <v>1</v>
      </c>
      <c r="J365">
        <v>5</v>
      </c>
      <c r="K365" t="s">
        <v>21</v>
      </c>
      <c r="L365">
        <v>0.18000000000000002</v>
      </c>
      <c r="M365">
        <v>3447.8</v>
      </c>
      <c r="N365">
        <v>0.17982000000000001</v>
      </c>
      <c r="O365">
        <v>3448</v>
      </c>
      <c r="P365"/>
    </row>
    <row r="366" spans="2:16" x14ac:dyDescent="0.25">
      <c r="B366" t="s">
        <v>522</v>
      </c>
      <c r="C366" t="s">
        <v>132</v>
      </c>
      <c r="D366">
        <v>2.9E-5</v>
      </c>
      <c r="E366">
        <v>3.3E-4</v>
      </c>
      <c r="F366">
        <v>9.9999999999999995E-7</v>
      </c>
      <c r="G366" t="s">
        <v>24</v>
      </c>
      <c r="H366" t="s">
        <v>22</v>
      </c>
      <c r="I366">
        <v>1</v>
      </c>
      <c r="J366">
        <v>5</v>
      </c>
      <c r="K366" t="s">
        <v>21</v>
      </c>
      <c r="L366">
        <v>0.5647899999999999</v>
      </c>
      <c r="M366">
        <v>2648.4</v>
      </c>
      <c r="N366">
        <v>0.56455</v>
      </c>
      <c r="O366">
        <v>2648.3</v>
      </c>
      <c r="P366"/>
    </row>
    <row r="367" spans="2:16" x14ac:dyDescent="0.25">
      <c r="B367" t="s">
        <v>523</v>
      </c>
      <c r="C367" t="s">
        <v>132</v>
      </c>
      <c r="D367">
        <v>2.9E-5</v>
      </c>
      <c r="E367">
        <v>3.3E-4</v>
      </c>
      <c r="F367">
        <v>9.9999999999999991E-6</v>
      </c>
      <c r="G367" t="s">
        <v>24</v>
      </c>
      <c r="H367" t="s">
        <v>22</v>
      </c>
      <c r="I367">
        <v>1</v>
      </c>
      <c r="J367">
        <v>5</v>
      </c>
      <c r="K367" t="s">
        <v>21</v>
      </c>
      <c r="L367">
        <v>5.7930000000000001</v>
      </c>
      <c r="M367">
        <v>469.14</v>
      </c>
      <c r="N367">
        <v>5.7928999999999995</v>
      </c>
      <c r="O367">
        <v>468.61</v>
      </c>
      <c r="P367"/>
    </row>
    <row r="368" spans="2:16" x14ac:dyDescent="0.25">
      <c r="B368" t="s">
        <v>524</v>
      </c>
      <c r="C368" t="s">
        <v>132</v>
      </c>
      <c r="D368">
        <v>2.9E-5</v>
      </c>
      <c r="E368">
        <v>3.3E-4</v>
      </c>
      <c r="F368">
        <v>9.9999999999999991E-5</v>
      </c>
      <c r="G368" t="s">
        <v>24</v>
      </c>
      <c r="H368" t="s">
        <v>22</v>
      </c>
      <c r="I368">
        <v>1</v>
      </c>
      <c r="J368">
        <v>5</v>
      </c>
      <c r="K368" t="s">
        <v>21</v>
      </c>
      <c r="L368">
        <v>57.998999999999995</v>
      </c>
      <c r="M368">
        <v>47.695</v>
      </c>
      <c r="N368">
        <v>57.998999999999995</v>
      </c>
      <c r="O368">
        <v>47.476999999999997</v>
      </c>
      <c r="P368"/>
    </row>
    <row r="369" spans="2:16" x14ac:dyDescent="0.25">
      <c r="B369" t="s">
        <v>525</v>
      </c>
      <c r="C369" t="s">
        <v>132</v>
      </c>
      <c r="D369">
        <v>2.9E-5</v>
      </c>
      <c r="E369">
        <v>3.3E-4</v>
      </c>
      <c r="F369">
        <v>1E-8</v>
      </c>
      <c r="G369" t="s">
        <v>24</v>
      </c>
      <c r="H369" t="s">
        <v>22</v>
      </c>
      <c r="I369">
        <v>5</v>
      </c>
      <c r="J369">
        <v>10</v>
      </c>
      <c r="K369" t="s">
        <v>21</v>
      </c>
      <c r="L369">
        <v>0.25</v>
      </c>
      <c r="M369">
        <v>9200</v>
      </c>
      <c r="N369">
        <v>0.23102</v>
      </c>
      <c r="O369">
        <v>9237.4</v>
      </c>
      <c r="P369"/>
    </row>
    <row r="370" spans="2:16" x14ac:dyDescent="0.25">
      <c r="B370" t="s">
        <v>526</v>
      </c>
      <c r="C370" t="s">
        <v>132</v>
      </c>
      <c r="D370">
        <v>2.9E-5</v>
      </c>
      <c r="E370">
        <v>3.3E-4</v>
      </c>
      <c r="F370">
        <v>9.9999999999999995E-8</v>
      </c>
      <c r="G370" t="s">
        <v>24</v>
      </c>
      <c r="H370" t="s">
        <v>22</v>
      </c>
      <c r="I370">
        <v>5</v>
      </c>
      <c r="J370">
        <v>10</v>
      </c>
      <c r="K370" t="s">
        <v>21</v>
      </c>
      <c r="L370">
        <v>0.25</v>
      </c>
      <c r="M370">
        <v>9227.6</v>
      </c>
      <c r="N370">
        <v>0.23463000000000001</v>
      </c>
      <c r="O370">
        <v>9228</v>
      </c>
      <c r="P370"/>
    </row>
    <row r="371" spans="2:16" x14ac:dyDescent="0.25">
      <c r="B371" t="s">
        <v>527</v>
      </c>
      <c r="C371" t="s">
        <v>132</v>
      </c>
      <c r="D371">
        <v>2.9E-5</v>
      </c>
      <c r="E371">
        <v>3.3E-4</v>
      </c>
      <c r="F371">
        <v>9.9999999999999995E-7</v>
      </c>
      <c r="G371" t="s">
        <v>24</v>
      </c>
      <c r="H371" t="s">
        <v>22</v>
      </c>
      <c r="I371">
        <v>5</v>
      </c>
      <c r="J371">
        <v>10</v>
      </c>
      <c r="K371" t="s">
        <v>21</v>
      </c>
      <c r="L371">
        <v>0.51842999999999995</v>
      </c>
      <c r="M371">
        <v>8521.5</v>
      </c>
      <c r="N371">
        <v>0.51789999999999992</v>
      </c>
      <c r="O371">
        <v>8522.2999999999993</v>
      </c>
      <c r="P371"/>
    </row>
    <row r="372" spans="2:16" x14ac:dyDescent="0.25">
      <c r="B372" t="s">
        <v>528</v>
      </c>
      <c r="C372" t="s">
        <v>132</v>
      </c>
      <c r="D372">
        <v>2.9E-5</v>
      </c>
      <c r="E372">
        <v>3.3E-4</v>
      </c>
      <c r="F372">
        <v>9.9999999999999991E-6</v>
      </c>
      <c r="G372" t="s">
        <v>24</v>
      </c>
      <c r="H372" t="s">
        <v>22</v>
      </c>
      <c r="I372">
        <v>5</v>
      </c>
      <c r="J372">
        <v>10</v>
      </c>
      <c r="K372" t="s">
        <v>21</v>
      </c>
      <c r="L372">
        <v>5.7405999999999997</v>
      </c>
      <c r="M372">
        <v>2796.5</v>
      </c>
      <c r="N372">
        <v>5.7404000000000002</v>
      </c>
      <c r="O372">
        <v>2795.6</v>
      </c>
      <c r="P372"/>
    </row>
    <row r="373" spans="2:16" x14ac:dyDescent="0.25">
      <c r="B373" t="s">
        <v>529</v>
      </c>
      <c r="C373" t="s">
        <v>132</v>
      </c>
      <c r="D373">
        <v>2.9E-5</v>
      </c>
      <c r="E373">
        <v>3.3E-4</v>
      </c>
      <c r="F373">
        <v>9.9999999999999991E-5</v>
      </c>
      <c r="G373" t="s">
        <v>24</v>
      </c>
      <c r="H373" t="s">
        <v>22</v>
      </c>
      <c r="I373">
        <v>5</v>
      </c>
      <c r="J373">
        <v>10</v>
      </c>
      <c r="K373" t="s">
        <v>21</v>
      </c>
      <c r="L373">
        <v>57.994</v>
      </c>
      <c r="M373">
        <v>301.10000000000002</v>
      </c>
      <c r="N373">
        <v>57.994</v>
      </c>
      <c r="O373">
        <v>300.63000000000005</v>
      </c>
      <c r="P373"/>
    </row>
    <row r="374" spans="2:16" x14ac:dyDescent="0.25">
      <c r="B374" t="s">
        <v>530</v>
      </c>
      <c r="C374" t="s">
        <v>132</v>
      </c>
      <c r="D374">
        <v>2.9E-5</v>
      </c>
      <c r="E374">
        <v>3.3E-4</v>
      </c>
      <c r="F374">
        <v>1E-8</v>
      </c>
      <c r="G374" t="s">
        <v>24</v>
      </c>
      <c r="H374" t="s">
        <v>22</v>
      </c>
      <c r="I374">
        <v>10</v>
      </c>
      <c r="J374">
        <v>30</v>
      </c>
      <c r="K374" t="s">
        <v>21</v>
      </c>
      <c r="L374">
        <v>0.62</v>
      </c>
      <c r="M374">
        <v>18000</v>
      </c>
      <c r="N374">
        <v>0.46195000000000003</v>
      </c>
      <c r="O374">
        <v>18475</v>
      </c>
      <c r="P374"/>
    </row>
    <row r="375" spans="2:16" x14ac:dyDescent="0.25">
      <c r="B375" t="s">
        <v>531</v>
      </c>
      <c r="C375" t="s">
        <v>132</v>
      </c>
      <c r="D375">
        <v>2.9E-5</v>
      </c>
      <c r="E375">
        <v>3.3E-4</v>
      </c>
      <c r="F375">
        <v>9.9999999999999995E-8</v>
      </c>
      <c r="G375" t="s">
        <v>24</v>
      </c>
      <c r="H375" t="s">
        <v>22</v>
      </c>
      <c r="I375">
        <v>10</v>
      </c>
      <c r="J375">
        <v>30</v>
      </c>
      <c r="K375" t="s">
        <v>21</v>
      </c>
      <c r="L375">
        <v>0.62</v>
      </c>
      <c r="M375">
        <v>18470</v>
      </c>
      <c r="N375">
        <v>0.46385999999999999</v>
      </c>
      <c r="O375">
        <v>18470</v>
      </c>
      <c r="P375"/>
    </row>
    <row r="376" spans="2:16" x14ac:dyDescent="0.25">
      <c r="B376" t="s">
        <v>532</v>
      </c>
      <c r="C376" t="s">
        <v>132</v>
      </c>
      <c r="D376">
        <v>2.9E-5</v>
      </c>
      <c r="E376">
        <v>3.3E-4</v>
      </c>
      <c r="F376">
        <v>9.9999999999999995E-7</v>
      </c>
      <c r="G376" t="s">
        <v>24</v>
      </c>
      <c r="H376" t="s">
        <v>22</v>
      </c>
      <c r="I376">
        <v>10</v>
      </c>
      <c r="J376">
        <v>30</v>
      </c>
      <c r="K376" t="s">
        <v>21</v>
      </c>
      <c r="L376">
        <v>0.63123999999999991</v>
      </c>
      <c r="M376">
        <v>18040</v>
      </c>
      <c r="N376">
        <v>0.63083</v>
      </c>
      <c r="O376">
        <v>18041</v>
      </c>
      <c r="P376"/>
    </row>
    <row r="377" spans="2:16" x14ac:dyDescent="0.25">
      <c r="B377" t="s">
        <v>533</v>
      </c>
      <c r="C377" t="s">
        <v>132</v>
      </c>
      <c r="D377">
        <v>2.9E-5</v>
      </c>
      <c r="E377">
        <v>3.3E-4</v>
      </c>
      <c r="F377">
        <v>9.9999999999999991E-6</v>
      </c>
      <c r="G377" t="s">
        <v>24</v>
      </c>
      <c r="H377" t="s">
        <v>22</v>
      </c>
      <c r="I377">
        <v>10</v>
      </c>
      <c r="J377">
        <v>30</v>
      </c>
      <c r="K377" t="s">
        <v>21</v>
      </c>
      <c r="L377">
        <v>5.6088999999999993</v>
      </c>
      <c r="M377">
        <v>9536</v>
      </c>
      <c r="N377">
        <v>5.6086999999999998</v>
      </c>
      <c r="O377">
        <v>9535.6</v>
      </c>
      <c r="P377"/>
    </row>
    <row r="378" spans="2:16" x14ac:dyDescent="0.25">
      <c r="B378" t="s">
        <v>534</v>
      </c>
      <c r="C378" t="s">
        <v>132</v>
      </c>
      <c r="D378">
        <v>2.9E-5</v>
      </c>
      <c r="E378">
        <v>3.3E-4</v>
      </c>
      <c r="F378">
        <v>9.9999999999999991E-5</v>
      </c>
      <c r="G378" t="s">
        <v>24</v>
      </c>
      <c r="H378" t="s">
        <v>22</v>
      </c>
      <c r="I378">
        <v>10</v>
      </c>
      <c r="J378">
        <v>30</v>
      </c>
      <c r="K378" t="s">
        <v>21</v>
      </c>
      <c r="L378">
        <v>57.973999999999997</v>
      </c>
      <c r="M378">
        <v>1200.0999999999999</v>
      </c>
      <c r="N378">
        <v>57.973999999999997</v>
      </c>
      <c r="O378">
        <v>1199.6000000000001</v>
      </c>
      <c r="P378"/>
    </row>
    <row r="379" spans="2:16" x14ac:dyDescent="0.25">
      <c r="B379" t="s">
        <v>535</v>
      </c>
      <c r="C379" t="s">
        <v>132</v>
      </c>
      <c r="D379">
        <v>3.3E-4</v>
      </c>
      <c r="E379">
        <v>3.3E-3</v>
      </c>
      <c r="F379">
        <v>1E-8</v>
      </c>
      <c r="G379" t="s">
        <v>24</v>
      </c>
      <c r="H379" t="s">
        <v>22</v>
      </c>
      <c r="I379">
        <v>0.01</v>
      </c>
      <c r="J379">
        <v>0.02</v>
      </c>
      <c r="K379" t="s">
        <v>21</v>
      </c>
      <c r="L379">
        <v>2.5</v>
      </c>
      <c r="M379">
        <v>4600</v>
      </c>
      <c r="N379">
        <v>0.17324000000000001</v>
      </c>
      <c r="O379">
        <v>2309.4</v>
      </c>
      <c r="P379"/>
    </row>
    <row r="380" spans="2:16" x14ac:dyDescent="0.25">
      <c r="B380" t="s">
        <v>536</v>
      </c>
      <c r="C380" t="s">
        <v>132</v>
      </c>
      <c r="D380">
        <v>3.3E-4</v>
      </c>
      <c r="E380">
        <v>3.3E-3</v>
      </c>
      <c r="F380">
        <v>1.0000000000000001E-7</v>
      </c>
      <c r="G380" t="s">
        <v>24</v>
      </c>
      <c r="H380" t="s">
        <v>22</v>
      </c>
      <c r="I380">
        <v>0.01</v>
      </c>
      <c r="J380">
        <v>0.02</v>
      </c>
      <c r="K380" t="s">
        <v>21</v>
      </c>
      <c r="L380">
        <v>2.5</v>
      </c>
      <c r="M380">
        <v>4600</v>
      </c>
      <c r="N380">
        <v>0.17519000000000001</v>
      </c>
      <c r="O380">
        <v>2308.9</v>
      </c>
      <c r="P380"/>
    </row>
    <row r="381" spans="2:16" x14ac:dyDescent="0.25">
      <c r="B381" t="s">
        <v>537</v>
      </c>
      <c r="C381" t="s">
        <v>132</v>
      </c>
      <c r="D381">
        <v>3.3E-4</v>
      </c>
      <c r="E381">
        <v>3.3E-3</v>
      </c>
      <c r="F381">
        <v>9.9999999999999995E-7</v>
      </c>
      <c r="G381" t="s">
        <v>24</v>
      </c>
      <c r="H381" t="s">
        <v>22</v>
      </c>
      <c r="I381">
        <v>0.01</v>
      </c>
      <c r="J381">
        <v>0.02</v>
      </c>
      <c r="K381" t="s">
        <v>21</v>
      </c>
      <c r="L381">
        <v>2.5</v>
      </c>
      <c r="M381">
        <v>4600</v>
      </c>
      <c r="N381">
        <v>0.35449000000000003</v>
      </c>
      <c r="O381">
        <v>2261</v>
      </c>
      <c r="P381"/>
    </row>
    <row r="382" spans="2:16" x14ac:dyDescent="0.25">
      <c r="B382" t="s">
        <v>538</v>
      </c>
      <c r="C382" t="s">
        <v>132</v>
      </c>
      <c r="D382">
        <v>3.3E-4</v>
      </c>
      <c r="E382">
        <v>3.3E-3</v>
      </c>
      <c r="F382">
        <v>1.0000000000000001E-5</v>
      </c>
      <c r="G382" t="s">
        <v>24</v>
      </c>
      <c r="H382" t="s">
        <v>22</v>
      </c>
      <c r="I382">
        <v>0.01</v>
      </c>
      <c r="J382">
        <v>0.02</v>
      </c>
      <c r="K382" t="s">
        <v>21</v>
      </c>
      <c r="L382">
        <v>4.5636999999999999</v>
      </c>
      <c r="M382">
        <v>3974.7</v>
      </c>
      <c r="N382">
        <v>5.4481999999999999</v>
      </c>
      <c r="O382">
        <v>1293.0999999999999</v>
      </c>
      <c r="P382"/>
    </row>
    <row r="383" spans="2:16" x14ac:dyDescent="0.25">
      <c r="B383" t="s">
        <v>539</v>
      </c>
      <c r="C383" t="s">
        <v>132</v>
      </c>
      <c r="D383">
        <v>3.3E-4</v>
      </c>
      <c r="E383">
        <v>3.3E-3</v>
      </c>
      <c r="F383">
        <v>1E-4</v>
      </c>
      <c r="G383" t="s">
        <v>24</v>
      </c>
      <c r="H383" t="s">
        <v>22</v>
      </c>
      <c r="I383">
        <v>0.01</v>
      </c>
      <c r="J383">
        <v>0.02</v>
      </c>
      <c r="K383" t="s">
        <v>21</v>
      </c>
      <c r="L383">
        <v>57.951000000000001</v>
      </c>
      <c r="M383">
        <v>173.04</v>
      </c>
      <c r="N383">
        <v>57.951000000000001</v>
      </c>
      <c r="O383">
        <v>173.01</v>
      </c>
      <c r="P383"/>
    </row>
    <row r="384" spans="2:16" x14ac:dyDescent="0.25">
      <c r="B384" t="s">
        <v>540</v>
      </c>
      <c r="C384" t="s">
        <v>132</v>
      </c>
      <c r="D384">
        <v>3.3E-4</v>
      </c>
      <c r="E384">
        <v>3.3E-3</v>
      </c>
      <c r="F384">
        <v>1E-8</v>
      </c>
      <c r="G384" t="s">
        <v>24</v>
      </c>
      <c r="H384" t="s">
        <v>22</v>
      </c>
      <c r="I384">
        <v>0.02</v>
      </c>
      <c r="J384">
        <v>4.4999999999999998E-2</v>
      </c>
      <c r="K384" t="s">
        <v>21</v>
      </c>
      <c r="L384">
        <v>2.6</v>
      </c>
      <c r="M384">
        <v>1700</v>
      </c>
      <c r="N384">
        <v>0.17324999999999999</v>
      </c>
      <c r="O384">
        <v>1443.4</v>
      </c>
      <c r="P384"/>
    </row>
    <row r="385" spans="2:16" x14ac:dyDescent="0.25">
      <c r="B385" t="s">
        <v>541</v>
      </c>
      <c r="C385" t="s">
        <v>132</v>
      </c>
      <c r="D385">
        <v>3.3E-4</v>
      </c>
      <c r="E385">
        <v>3.3E-3</v>
      </c>
      <c r="F385">
        <v>1.0000000000000001E-7</v>
      </c>
      <c r="G385" t="s">
        <v>24</v>
      </c>
      <c r="H385" t="s">
        <v>22</v>
      </c>
      <c r="I385">
        <v>0.02</v>
      </c>
      <c r="J385">
        <v>4.4999999999999998E-2</v>
      </c>
      <c r="K385" t="s">
        <v>21</v>
      </c>
      <c r="L385">
        <v>2.6</v>
      </c>
      <c r="M385">
        <v>1700</v>
      </c>
      <c r="N385">
        <v>0.17611000000000002</v>
      </c>
      <c r="O385">
        <v>1442.6000000000001</v>
      </c>
      <c r="P385"/>
    </row>
    <row r="386" spans="2:16" x14ac:dyDescent="0.25">
      <c r="B386" t="s">
        <v>542</v>
      </c>
      <c r="C386" t="s">
        <v>132</v>
      </c>
      <c r="D386">
        <v>3.3E-4</v>
      </c>
      <c r="E386">
        <v>3.3E-3</v>
      </c>
      <c r="F386">
        <v>9.9999999999999995E-7</v>
      </c>
      <c r="G386" t="s">
        <v>24</v>
      </c>
      <c r="H386" t="s">
        <v>22</v>
      </c>
      <c r="I386">
        <v>0.02</v>
      </c>
      <c r="J386">
        <v>4.4999999999999998E-2</v>
      </c>
      <c r="K386" t="s">
        <v>21</v>
      </c>
      <c r="L386">
        <v>2.6</v>
      </c>
      <c r="M386">
        <v>1700</v>
      </c>
      <c r="N386">
        <v>0.41532000000000002</v>
      </c>
      <c r="O386">
        <v>1380.3000000000002</v>
      </c>
      <c r="P386"/>
    </row>
    <row r="387" spans="2:16" x14ac:dyDescent="0.25">
      <c r="B387" t="s">
        <v>543</v>
      </c>
      <c r="C387" t="s">
        <v>132</v>
      </c>
      <c r="D387">
        <v>3.3E-4</v>
      </c>
      <c r="E387">
        <v>3.3E-3</v>
      </c>
      <c r="F387">
        <v>1.0000000000000001E-5</v>
      </c>
      <c r="G387" t="s">
        <v>24</v>
      </c>
      <c r="H387" t="s">
        <v>22</v>
      </c>
      <c r="I387">
        <v>0.02</v>
      </c>
      <c r="J387">
        <v>4.4999999999999998E-2</v>
      </c>
      <c r="K387" t="s">
        <v>21</v>
      </c>
      <c r="L387">
        <v>5.5728999999999997</v>
      </c>
      <c r="M387">
        <v>799.14</v>
      </c>
      <c r="N387">
        <v>5.6384999999999996</v>
      </c>
      <c r="O387">
        <v>599.33000000000004</v>
      </c>
      <c r="P387"/>
    </row>
    <row r="388" spans="2:16" x14ac:dyDescent="0.25">
      <c r="B388" t="s">
        <v>544</v>
      </c>
      <c r="C388" t="s">
        <v>132</v>
      </c>
      <c r="D388">
        <v>3.3E-4</v>
      </c>
      <c r="E388">
        <v>3.3E-3</v>
      </c>
      <c r="F388">
        <v>1E-4</v>
      </c>
      <c r="G388" t="s">
        <v>24</v>
      </c>
      <c r="H388" t="s">
        <v>22</v>
      </c>
      <c r="I388">
        <v>0.02</v>
      </c>
      <c r="J388">
        <v>4.4999999999999998E-2</v>
      </c>
      <c r="K388" t="s">
        <v>21</v>
      </c>
      <c r="L388">
        <v>57.980999999999995</v>
      </c>
      <c r="M388">
        <v>69.408000000000001</v>
      </c>
      <c r="N388">
        <v>57.980999999999995</v>
      </c>
      <c r="O388">
        <v>69.376999999999995</v>
      </c>
      <c r="P388"/>
    </row>
    <row r="389" spans="2:16" x14ac:dyDescent="0.25">
      <c r="B389" t="s">
        <v>545</v>
      </c>
      <c r="C389" t="s">
        <v>132</v>
      </c>
      <c r="D389">
        <v>3.3E-4</v>
      </c>
      <c r="E389">
        <v>3.3E-3</v>
      </c>
      <c r="F389">
        <v>1E-8</v>
      </c>
      <c r="G389" t="s">
        <v>24</v>
      </c>
      <c r="H389" t="s">
        <v>22</v>
      </c>
      <c r="I389">
        <v>4.4999999999999998E-2</v>
      </c>
      <c r="J389">
        <v>1</v>
      </c>
      <c r="K389" t="s">
        <v>21</v>
      </c>
      <c r="L389">
        <v>2.3000000000000003</v>
      </c>
      <c r="M389">
        <v>530</v>
      </c>
      <c r="N389">
        <v>0.17327000000000001</v>
      </c>
      <c r="O389">
        <v>1154.7</v>
      </c>
      <c r="P389"/>
    </row>
    <row r="390" spans="2:16" x14ac:dyDescent="0.25">
      <c r="B390" t="s">
        <v>546</v>
      </c>
      <c r="C390" t="s">
        <v>132</v>
      </c>
      <c r="D390">
        <v>3.3E-4</v>
      </c>
      <c r="E390">
        <v>3.3E-3</v>
      </c>
      <c r="F390">
        <v>1.0000000000000001E-7</v>
      </c>
      <c r="G390" t="s">
        <v>24</v>
      </c>
      <c r="H390" t="s">
        <v>22</v>
      </c>
      <c r="I390">
        <v>4.4999999999999998E-2</v>
      </c>
      <c r="J390">
        <v>1</v>
      </c>
      <c r="K390" t="s">
        <v>21</v>
      </c>
      <c r="L390">
        <v>2.3000000000000003</v>
      </c>
      <c r="M390">
        <v>528.17999999999995</v>
      </c>
      <c r="N390">
        <v>0.17661000000000002</v>
      </c>
      <c r="O390">
        <v>1153.8</v>
      </c>
      <c r="P390"/>
    </row>
    <row r="391" spans="2:16" x14ac:dyDescent="0.25">
      <c r="B391" t="s">
        <v>547</v>
      </c>
      <c r="C391" t="s">
        <v>132</v>
      </c>
      <c r="D391">
        <v>3.3E-4</v>
      </c>
      <c r="E391">
        <v>3.3E-3</v>
      </c>
      <c r="F391">
        <v>9.9999999999999995E-7</v>
      </c>
      <c r="G391" t="s">
        <v>24</v>
      </c>
      <c r="H391" t="s">
        <v>22</v>
      </c>
      <c r="I391">
        <v>4.4999999999999998E-2</v>
      </c>
      <c r="J391">
        <v>1</v>
      </c>
      <c r="K391" t="s">
        <v>21</v>
      </c>
      <c r="L391">
        <v>2.3000000000000003</v>
      </c>
      <c r="M391">
        <v>542.23</v>
      </c>
      <c r="N391">
        <v>0.44424000000000002</v>
      </c>
      <c r="O391">
        <v>1085.3</v>
      </c>
      <c r="P391"/>
    </row>
    <row r="392" spans="2:16" x14ac:dyDescent="0.25">
      <c r="B392" t="s">
        <v>184</v>
      </c>
      <c r="C392" t="s">
        <v>132</v>
      </c>
      <c r="D392">
        <v>3.3E-4</v>
      </c>
      <c r="E392">
        <v>3.3E-3</v>
      </c>
      <c r="F392">
        <v>1.0000000000000001E-5</v>
      </c>
      <c r="G392" t="s">
        <v>24</v>
      </c>
      <c r="H392" t="s">
        <v>22</v>
      </c>
      <c r="I392">
        <v>4.4999999999999998E-2</v>
      </c>
      <c r="J392">
        <v>1</v>
      </c>
      <c r="K392" t="s">
        <v>21</v>
      </c>
      <c r="L392">
        <v>5.6922999999999995</v>
      </c>
      <c r="M392">
        <v>407.42</v>
      </c>
      <c r="N392">
        <v>5.6920000000000002</v>
      </c>
      <c r="O392">
        <v>407.38</v>
      </c>
      <c r="P392"/>
    </row>
    <row r="393" spans="2:16" x14ac:dyDescent="0.25">
      <c r="B393" t="s">
        <v>548</v>
      </c>
      <c r="C393" t="s">
        <v>132</v>
      </c>
      <c r="D393">
        <v>3.3E-4</v>
      </c>
      <c r="E393">
        <v>3.3E-3</v>
      </c>
      <c r="F393">
        <v>1E-4</v>
      </c>
      <c r="G393" t="s">
        <v>24</v>
      </c>
      <c r="H393" t="s">
        <v>22</v>
      </c>
      <c r="I393">
        <v>4.4999999999999998E-2</v>
      </c>
      <c r="J393">
        <v>1</v>
      </c>
      <c r="K393" t="s">
        <v>21</v>
      </c>
      <c r="L393">
        <v>57.988</v>
      </c>
      <c r="M393">
        <v>45.149000000000001</v>
      </c>
      <c r="N393">
        <v>57.988</v>
      </c>
      <c r="O393">
        <v>45.119</v>
      </c>
      <c r="P393"/>
    </row>
    <row r="394" spans="2:16" x14ac:dyDescent="0.25">
      <c r="B394" t="s">
        <v>549</v>
      </c>
      <c r="C394" t="s">
        <v>132</v>
      </c>
      <c r="D394">
        <v>3.3E-4</v>
      </c>
      <c r="E394">
        <v>3.3E-3</v>
      </c>
      <c r="F394">
        <v>1E-8</v>
      </c>
      <c r="G394" t="s">
        <v>24</v>
      </c>
      <c r="H394" t="s">
        <v>22</v>
      </c>
      <c r="I394">
        <v>1</v>
      </c>
      <c r="J394">
        <v>5</v>
      </c>
      <c r="K394" t="s">
        <v>21</v>
      </c>
      <c r="L394">
        <v>2</v>
      </c>
      <c r="M394">
        <v>1800</v>
      </c>
      <c r="N394">
        <v>0.23097000000000001</v>
      </c>
      <c r="O394">
        <v>2309.4</v>
      </c>
      <c r="P394"/>
    </row>
    <row r="395" spans="2:16" x14ac:dyDescent="0.25">
      <c r="B395" t="s">
        <v>550</v>
      </c>
      <c r="C395" t="s">
        <v>132</v>
      </c>
      <c r="D395">
        <v>3.3E-4</v>
      </c>
      <c r="E395">
        <v>3.3E-3</v>
      </c>
      <c r="F395">
        <v>1.0000000000000001E-7</v>
      </c>
      <c r="G395" t="s">
        <v>24</v>
      </c>
      <c r="H395" t="s">
        <v>22</v>
      </c>
      <c r="I395">
        <v>1</v>
      </c>
      <c r="J395">
        <v>5</v>
      </c>
      <c r="K395" t="s">
        <v>21</v>
      </c>
      <c r="L395">
        <v>2</v>
      </c>
      <c r="M395">
        <v>1830.5</v>
      </c>
      <c r="N395">
        <v>0.23282</v>
      </c>
      <c r="O395">
        <v>2308.9</v>
      </c>
      <c r="P395"/>
    </row>
    <row r="396" spans="2:16" x14ac:dyDescent="0.25">
      <c r="B396" t="s">
        <v>551</v>
      </c>
      <c r="C396" t="s">
        <v>132</v>
      </c>
      <c r="D396">
        <v>3.3E-4</v>
      </c>
      <c r="E396">
        <v>3.3E-3</v>
      </c>
      <c r="F396">
        <v>9.9999999999999995E-7</v>
      </c>
      <c r="G396" t="s">
        <v>24</v>
      </c>
      <c r="H396" t="s">
        <v>22</v>
      </c>
      <c r="I396">
        <v>1</v>
      </c>
      <c r="J396">
        <v>5</v>
      </c>
      <c r="K396" t="s">
        <v>21</v>
      </c>
      <c r="L396">
        <v>2</v>
      </c>
      <c r="M396">
        <v>1837.6999999999998</v>
      </c>
      <c r="N396">
        <v>0.40315000000000001</v>
      </c>
      <c r="O396">
        <v>2263.6999999999998</v>
      </c>
      <c r="P396"/>
    </row>
    <row r="397" spans="2:16" x14ac:dyDescent="0.25">
      <c r="B397" t="s">
        <v>552</v>
      </c>
      <c r="C397" t="s">
        <v>132</v>
      </c>
      <c r="D397">
        <v>3.3E-4</v>
      </c>
      <c r="E397">
        <v>3.3E-3</v>
      </c>
      <c r="F397">
        <v>1.0000000000000001E-5</v>
      </c>
      <c r="G397" t="s">
        <v>24</v>
      </c>
      <c r="H397" t="s">
        <v>22</v>
      </c>
      <c r="I397">
        <v>1</v>
      </c>
      <c r="J397">
        <v>5</v>
      </c>
      <c r="K397" t="s">
        <v>21</v>
      </c>
      <c r="L397">
        <v>5.4540999999999995</v>
      </c>
      <c r="M397">
        <v>1305.5</v>
      </c>
      <c r="N397">
        <v>5.4536999999999995</v>
      </c>
      <c r="O397">
        <v>1305.5</v>
      </c>
      <c r="P397"/>
    </row>
    <row r="398" spans="2:16" x14ac:dyDescent="0.25">
      <c r="B398" t="s">
        <v>553</v>
      </c>
      <c r="C398" t="s">
        <v>132</v>
      </c>
      <c r="D398">
        <v>3.3E-4</v>
      </c>
      <c r="E398">
        <v>3.3E-3</v>
      </c>
      <c r="F398">
        <v>1E-4</v>
      </c>
      <c r="G398" t="s">
        <v>24</v>
      </c>
      <c r="H398" t="s">
        <v>22</v>
      </c>
      <c r="I398">
        <v>1</v>
      </c>
      <c r="J398">
        <v>5</v>
      </c>
      <c r="K398" t="s">
        <v>21</v>
      </c>
      <c r="L398">
        <v>57.951000000000001</v>
      </c>
      <c r="M398">
        <v>175.31</v>
      </c>
      <c r="N398">
        <v>57.951000000000001</v>
      </c>
      <c r="O398">
        <v>175.28</v>
      </c>
      <c r="P398"/>
    </row>
    <row r="399" spans="2:16" x14ac:dyDescent="0.25">
      <c r="B399" t="s">
        <v>554</v>
      </c>
      <c r="C399" t="s">
        <v>132</v>
      </c>
      <c r="D399">
        <v>3.3E-4</v>
      </c>
      <c r="E399">
        <v>3.3E-3</v>
      </c>
      <c r="F399">
        <v>1E-8</v>
      </c>
      <c r="G399" t="s">
        <v>24</v>
      </c>
      <c r="H399" t="s">
        <v>22</v>
      </c>
      <c r="I399">
        <v>5</v>
      </c>
      <c r="J399">
        <v>10</v>
      </c>
      <c r="K399" t="s">
        <v>21</v>
      </c>
      <c r="L399">
        <v>0.66</v>
      </c>
      <c r="M399">
        <v>5700</v>
      </c>
      <c r="N399">
        <v>0.34643000000000002</v>
      </c>
      <c r="O399">
        <v>5773.5</v>
      </c>
      <c r="P399"/>
    </row>
    <row r="400" spans="2:16" x14ac:dyDescent="0.25">
      <c r="B400" t="s">
        <v>555</v>
      </c>
      <c r="C400" t="s">
        <v>132</v>
      </c>
      <c r="D400">
        <v>3.3E-4</v>
      </c>
      <c r="E400">
        <v>3.3E-3</v>
      </c>
      <c r="F400">
        <v>1.0000000000000001E-7</v>
      </c>
      <c r="G400" t="s">
        <v>24</v>
      </c>
      <c r="H400" t="s">
        <v>22</v>
      </c>
      <c r="I400">
        <v>5</v>
      </c>
      <c r="J400">
        <v>10</v>
      </c>
      <c r="K400" t="s">
        <v>21</v>
      </c>
      <c r="L400">
        <v>0.66</v>
      </c>
      <c r="M400">
        <v>5679.5</v>
      </c>
      <c r="N400">
        <v>0.34723999999999999</v>
      </c>
      <c r="O400">
        <v>5773.3</v>
      </c>
      <c r="P400"/>
    </row>
    <row r="401" spans="2:16" x14ac:dyDescent="0.25">
      <c r="B401" t="s">
        <v>556</v>
      </c>
      <c r="C401" t="s">
        <v>132</v>
      </c>
      <c r="D401">
        <v>3.3E-4</v>
      </c>
      <c r="E401">
        <v>3.3E-3</v>
      </c>
      <c r="F401">
        <v>9.9999999999999995E-7</v>
      </c>
      <c r="G401" t="s">
        <v>24</v>
      </c>
      <c r="H401" t="s">
        <v>22</v>
      </c>
      <c r="I401">
        <v>5</v>
      </c>
      <c r="J401">
        <v>10</v>
      </c>
      <c r="K401" t="s">
        <v>21</v>
      </c>
      <c r="L401">
        <v>0.66</v>
      </c>
      <c r="M401">
        <v>5682.4000000000005</v>
      </c>
      <c r="N401">
        <v>0.42712</v>
      </c>
      <c r="O401">
        <v>5751.7</v>
      </c>
      <c r="P401"/>
    </row>
    <row r="402" spans="2:16" x14ac:dyDescent="0.25">
      <c r="B402" t="s">
        <v>557</v>
      </c>
      <c r="C402" t="s">
        <v>132</v>
      </c>
      <c r="D402">
        <v>3.3E-4</v>
      </c>
      <c r="E402">
        <v>3.3E-3</v>
      </c>
      <c r="F402">
        <v>1.0000000000000001E-5</v>
      </c>
      <c r="G402" t="s">
        <v>24</v>
      </c>
      <c r="H402" t="s">
        <v>22</v>
      </c>
      <c r="I402">
        <v>5</v>
      </c>
      <c r="J402">
        <v>10</v>
      </c>
      <c r="K402" t="s">
        <v>21</v>
      </c>
      <c r="L402">
        <v>4.6639999999999997</v>
      </c>
      <c r="M402">
        <v>4722.4000000000005</v>
      </c>
      <c r="N402">
        <v>4.6632999999999996</v>
      </c>
      <c r="O402">
        <v>4722.5</v>
      </c>
      <c r="P402"/>
    </row>
    <row r="403" spans="2:16" x14ac:dyDescent="0.25">
      <c r="B403" t="s">
        <v>558</v>
      </c>
      <c r="C403" t="s">
        <v>132</v>
      </c>
      <c r="D403">
        <v>3.3E-4</v>
      </c>
      <c r="E403">
        <v>3.3E-3</v>
      </c>
      <c r="F403">
        <v>1E-4</v>
      </c>
      <c r="G403" t="s">
        <v>24</v>
      </c>
      <c r="H403" t="s">
        <v>22</v>
      </c>
      <c r="I403">
        <v>5</v>
      </c>
      <c r="J403">
        <v>10</v>
      </c>
      <c r="K403" t="s">
        <v>21</v>
      </c>
      <c r="L403">
        <v>57.698</v>
      </c>
      <c r="M403">
        <v>1048.7</v>
      </c>
      <c r="N403">
        <v>57.698</v>
      </c>
      <c r="O403">
        <v>1048.5999999999999</v>
      </c>
      <c r="P403"/>
    </row>
    <row r="404" spans="2:16" x14ac:dyDescent="0.25">
      <c r="B404" t="s">
        <v>559</v>
      </c>
      <c r="C404" t="s">
        <v>132</v>
      </c>
      <c r="D404">
        <v>3.3E-4</v>
      </c>
      <c r="E404">
        <v>3.3E-3</v>
      </c>
      <c r="F404">
        <v>1E-8</v>
      </c>
      <c r="G404" t="s">
        <v>24</v>
      </c>
      <c r="H404" t="s">
        <v>22</v>
      </c>
      <c r="I404">
        <v>10</v>
      </c>
      <c r="J404">
        <v>30</v>
      </c>
      <c r="K404" t="s">
        <v>21</v>
      </c>
      <c r="L404">
        <v>2.8000000000000003</v>
      </c>
      <c r="M404">
        <v>11000</v>
      </c>
      <c r="N404">
        <v>0.69284000000000001</v>
      </c>
      <c r="O404">
        <v>11547</v>
      </c>
      <c r="P404"/>
    </row>
    <row r="405" spans="2:16" x14ac:dyDescent="0.25">
      <c r="B405" t="s">
        <v>560</v>
      </c>
      <c r="C405" t="s">
        <v>132</v>
      </c>
      <c r="D405">
        <v>3.3E-4</v>
      </c>
      <c r="E405">
        <v>3.3E-3</v>
      </c>
      <c r="F405">
        <v>1.0000000000000001E-7</v>
      </c>
      <c r="G405" t="s">
        <v>24</v>
      </c>
      <c r="H405" t="s">
        <v>22</v>
      </c>
      <c r="I405">
        <v>10</v>
      </c>
      <c r="J405">
        <v>30</v>
      </c>
      <c r="K405" t="s">
        <v>21</v>
      </c>
      <c r="L405">
        <v>2.8000000000000003</v>
      </c>
      <c r="M405">
        <v>10936</v>
      </c>
      <c r="N405">
        <v>0.69319999999999993</v>
      </c>
      <c r="O405">
        <v>11547</v>
      </c>
      <c r="P405"/>
    </row>
    <row r="406" spans="2:16" x14ac:dyDescent="0.25">
      <c r="B406" t="s">
        <v>561</v>
      </c>
      <c r="C406" t="s">
        <v>132</v>
      </c>
      <c r="D406">
        <v>3.3E-4</v>
      </c>
      <c r="E406">
        <v>3.3E-3</v>
      </c>
      <c r="F406">
        <v>9.9999999999999995E-7</v>
      </c>
      <c r="G406" t="s">
        <v>24</v>
      </c>
      <c r="H406" t="s">
        <v>22</v>
      </c>
      <c r="I406">
        <v>10</v>
      </c>
      <c r="J406">
        <v>30</v>
      </c>
      <c r="K406" t="s">
        <v>21</v>
      </c>
      <c r="L406">
        <v>2.8000000000000003</v>
      </c>
      <c r="M406">
        <v>10937</v>
      </c>
      <c r="N406">
        <v>0.73365999999999998</v>
      </c>
      <c r="O406">
        <v>11536</v>
      </c>
      <c r="P406"/>
    </row>
    <row r="407" spans="2:16" x14ac:dyDescent="0.25">
      <c r="B407" t="s">
        <v>562</v>
      </c>
      <c r="C407" t="s">
        <v>132</v>
      </c>
      <c r="D407">
        <v>3.3E-4</v>
      </c>
      <c r="E407">
        <v>3.3E-3</v>
      </c>
      <c r="F407">
        <v>1.0000000000000001E-5</v>
      </c>
      <c r="G407" t="s">
        <v>24</v>
      </c>
      <c r="H407" t="s">
        <v>22</v>
      </c>
      <c r="I407">
        <v>10</v>
      </c>
      <c r="J407">
        <v>30</v>
      </c>
      <c r="K407" t="s">
        <v>21</v>
      </c>
      <c r="L407">
        <v>3.8012000000000001</v>
      </c>
      <c r="M407">
        <v>10736</v>
      </c>
      <c r="N407">
        <v>3.8003</v>
      </c>
      <c r="O407">
        <v>10736</v>
      </c>
      <c r="P407"/>
    </row>
    <row r="408" spans="2:16" x14ac:dyDescent="0.25">
      <c r="B408" t="s">
        <v>563</v>
      </c>
      <c r="C408" t="s">
        <v>132</v>
      </c>
      <c r="D408">
        <v>3.3E-4</v>
      </c>
      <c r="E408">
        <v>3.3E-3</v>
      </c>
      <c r="F408">
        <v>1E-4</v>
      </c>
      <c r="G408" t="s">
        <v>24</v>
      </c>
      <c r="H408" t="s">
        <v>22</v>
      </c>
      <c r="I408">
        <v>10</v>
      </c>
      <c r="J408">
        <v>30</v>
      </c>
      <c r="K408" t="s">
        <v>21</v>
      </c>
      <c r="L408">
        <v>56.885999999999996</v>
      </c>
      <c r="M408">
        <v>3907.7999999999997</v>
      </c>
      <c r="N408">
        <v>56.884999999999998</v>
      </c>
      <c r="O408">
        <v>3907.7000000000003</v>
      </c>
      <c r="P408"/>
    </row>
    <row r="409" spans="2:16" x14ac:dyDescent="0.25">
      <c r="B409" t="s">
        <v>564</v>
      </c>
      <c r="C409" t="s">
        <v>132</v>
      </c>
      <c r="D409">
        <v>3.3E-3</v>
      </c>
      <c r="E409">
        <v>3.3000000000000002E-2</v>
      </c>
      <c r="F409">
        <v>1E-8</v>
      </c>
      <c r="G409" t="s">
        <v>24</v>
      </c>
      <c r="H409" t="s">
        <v>22</v>
      </c>
      <c r="I409">
        <v>0.01</v>
      </c>
      <c r="J409">
        <v>0.02</v>
      </c>
      <c r="K409" t="s">
        <v>21</v>
      </c>
      <c r="L409">
        <v>25</v>
      </c>
      <c r="M409">
        <v>4600</v>
      </c>
      <c r="N409">
        <v>2.3096000000000001</v>
      </c>
      <c r="O409">
        <v>2078.5</v>
      </c>
      <c r="P409"/>
    </row>
    <row r="410" spans="2:16" x14ac:dyDescent="0.25">
      <c r="B410" t="s">
        <v>565</v>
      </c>
      <c r="C410" t="s">
        <v>132</v>
      </c>
      <c r="D410">
        <v>3.3E-3</v>
      </c>
      <c r="E410">
        <v>3.3000000000000002E-2</v>
      </c>
      <c r="F410">
        <v>1.0000000000000001E-7</v>
      </c>
      <c r="G410" t="s">
        <v>24</v>
      </c>
      <c r="H410" t="s">
        <v>22</v>
      </c>
      <c r="I410">
        <v>0.01</v>
      </c>
      <c r="J410">
        <v>0.02</v>
      </c>
      <c r="K410" t="s">
        <v>21</v>
      </c>
      <c r="L410">
        <v>25</v>
      </c>
      <c r="M410">
        <v>4600</v>
      </c>
      <c r="N410">
        <v>2.3304</v>
      </c>
      <c r="O410">
        <v>2077.9</v>
      </c>
      <c r="P410"/>
    </row>
    <row r="411" spans="2:16" x14ac:dyDescent="0.25">
      <c r="B411" t="s">
        <v>566</v>
      </c>
      <c r="C411" t="s">
        <v>132</v>
      </c>
      <c r="D411">
        <v>3.3E-3</v>
      </c>
      <c r="E411">
        <v>3.3000000000000002E-2</v>
      </c>
      <c r="F411">
        <v>9.9999999999999995E-7</v>
      </c>
      <c r="G411" t="s">
        <v>24</v>
      </c>
      <c r="H411" t="s">
        <v>22</v>
      </c>
      <c r="I411">
        <v>0.01</v>
      </c>
      <c r="J411">
        <v>0.02</v>
      </c>
      <c r="K411" t="s">
        <v>21</v>
      </c>
      <c r="L411">
        <v>25</v>
      </c>
      <c r="M411">
        <v>4600</v>
      </c>
      <c r="N411">
        <v>4.1520999999999999</v>
      </c>
      <c r="O411">
        <v>2029.7999999999997</v>
      </c>
      <c r="P411"/>
    </row>
    <row r="412" spans="2:16" x14ac:dyDescent="0.25">
      <c r="B412" t="s">
        <v>567</v>
      </c>
      <c r="C412" t="s">
        <v>132</v>
      </c>
      <c r="D412">
        <v>3.3E-3</v>
      </c>
      <c r="E412">
        <v>3.3000000000000002E-2</v>
      </c>
      <c r="F412">
        <v>1.0000000000000001E-5</v>
      </c>
      <c r="G412" t="s">
        <v>24</v>
      </c>
      <c r="H412" t="s">
        <v>22</v>
      </c>
      <c r="I412">
        <v>0.01</v>
      </c>
      <c r="J412">
        <v>0.02</v>
      </c>
      <c r="K412" t="s">
        <v>21</v>
      </c>
      <c r="L412">
        <v>45.601999999999997</v>
      </c>
      <c r="M412">
        <v>3975.7</v>
      </c>
      <c r="N412">
        <v>55.067</v>
      </c>
      <c r="O412">
        <v>1107.0999999999999</v>
      </c>
      <c r="P412"/>
    </row>
    <row r="413" spans="2:16" x14ac:dyDescent="0.25">
      <c r="B413" t="s">
        <v>568</v>
      </c>
      <c r="C413" t="s">
        <v>132</v>
      </c>
      <c r="D413">
        <v>3.3E-3</v>
      </c>
      <c r="E413">
        <v>3.3000000000000002E-2</v>
      </c>
      <c r="F413">
        <v>1E-4</v>
      </c>
      <c r="G413" t="s">
        <v>24</v>
      </c>
      <c r="H413" t="s">
        <v>22</v>
      </c>
      <c r="I413">
        <v>0.01</v>
      </c>
      <c r="J413">
        <v>0.02</v>
      </c>
      <c r="K413" t="s">
        <v>21</v>
      </c>
      <c r="L413">
        <v>579.6</v>
      </c>
      <c r="M413">
        <v>142.97999999999999</v>
      </c>
      <c r="N413">
        <v>579.6</v>
      </c>
      <c r="O413">
        <v>142.91999999999999</v>
      </c>
      <c r="P413"/>
    </row>
    <row r="414" spans="2:16" x14ac:dyDescent="0.25">
      <c r="B414" t="s">
        <v>569</v>
      </c>
      <c r="C414" t="s">
        <v>132</v>
      </c>
      <c r="D414">
        <v>3.3E-3</v>
      </c>
      <c r="E414">
        <v>3.3000000000000002E-2</v>
      </c>
      <c r="F414">
        <v>1E-8</v>
      </c>
      <c r="G414" t="s">
        <v>24</v>
      </c>
      <c r="H414" t="s">
        <v>22</v>
      </c>
      <c r="I414">
        <v>0.02</v>
      </c>
      <c r="J414">
        <v>4.4999999999999998E-2</v>
      </c>
      <c r="K414" t="s">
        <v>21</v>
      </c>
      <c r="L414">
        <v>26</v>
      </c>
      <c r="M414">
        <v>1700</v>
      </c>
      <c r="N414">
        <v>2.3105000000000002</v>
      </c>
      <c r="O414">
        <v>1039.1999999999998</v>
      </c>
      <c r="P414"/>
    </row>
    <row r="415" spans="2:16" x14ac:dyDescent="0.25">
      <c r="B415" t="s">
        <v>570</v>
      </c>
      <c r="C415" t="s">
        <v>132</v>
      </c>
      <c r="D415">
        <v>3.3E-3</v>
      </c>
      <c r="E415">
        <v>3.3000000000000002E-2</v>
      </c>
      <c r="F415">
        <v>1.0000000000000001E-7</v>
      </c>
      <c r="G415" t="s">
        <v>24</v>
      </c>
      <c r="H415" t="s">
        <v>22</v>
      </c>
      <c r="I415">
        <v>0.02</v>
      </c>
      <c r="J415">
        <v>4.4999999999999998E-2</v>
      </c>
      <c r="K415" t="s">
        <v>21</v>
      </c>
      <c r="L415">
        <v>26</v>
      </c>
      <c r="M415">
        <v>1700</v>
      </c>
      <c r="N415">
        <v>2.3417000000000003</v>
      </c>
      <c r="O415">
        <v>1038.4000000000001</v>
      </c>
      <c r="P415"/>
    </row>
    <row r="416" spans="2:16" x14ac:dyDescent="0.25">
      <c r="B416" t="s">
        <v>571</v>
      </c>
      <c r="C416" t="s">
        <v>132</v>
      </c>
      <c r="D416">
        <v>3.3E-3</v>
      </c>
      <c r="E416">
        <v>3.3000000000000002E-2</v>
      </c>
      <c r="F416">
        <v>9.9999999999999995E-7</v>
      </c>
      <c r="G416" t="s">
        <v>24</v>
      </c>
      <c r="H416" t="s">
        <v>22</v>
      </c>
      <c r="I416">
        <v>0.02</v>
      </c>
      <c r="J416">
        <v>4.4999999999999998E-2</v>
      </c>
      <c r="K416" t="s">
        <v>21</v>
      </c>
      <c r="L416">
        <v>26</v>
      </c>
      <c r="M416">
        <v>1700</v>
      </c>
      <c r="N416">
        <v>4.9485000000000001</v>
      </c>
      <c r="O416">
        <v>973.09999999999991</v>
      </c>
      <c r="P416"/>
    </row>
    <row r="417" spans="2:16" x14ac:dyDescent="0.25">
      <c r="B417" t="s">
        <v>572</v>
      </c>
      <c r="C417" t="s">
        <v>132</v>
      </c>
      <c r="D417">
        <v>3.3E-3</v>
      </c>
      <c r="E417">
        <v>3.3000000000000002E-2</v>
      </c>
      <c r="F417">
        <v>1.0000000000000001E-5</v>
      </c>
      <c r="G417" t="s">
        <v>24</v>
      </c>
      <c r="H417" t="s">
        <v>22</v>
      </c>
      <c r="I417">
        <v>0.02</v>
      </c>
      <c r="J417">
        <v>4.4999999999999998E-2</v>
      </c>
      <c r="K417" t="s">
        <v>21</v>
      </c>
      <c r="L417">
        <v>55.638999999999996</v>
      </c>
      <c r="M417">
        <v>801.88</v>
      </c>
      <c r="N417">
        <v>57.138999999999996</v>
      </c>
      <c r="O417">
        <v>346.84999999999997</v>
      </c>
      <c r="P417"/>
    </row>
    <row r="418" spans="2:16" x14ac:dyDescent="0.25">
      <c r="B418" t="s">
        <v>573</v>
      </c>
      <c r="C418" t="s">
        <v>132</v>
      </c>
      <c r="D418">
        <v>3.3E-3</v>
      </c>
      <c r="E418">
        <v>3.3000000000000002E-2</v>
      </c>
      <c r="F418">
        <v>1E-4</v>
      </c>
      <c r="G418" t="s">
        <v>24</v>
      </c>
      <c r="H418" t="s">
        <v>22</v>
      </c>
      <c r="I418">
        <v>0.02</v>
      </c>
      <c r="J418">
        <v>4.4999999999999998E-2</v>
      </c>
      <c r="K418" t="s">
        <v>21</v>
      </c>
      <c r="L418">
        <v>579.9</v>
      </c>
      <c r="M418">
        <v>37.954000000000001</v>
      </c>
      <c r="N418">
        <v>579.9</v>
      </c>
      <c r="O418">
        <v>37.896000000000001</v>
      </c>
      <c r="P418"/>
    </row>
    <row r="419" spans="2:16" x14ac:dyDescent="0.25">
      <c r="B419" t="s">
        <v>574</v>
      </c>
      <c r="C419" t="s">
        <v>132</v>
      </c>
      <c r="D419">
        <v>3.3E-3</v>
      </c>
      <c r="E419">
        <v>3.3000000000000002E-2</v>
      </c>
      <c r="F419">
        <v>1E-8</v>
      </c>
      <c r="G419" t="s">
        <v>24</v>
      </c>
      <c r="H419" t="s">
        <v>22</v>
      </c>
      <c r="I419">
        <v>4.4999999999999998E-2</v>
      </c>
      <c r="J419">
        <v>1</v>
      </c>
      <c r="K419" t="s">
        <v>21</v>
      </c>
      <c r="L419">
        <v>23</v>
      </c>
      <c r="M419">
        <v>350</v>
      </c>
      <c r="N419">
        <v>2.3102999999999998</v>
      </c>
      <c r="O419">
        <v>461.86</v>
      </c>
      <c r="P419"/>
    </row>
    <row r="420" spans="2:16" x14ac:dyDescent="0.25">
      <c r="B420" t="s">
        <v>575</v>
      </c>
      <c r="C420" t="s">
        <v>132</v>
      </c>
      <c r="D420">
        <v>3.3E-3</v>
      </c>
      <c r="E420">
        <v>3.3000000000000002E-2</v>
      </c>
      <c r="F420">
        <v>1.0000000000000001E-7</v>
      </c>
      <c r="G420" t="s">
        <v>24</v>
      </c>
      <c r="H420" t="s">
        <v>22</v>
      </c>
      <c r="I420">
        <v>4.4999999999999998E-2</v>
      </c>
      <c r="J420">
        <v>1</v>
      </c>
      <c r="K420" t="s">
        <v>21</v>
      </c>
      <c r="L420">
        <v>23</v>
      </c>
      <c r="M420">
        <v>350</v>
      </c>
      <c r="N420">
        <v>2.3574000000000002</v>
      </c>
      <c r="O420">
        <v>460.72</v>
      </c>
      <c r="P420"/>
    </row>
    <row r="421" spans="2:16" x14ac:dyDescent="0.25">
      <c r="B421" t="s">
        <v>576</v>
      </c>
      <c r="C421" t="s">
        <v>132</v>
      </c>
      <c r="D421">
        <v>3.3E-3</v>
      </c>
      <c r="E421">
        <v>3.3000000000000002E-2</v>
      </c>
      <c r="F421">
        <v>9.9999999999999995E-7</v>
      </c>
      <c r="G421" t="s">
        <v>24</v>
      </c>
      <c r="H421" t="s">
        <v>22</v>
      </c>
      <c r="I421">
        <v>4.4999999999999998E-2</v>
      </c>
      <c r="J421">
        <v>1</v>
      </c>
      <c r="K421" t="s">
        <v>21</v>
      </c>
      <c r="L421">
        <v>23</v>
      </c>
      <c r="M421">
        <v>350</v>
      </c>
      <c r="N421">
        <v>5.6712999999999996</v>
      </c>
      <c r="O421">
        <v>388.29999999999995</v>
      </c>
      <c r="P421"/>
    </row>
    <row r="422" spans="2:16" x14ac:dyDescent="0.25">
      <c r="B422" t="s">
        <v>577</v>
      </c>
      <c r="C422" t="s">
        <v>132</v>
      </c>
      <c r="D422">
        <v>3.3E-3</v>
      </c>
      <c r="E422">
        <v>3.3000000000000002E-2</v>
      </c>
      <c r="F422">
        <v>1.0000000000000001E-5</v>
      </c>
      <c r="G422" t="s">
        <v>24</v>
      </c>
      <c r="H422" t="s">
        <v>22</v>
      </c>
      <c r="I422">
        <v>4.4999999999999998E-2</v>
      </c>
      <c r="J422">
        <v>1</v>
      </c>
      <c r="K422" t="s">
        <v>21</v>
      </c>
      <c r="L422">
        <v>57.852999999999994</v>
      </c>
      <c r="M422">
        <v>83.334000000000003</v>
      </c>
      <c r="N422">
        <v>57.851999999999997</v>
      </c>
      <c r="O422">
        <v>83.196000000000012</v>
      </c>
      <c r="P422"/>
    </row>
    <row r="423" spans="2:16" x14ac:dyDescent="0.25">
      <c r="B423" t="s">
        <v>578</v>
      </c>
      <c r="C423" t="s">
        <v>132</v>
      </c>
      <c r="D423">
        <v>3.3E-3</v>
      </c>
      <c r="E423">
        <v>3.3000000000000002E-2</v>
      </c>
      <c r="F423">
        <v>1E-4</v>
      </c>
      <c r="G423" t="s">
        <v>24</v>
      </c>
      <c r="H423" t="s">
        <v>22</v>
      </c>
      <c r="I423">
        <v>4.4999999999999998E-2</v>
      </c>
      <c r="J423">
        <v>1</v>
      </c>
      <c r="K423" t="s">
        <v>21</v>
      </c>
      <c r="L423">
        <v>579.99</v>
      </c>
      <c r="M423">
        <v>8.5711999999999993</v>
      </c>
      <c r="N423">
        <v>579.99</v>
      </c>
      <c r="O423">
        <v>8.5129999999999999</v>
      </c>
      <c r="P423"/>
    </row>
    <row r="424" spans="2:16" x14ac:dyDescent="0.25">
      <c r="B424" t="s">
        <v>579</v>
      </c>
      <c r="C424" t="s">
        <v>132</v>
      </c>
      <c r="D424">
        <v>3.3E-3</v>
      </c>
      <c r="E424">
        <v>3.3000000000000002E-2</v>
      </c>
      <c r="F424">
        <v>1E-8</v>
      </c>
      <c r="G424" t="s">
        <v>24</v>
      </c>
      <c r="H424" t="s">
        <v>22</v>
      </c>
      <c r="I424">
        <v>1</v>
      </c>
      <c r="J424">
        <v>5</v>
      </c>
      <c r="K424" t="s">
        <v>21</v>
      </c>
      <c r="L424">
        <v>23</v>
      </c>
      <c r="M424">
        <v>350</v>
      </c>
      <c r="N424">
        <v>2.3102</v>
      </c>
      <c r="O424">
        <v>923.74</v>
      </c>
      <c r="P424"/>
    </row>
    <row r="425" spans="2:16" x14ac:dyDescent="0.25">
      <c r="B425" t="s">
        <v>580</v>
      </c>
      <c r="C425" t="s">
        <v>132</v>
      </c>
      <c r="D425">
        <v>3.3E-3</v>
      </c>
      <c r="E425">
        <v>3.3000000000000002E-2</v>
      </c>
      <c r="F425">
        <v>1.0000000000000001E-7</v>
      </c>
      <c r="G425" t="s">
        <v>24</v>
      </c>
      <c r="H425" t="s">
        <v>22</v>
      </c>
      <c r="I425">
        <v>1</v>
      </c>
      <c r="J425">
        <v>5</v>
      </c>
      <c r="K425" t="s">
        <v>21</v>
      </c>
      <c r="L425">
        <v>23</v>
      </c>
      <c r="M425">
        <v>350</v>
      </c>
      <c r="N425">
        <v>2.3440000000000003</v>
      </c>
      <c r="O425">
        <v>922.87</v>
      </c>
      <c r="P425"/>
    </row>
    <row r="426" spans="2:16" x14ac:dyDescent="0.25">
      <c r="B426" t="s">
        <v>581</v>
      </c>
      <c r="C426" t="s">
        <v>132</v>
      </c>
      <c r="D426">
        <v>3.3E-3</v>
      </c>
      <c r="E426">
        <v>3.3000000000000002E-2</v>
      </c>
      <c r="F426">
        <v>9.9999999999999995E-7</v>
      </c>
      <c r="G426" t="s">
        <v>24</v>
      </c>
      <c r="H426" t="s">
        <v>22</v>
      </c>
      <c r="I426">
        <v>1</v>
      </c>
      <c r="J426">
        <v>5</v>
      </c>
      <c r="K426" t="s">
        <v>21</v>
      </c>
      <c r="L426">
        <v>23</v>
      </c>
      <c r="M426">
        <v>350</v>
      </c>
      <c r="N426">
        <v>5.0733999999999995</v>
      </c>
      <c r="O426">
        <v>855.43000000000006</v>
      </c>
      <c r="P426"/>
    </row>
    <row r="427" spans="2:16" x14ac:dyDescent="0.25">
      <c r="B427" t="s">
        <v>582</v>
      </c>
      <c r="C427" t="s">
        <v>132</v>
      </c>
      <c r="D427">
        <v>3.3E-3</v>
      </c>
      <c r="E427">
        <v>3.3000000000000002E-2</v>
      </c>
      <c r="F427">
        <v>1.0000000000000001E-5</v>
      </c>
      <c r="G427" t="s">
        <v>24</v>
      </c>
      <c r="H427" t="s">
        <v>22</v>
      </c>
      <c r="I427">
        <v>1</v>
      </c>
      <c r="J427">
        <v>5</v>
      </c>
      <c r="K427" t="s">
        <v>21</v>
      </c>
      <c r="L427">
        <v>57.317</v>
      </c>
      <c r="M427">
        <v>282.33999999999997</v>
      </c>
      <c r="N427">
        <v>57.315999999999995</v>
      </c>
      <c r="O427">
        <v>282.22000000000003</v>
      </c>
      <c r="P427"/>
    </row>
    <row r="428" spans="2:16" x14ac:dyDescent="0.25">
      <c r="B428" t="s">
        <v>583</v>
      </c>
      <c r="C428" t="s">
        <v>132</v>
      </c>
      <c r="D428">
        <v>3.3E-3</v>
      </c>
      <c r="E428">
        <v>3.3000000000000002E-2</v>
      </c>
      <c r="F428">
        <v>1E-4</v>
      </c>
      <c r="G428" t="s">
        <v>24</v>
      </c>
      <c r="H428" t="s">
        <v>22</v>
      </c>
      <c r="I428">
        <v>1</v>
      </c>
      <c r="J428">
        <v>5</v>
      </c>
      <c r="K428" t="s">
        <v>21</v>
      </c>
      <c r="L428">
        <v>579.92999999999995</v>
      </c>
      <c r="M428">
        <v>30.415000000000003</v>
      </c>
      <c r="N428">
        <v>579.92999999999995</v>
      </c>
      <c r="O428">
        <v>30.356999999999999</v>
      </c>
      <c r="P428"/>
    </row>
    <row r="429" spans="2:16" x14ac:dyDescent="0.25">
      <c r="B429" t="s">
        <v>584</v>
      </c>
      <c r="C429" t="s">
        <v>132</v>
      </c>
      <c r="D429">
        <v>3.3E-3</v>
      </c>
      <c r="E429">
        <v>3.3000000000000002E-2</v>
      </c>
      <c r="F429">
        <v>1E-8</v>
      </c>
      <c r="G429" t="s">
        <v>24</v>
      </c>
      <c r="H429" t="s">
        <v>22</v>
      </c>
      <c r="I429">
        <v>5</v>
      </c>
      <c r="J429">
        <v>10</v>
      </c>
      <c r="K429" t="s">
        <v>21</v>
      </c>
      <c r="L429">
        <v>21</v>
      </c>
      <c r="M429">
        <v>1800</v>
      </c>
      <c r="N429">
        <v>3.4643999999999999</v>
      </c>
      <c r="O429">
        <v>2309.4</v>
      </c>
      <c r="P429"/>
    </row>
    <row r="430" spans="2:16" x14ac:dyDescent="0.25">
      <c r="B430" t="s">
        <v>585</v>
      </c>
      <c r="C430" t="s">
        <v>132</v>
      </c>
      <c r="D430">
        <v>3.3E-3</v>
      </c>
      <c r="E430">
        <v>3.3000000000000002E-2</v>
      </c>
      <c r="F430">
        <v>1.0000000000000001E-7</v>
      </c>
      <c r="G430" t="s">
        <v>24</v>
      </c>
      <c r="H430" t="s">
        <v>22</v>
      </c>
      <c r="I430">
        <v>5</v>
      </c>
      <c r="J430">
        <v>10</v>
      </c>
      <c r="K430" t="s">
        <v>21</v>
      </c>
      <c r="L430">
        <v>21</v>
      </c>
      <c r="M430">
        <v>1830.5</v>
      </c>
      <c r="N430">
        <v>3.4808000000000003</v>
      </c>
      <c r="O430">
        <v>2309</v>
      </c>
      <c r="P430"/>
    </row>
    <row r="431" spans="2:16" x14ac:dyDescent="0.25">
      <c r="B431" t="s">
        <v>586</v>
      </c>
      <c r="C431" t="s">
        <v>132</v>
      </c>
      <c r="D431">
        <v>3.3E-3</v>
      </c>
      <c r="E431">
        <v>3.3000000000000002E-2</v>
      </c>
      <c r="F431">
        <v>9.9999999999999995E-7</v>
      </c>
      <c r="G431" t="s">
        <v>24</v>
      </c>
      <c r="H431" t="s">
        <v>22</v>
      </c>
      <c r="I431">
        <v>5</v>
      </c>
      <c r="J431">
        <v>10</v>
      </c>
      <c r="K431" t="s">
        <v>21</v>
      </c>
      <c r="L431">
        <v>21</v>
      </c>
      <c r="M431">
        <v>1837.6</v>
      </c>
      <c r="N431">
        <v>5.0248999999999997</v>
      </c>
      <c r="O431">
        <v>2268.5</v>
      </c>
      <c r="P431"/>
    </row>
    <row r="432" spans="2:16" x14ac:dyDescent="0.25">
      <c r="B432" t="s">
        <v>587</v>
      </c>
      <c r="C432" t="s">
        <v>132</v>
      </c>
      <c r="D432">
        <v>3.3E-3</v>
      </c>
      <c r="E432">
        <v>3.3000000000000002E-2</v>
      </c>
      <c r="F432">
        <v>1.0000000000000001E-5</v>
      </c>
      <c r="G432" t="s">
        <v>24</v>
      </c>
      <c r="H432" t="s">
        <v>22</v>
      </c>
      <c r="I432">
        <v>5</v>
      </c>
      <c r="J432">
        <v>10</v>
      </c>
      <c r="K432" t="s">
        <v>21</v>
      </c>
      <c r="L432">
        <v>54.667999999999999</v>
      </c>
      <c r="M432">
        <v>1330</v>
      </c>
      <c r="N432">
        <v>54.660999999999994</v>
      </c>
      <c r="O432">
        <v>1330</v>
      </c>
      <c r="P432"/>
    </row>
    <row r="433" spans="2:16" x14ac:dyDescent="0.25">
      <c r="B433" t="s">
        <v>588</v>
      </c>
      <c r="C433" t="s">
        <v>132</v>
      </c>
      <c r="D433">
        <v>3.3E-3</v>
      </c>
      <c r="E433">
        <v>3.3000000000000002E-2</v>
      </c>
      <c r="F433">
        <v>1E-4</v>
      </c>
      <c r="G433" t="s">
        <v>24</v>
      </c>
      <c r="H433" t="s">
        <v>22</v>
      </c>
      <c r="I433">
        <v>5</v>
      </c>
      <c r="J433">
        <v>10</v>
      </c>
      <c r="K433" t="s">
        <v>21</v>
      </c>
      <c r="L433">
        <v>579.52</v>
      </c>
      <c r="M433">
        <v>179.93</v>
      </c>
      <c r="N433">
        <v>579.51</v>
      </c>
      <c r="O433">
        <v>179.82999999999998</v>
      </c>
      <c r="P433"/>
    </row>
    <row r="434" spans="2:16" x14ac:dyDescent="0.25">
      <c r="B434" t="s">
        <v>589</v>
      </c>
      <c r="C434" t="s">
        <v>132</v>
      </c>
      <c r="D434">
        <v>3.3E-3</v>
      </c>
      <c r="E434">
        <v>3.3000000000000002E-2</v>
      </c>
      <c r="F434">
        <v>1E-8</v>
      </c>
      <c r="G434" t="s">
        <v>24</v>
      </c>
      <c r="H434" t="s">
        <v>22</v>
      </c>
      <c r="I434">
        <v>10</v>
      </c>
      <c r="J434">
        <v>30</v>
      </c>
      <c r="K434" t="s">
        <v>21</v>
      </c>
      <c r="L434">
        <v>48</v>
      </c>
      <c r="M434">
        <v>4600</v>
      </c>
      <c r="N434">
        <v>4.6189999999999998</v>
      </c>
      <c r="O434">
        <v>4618.8</v>
      </c>
      <c r="P434"/>
    </row>
    <row r="435" spans="2:16" x14ac:dyDescent="0.25">
      <c r="B435" t="s">
        <v>590</v>
      </c>
      <c r="C435" t="s">
        <v>132</v>
      </c>
      <c r="D435">
        <v>3.3E-3</v>
      </c>
      <c r="E435">
        <v>3.3000000000000002E-2</v>
      </c>
      <c r="F435">
        <v>1.0000000000000001E-7</v>
      </c>
      <c r="G435" t="s">
        <v>24</v>
      </c>
      <c r="H435" t="s">
        <v>22</v>
      </c>
      <c r="I435">
        <v>10</v>
      </c>
      <c r="J435">
        <v>30</v>
      </c>
      <c r="K435" t="s">
        <v>21</v>
      </c>
      <c r="L435">
        <v>48</v>
      </c>
      <c r="M435">
        <v>4600</v>
      </c>
      <c r="N435">
        <v>4.6280999999999999</v>
      </c>
      <c r="O435">
        <v>4618.5999999999995</v>
      </c>
      <c r="P435"/>
    </row>
    <row r="436" spans="2:16" x14ac:dyDescent="0.25">
      <c r="B436" t="s">
        <v>591</v>
      </c>
      <c r="C436" t="s">
        <v>132</v>
      </c>
      <c r="D436">
        <v>3.3E-3</v>
      </c>
      <c r="E436">
        <v>3.3000000000000002E-2</v>
      </c>
      <c r="F436">
        <v>9.9999999999999995E-7</v>
      </c>
      <c r="G436" t="s">
        <v>24</v>
      </c>
      <c r="H436" t="s">
        <v>22</v>
      </c>
      <c r="I436">
        <v>10</v>
      </c>
      <c r="J436">
        <v>30</v>
      </c>
      <c r="K436" t="s">
        <v>21</v>
      </c>
      <c r="L436">
        <v>48</v>
      </c>
      <c r="M436">
        <v>4600</v>
      </c>
      <c r="N436">
        <v>5.5286999999999997</v>
      </c>
      <c r="O436">
        <v>4594.5</v>
      </c>
      <c r="P436"/>
    </row>
    <row r="437" spans="2:16" x14ac:dyDescent="0.25">
      <c r="B437" t="s">
        <v>592</v>
      </c>
      <c r="C437" t="s">
        <v>132</v>
      </c>
      <c r="D437">
        <v>3.3E-3</v>
      </c>
      <c r="E437">
        <v>3.3000000000000002E-2</v>
      </c>
      <c r="F437">
        <v>1.0000000000000001E-5</v>
      </c>
      <c r="G437" t="s">
        <v>24</v>
      </c>
      <c r="H437" t="s">
        <v>22</v>
      </c>
      <c r="I437">
        <v>10</v>
      </c>
      <c r="J437">
        <v>30</v>
      </c>
      <c r="K437" t="s">
        <v>21</v>
      </c>
      <c r="L437">
        <v>48</v>
      </c>
      <c r="M437">
        <v>4600</v>
      </c>
      <c r="N437">
        <v>49.518999999999998</v>
      </c>
      <c r="O437">
        <v>3572.4</v>
      </c>
      <c r="P437"/>
    </row>
    <row r="438" spans="2:16" x14ac:dyDescent="0.25">
      <c r="B438" t="s">
        <v>593</v>
      </c>
      <c r="C438" t="s">
        <v>132</v>
      </c>
      <c r="D438">
        <v>3.3E-3</v>
      </c>
      <c r="E438">
        <v>3.3000000000000002E-2</v>
      </c>
      <c r="F438">
        <v>1E-4</v>
      </c>
      <c r="G438" t="s">
        <v>24</v>
      </c>
      <c r="H438" t="s">
        <v>22</v>
      </c>
      <c r="I438">
        <v>10</v>
      </c>
      <c r="J438">
        <v>30</v>
      </c>
      <c r="K438" t="s">
        <v>21</v>
      </c>
      <c r="L438">
        <v>578.05999999999995</v>
      </c>
      <c r="M438">
        <v>691.94999999999993</v>
      </c>
      <c r="N438">
        <v>578.05999999999995</v>
      </c>
      <c r="O438">
        <v>691.72</v>
      </c>
      <c r="P438"/>
    </row>
    <row r="439" spans="2:16" x14ac:dyDescent="0.25">
      <c r="B439" t="s">
        <v>594</v>
      </c>
      <c r="C439" t="s">
        <v>132</v>
      </c>
      <c r="D439">
        <v>3.3000000000000002E-2</v>
      </c>
      <c r="E439">
        <v>0.33</v>
      </c>
      <c r="F439">
        <v>9.9999999999999995E-7</v>
      </c>
      <c r="G439" t="s">
        <v>24</v>
      </c>
      <c r="H439" t="s">
        <v>23</v>
      </c>
      <c r="I439">
        <v>0.01</v>
      </c>
      <c r="J439">
        <v>0.02</v>
      </c>
      <c r="K439" t="s">
        <v>21</v>
      </c>
      <c r="L439">
        <v>0.25</v>
      </c>
      <c r="M439">
        <v>4.5999999999999996</v>
      </c>
      <c r="N439">
        <v>2.3095999999999998E-2</v>
      </c>
      <c r="O439">
        <v>2.0785</v>
      </c>
      <c r="P439"/>
    </row>
    <row r="440" spans="2:16" x14ac:dyDescent="0.25">
      <c r="B440" t="s">
        <v>595</v>
      </c>
      <c r="C440" t="s">
        <v>132</v>
      </c>
      <c r="D440">
        <v>3.3000000000000002E-2</v>
      </c>
      <c r="E440">
        <v>0.33</v>
      </c>
      <c r="F440">
        <v>1.0000000000000001E-5</v>
      </c>
      <c r="G440" t="s">
        <v>24</v>
      </c>
      <c r="H440" t="s">
        <v>23</v>
      </c>
      <c r="I440">
        <v>0.01</v>
      </c>
      <c r="J440">
        <v>0.02</v>
      </c>
      <c r="K440" t="s">
        <v>21</v>
      </c>
      <c r="L440">
        <v>0.25</v>
      </c>
      <c r="M440">
        <v>4.5999999999999996</v>
      </c>
      <c r="N440">
        <v>2.3304000000000002E-2</v>
      </c>
      <c r="O440">
        <v>2.0779000000000001</v>
      </c>
      <c r="P440"/>
    </row>
    <row r="441" spans="2:16" x14ac:dyDescent="0.25">
      <c r="B441" t="s">
        <v>596</v>
      </c>
      <c r="C441" t="s">
        <v>132</v>
      </c>
      <c r="D441">
        <v>3.3000000000000002E-2</v>
      </c>
      <c r="E441">
        <v>0.33</v>
      </c>
      <c r="F441">
        <v>1E-4</v>
      </c>
      <c r="G441" t="s">
        <v>24</v>
      </c>
      <c r="H441" t="s">
        <v>23</v>
      </c>
      <c r="I441">
        <v>0.01</v>
      </c>
      <c r="J441">
        <v>0.02</v>
      </c>
      <c r="K441" t="s">
        <v>21</v>
      </c>
      <c r="L441">
        <v>0.25</v>
      </c>
      <c r="M441">
        <v>4.5999999999999996</v>
      </c>
      <c r="N441">
        <v>4.1521000000000002E-2</v>
      </c>
      <c r="O441">
        <v>2.0297999999999998</v>
      </c>
      <c r="P441"/>
    </row>
    <row r="442" spans="2:16" x14ac:dyDescent="0.25">
      <c r="B442" t="s">
        <v>597</v>
      </c>
      <c r="C442" t="s">
        <v>132</v>
      </c>
      <c r="D442">
        <v>3.3000000000000002E-2</v>
      </c>
      <c r="E442">
        <v>0.33</v>
      </c>
      <c r="F442">
        <v>1E-3</v>
      </c>
      <c r="G442" t="s">
        <v>24</v>
      </c>
      <c r="H442" t="s">
        <v>23</v>
      </c>
      <c r="I442">
        <v>0.01</v>
      </c>
      <c r="J442">
        <v>0.02</v>
      </c>
      <c r="K442" t="s">
        <v>21</v>
      </c>
      <c r="L442">
        <v>0.45601000000000003</v>
      </c>
      <c r="M442">
        <v>3.9757000000000002</v>
      </c>
      <c r="N442">
        <v>0.55066999999999999</v>
      </c>
      <c r="O442">
        <v>1.1071</v>
      </c>
      <c r="P442"/>
    </row>
    <row r="443" spans="2:16" x14ac:dyDescent="0.25">
      <c r="B443" t="s">
        <v>598</v>
      </c>
      <c r="C443" t="s">
        <v>132</v>
      </c>
      <c r="D443">
        <v>3.3000000000000002E-2</v>
      </c>
      <c r="E443">
        <v>0.33</v>
      </c>
      <c r="F443">
        <v>0.01</v>
      </c>
      <c r="G443" t="s">
        <v>24</v>
      </c>
      <c r="H443" t="s">
        <v>23</v>
      </c>
      <c r="I443">
        <v>0.01</v>
      </c>
      <c r="J443">
        <v>0.02</v>
      </c>
      <c r="K443" t="s">
        <v>21</v>
      </c>
      <c r="L443">
        <v>5.7959999999999994</v>
      </c>
      <c r="M443">
        <v>0.14294999999999999</v>
      </c>
      <c r="N443">
        <v>5.7959999999999994</v>
      </c>
      <c r="O443">
        <v>0.14291999999999999</v>
      </c>
      <c r="P443"/>
    </row>
    <row r="444" spans="2:16" x14ac:dyDescent="0.25">
      <c r="B444" t="s">
        <v>599</v>
      </c>
      <c r="C444" t="s">
        <v>132</v>
      </c>
      <c r="D444">
        <v>3.3000000000000002E-2</v>
      </c>
      <c r="E444">
        <v>0.33</v>
      </c>
      <c r="F444">
        <v>9.9999999999999995E-7</v>
      </c>
      <c r="G444" t="s">
        <v>24</v>
      </c>
      <c r="H444" t="s">
        <v>23</v>
      </c>
      <c r="I444">
        <v>0.02</v>
      </c>
      <c r="J444">
        <v>4.4999999999999998E-2</v>
      </c>
      <c r="K444" t="s">
        <v>21</v>
      </c>
      <c r="L444">
        <v>0.28000000000000003</v>
      </c>
      <c r="M444">
        <v>1.8</v>
      </c>
      <c r="N444">
        <v>2.3105000000000001E-2</v>
      </c>
      <c r="O444">
        <v>1.0392000000000001</v>
      </c>
      <c r="P444"/>
    </row>
    <row r="445" spans="2:16" x14ac:dyDescent="0.25">
      <c r="B445" t="s">
        <v>600</v>
      </c>
      <c r="C445" t="s">
        <v>132</v>
      </c>
      <c r="D445">
        <v>3.3000000000000002E-2</v>
      </c>
      <c r="E445">
        <v>0.33</v>
      </c>
      <c r="F445">
        <v>1.0000000000000001E-5</v>
      </c>
      <c r="G445" t="s">
        <v>24</v>
      </c>
      <c r="H445" t="s">
        <v>23</v>
      </c>
      <c r="I445">
        <v>0.02</v>
      </c>
      <c r="J445">
        <v>4.4999999999999998E-2</v>
      </c>
      <c r="K445" t="s">
        <v>21</v>
      </c>
      <c r="L445">
        <v>0.28000000000000003</v>
      </c>
      <c r="M445">
        <v>1.8</v>
      </c>
      <c r="N445">
        <v>2.3417E-2</v>
      </c>
      <c r="O445">
        <v>1.0384</v>
      </c>
      <c r="P445"/>
    </row>
    <row r="446" spans="2:16" x14ac:dyDescent="0.25">
      <c r="B446" t="s">
        <v>601</v>
      </c>
      <c r="C446" t="s">
        <v>132</v>
      </c>
      <c r="D446">
        <v>3.3000000000000002E-2</v>
      </c>
      <c r="E446">
        <v>0.33</v>
      </c>
      <c r="F446">
        <v>1E-4</v>
      </c>
      <c r="G446" t="s">
        <v>24</v>
      </c>
      <c r="H446" t="s">
        <v>23</v>
      </c>
      <c r="I446">
        <v>0.02</v>
      </c>
      <c r="J446">
        <v>4.4999999999999998E-2</v>
      </c>
      <c r="K446" t="s">
        <v>21</v>
      </c>
      <c r="L446">
        <v>0.28000000000000003</v>
      </c>
      <c r="M446">
        <v>1.8</v>
      </c>
      <c r="N446">
        <v>4.9485000000000001E-2</v>
      </c>
      <c r="O446">
        <v>0.97309999999999997</v>
      </c>
      <c r="P446"/>
    </row>
    <row r="447" spans="2:16" x14ac:dyDescent="0.25">
      <c r="B447" t="s">
        <v>602</v>
      </c>
      <c r="C447" t="s">
        <v>132</v>
      </c>
      <c r="D447">
        <v>3.3000000000000002E-2</v>
      </c>
      <c r="E447">
        <v>0.33</v>
      </c>
      <c r="F447">
        <v>1E-3</v>
      </c>
      <c r="G447" t="s">
        <v>24</v>
      </c>
      <c r="H447" t="s">
        <v>23</v>
      </c>
      <c r="I447">
        <v>0.02</v>
      </c>
      <c r="J447">
        <v>4.4999999999999998E-2</v>
      </c>
      <c r="K447" t="s">
        <v>21</v>
      </c>
      <c r="L447">
        <v>0.55048999999999992</v>
      </c>
      <c r="M447">
        <v>0.98035000000000005</v>
      </c>
      <c r="N447">
        <v>0.57138999999999995</v>
      </c>
      <c r="O447">
        <v>0.34684999999999999</v>
      </c>
      <c r="P447"/>
    </row>
    <row r="448" spans="2:16" x14ac:dyDescent="0.25">
      <c r="B448" t="s">
        <v>603</v>
      </c>
      <c r="C448" t="s">
        <v>132</v>
      </c>
      <c r="D448">
        <v>3.3000000000000002E-2</v>
      </c>
      <c r="E448">
        <v>0.33</v>
      </c>
      <c r="F448">
        <v>0.01</v>
      </c>
      <c r="G448" t="s">
        <v>24</v>
      </c>
      <c r="H448" t="s">
        <v>23</v>
      </c>
      <c r="I448">
        <v>0.02</v>
      </c>
      <c r="J448">
        <v>4.4999999999999998E-2</v>
      </c>
      <c r="K448" t="s">
        <v>21</v>
      </c>
      <c r="L448">
        <v>5.7989999999999995</v>
      </c>
      <c r="M448">
        <v>3.7921999999999997E-2</v>
      </c>
      <c r="N448">
        <v>5.7989999999999995</v>
      </c>
      <c r="O448">
        <v>3.7895999999999999E-2</v>
      </c>
      <c r="P448"/>
    </row>
    <row r="449" spans="2:16" x14ac:dyDescent="0.25">
      <c r="B449" t="s">
        <v>604</v>
      </c>
      <c r="C449" t="s">
        <v>132</v>
      </c>
      <c r="D449">
        <v>3.3000000000000002E-2</v>
      </c>
      <c r="E449">
        <v>0.33</v>
      </c>
      <c r="F449">
        <v>9.9999999999999995E-7</v>
      </c>
      <c r="G449" t="s">
        <v>24</v>
      </c>
      <c r="H449" t="s">
        <v>23</v>
      </c>
      <c r="I449">
        <v>4.4999999999999998E-2</v>
      </c>
      <c r="J449">
        <v>1</v>
      </c>
      <c r="K449" t="s">
        <v>21</v>
      </c>
      <c r="L449">
        <v>0.23</v>
      </c>
      <c r="M449">
        <v>1.2</v>
      </c>
      <c r="N449">
        <v>2.3102999999999999E-2</v>
      </c>
      <c r="O449">
        <v>0.46186000000000005</v>
      </c>
      <c r="P449"/>
    </row>
    <row r="450" spans="2:16" x14ac:dyDescent="0.25">
      <c r="B450" t="s">
        <v>605</v>
      </c>
      <c r="C450" t="s">
        <v>132</v>
      </c>
      <c r="D450">
        <v>3.3000000000000002E-2</v>
      </c>
      <c r="E450">
        <v>0.33</v>
      </c>
      <c r="F450">
        <v>1.0000000000000001E-5</v>
      </c>
      <c r="G450" t="s">
        <v>24</v>
      </c>
      <c r="H450" t="s">
        <v>23</v>
      </c>
      <c r="I450">
        <v>4.4999999999999998E-2</v>
      </c>
      <c r="J450">
        <v>1</v>
      </c>
      <c r="K450" t="s">
        <v>21</v>
      </c>
      <c r="L450">
        <v>0.23</v>
      </c>
      <c r="M450">
        <v>1.2</v>
      </c>
      <c r="N450">
        <v>2.3574000000000001E-2</v>
      </c>
      <c r="O450">
        <v>0.46072000000000002</v>
      </c>
      <c r="P450"/>
    </row>
    <row r="451" spans="2:16" x14ac:dyDescent="0.25">
      <c r="B451" t="s">
        <v>606</v>
      </c>
      <c r="C451" t="s">
        <v>132</v>
      </c>
      <c r="D451">
        <v>3.3000000000000002E-2</v>
      </c>
      <c r="E451">
        <v>0.33</v>
      </c>
      <c r="F451">
        <v>1E-4</v>
      </c>
      <c r="G451" t="s">
        <v>24</v>
      </c>
      <c r="H451" t="s">
        <v>23</v>
      </c>
      <c r="I451">
        <v>4.4999999999999998E-2</v>
      </c>
      <c r="J451">
        <v>1</v>
      </c>
      <c r="K451" t="s">
        <v>21</v>
      </c>
      <c r="L451">
        <v>0.23</v>
      </c>
      <c r="M451">
        <v>1.2</v>
      </c>
      <c r="N451">
        <v>5.6713E-2</v>
      </c>
      <c r="O451">
        <v>0.38829999999999998</v>
      </c>
      <c r="P451"/>
    </row>
    <row r="452" spans="2:16" x14ac:dyDescent="0.25">
      <c r="B452" t="s">
        <v>607</v>
      </c>
      <c r="C452" t="s">
        <v>132</v>
      </c>
      <c r="D452">
        <v>3.3000000000000002E-2</v>
      </c>
      <c r="E452">
        <v>0.33</v>
      </c>
      <c r="F452">
        <v>1E-3</v>
      </c>
      <c r="G452" t="s">
        <v>24</v>
      </c>
      <c r="H452" t="s">
        <v>23</v>
      </c>
      <c r="I452">
        <v>4.4999999999999998E-2</v>
      </c>
      <c r="J452">
        <v>1</v>
      </c>
      <c r="K452" t="s">
        <v>21</v>
      </c>
      <c r="L452">
        <v>0.57629999999999992</v>
      </c>
      <c r="M452">
        <v>0.15060999999999999</v>
      </c>
      <c r="N452">
        <v>0.57851999999999992</v>
      </c>
      <c r="O452">
        <v>8.3195999999999992E-2</v>
      </c>
      <c r="P452"/>
    </row>
    <row r="453" spans="2:16" x14ac:dyDescent="0.25">
      <c r="B453" t="s">
        <v>608</v>
      </c>
      <c r="C453" t="s">
        <v>132</v>
      </c>
      <c r="D453">
        <v>3.3000000000000002E-2</v>
      </c>
      <c r="E453">
        <v>0.33</v>
      </c>
      <c r="F453">
        <v>0.01</v>
      </c>
      <c r="G453" t="s">
        <v>24</v>
      </c>
      <c r="H453" t="s">
        <v>23</v>
      </c>
      <c r="I453">
        <v>4.4999999999999998E-2</v>
      </c>
      <c r="J453">
        <v>1</v>
      </c>
      <c r="K453" t="s">
        <v>21</v>
      </c>
      <c r="L453">
        <v>5.7999000000000001</v>
      </c>
      <c r="M453">
        <v>8.5386999999999998E-3</v>
      </c>
      <c r="N453">
        <v>5.7999000000000001</v>
      </c>
      <c r="O453">
        <v>8.5129999999999997E-3</v>
      </c>
      <c r="P453"/>
    </row>
    <row r="454" spans="2:16" x14ac:dyDescent="0.25">
      <c r="B454" t="s">
        <v>609</v>
      </c>
      <c r="C454" t="s">
        <v>132</v>
      </c>
      <c r="D454">
        <v>3.3000000000000002E-2</v>
      </c>
      <c r="E454">
        <v>0.33</v>
      </c>
      <c r="F454">
        <v>9.9999999999999995E-7</v>
      </c>
      <c r="G454" t="s">
        <v>24</v>
      </c>
      <c r="H454" t="s">
        <v>23</v>
      </c>
      <c r="I454">
        <v>1</v>
      </c>
      <c r="J454">
        <v>5</v>
      </c>
      <c r="K454" t="s">
        <v>21</v>
      </c>
      <c r="L454">
        <v>0.23</v>
      </c>
      <c r="M454">
        <v>1.2</v>
      </c>
      <c r="N454">
        <v>5.7738999999999999E-2</v>
      </c>
      <c r="O454">
        <v>1.1547000000000001</v>
      </c>
      <c r="P454"/>
    </row>
    <row r="455" spans="2:16" x14ac:dyDescent="0.25">
      <c r="B455" t="s">
        <v>610</v>
      </c>
      <c r="C455" t="s">
        <v>132</v>
      </c>
      <c r="D455">
        <v>3.3000000000000002E-2</v>
      </c>
      <c r="E455">
        <v>0.33</v>
      </c>
      <c r="F455">
        <v>1.0000000000000001E-5</v>
      </c>
      <c r="G455" t="s">
        <v>24</v>
      </c>
      <c r="H455" t="s">
        <v>23</v>
      </c>
      <c r="I455">
        <v>1</v>
      </c>
      <c r="J455">
        <v>5</v>
      </c>
      <c r="K455" t="s">
        <v>21</v>
      </c>
      <c r="L455">
        <v>0.23</v>
      </c>
      <c r="M455">
        <v>1.2</v>
      </c>
      <c r="N455">
        <v>5.7939000000000004E-2</v>
      </c>
      <c r="O455">
        <v>1.1541999999999999</v>
      </c>
      <c r="P455"/>
    </row>
    <row r="456" spans="2:16" x14ac:dyDescent="0.25">
      <c r="B456" t="s">
        <v>611</v>
      </c>
      <c r="C456" t="s">
        <v>132</v>
      </c>
      <c r="D456">
        <v>3.3000000000000002E-2</v>
      </c>
      <c r="E456">
        <v>0.33</v>
      </c>
      <c r="F456">
        <v>1E-4</v>
      </c>
      <c r="G456" t="s">
        <v>24</v>
      </c>
      <c r="H456" t="s">
        <v>23</v>
      </c>
      <c r="I456">
        <v>1</v>
      </c>
      <c r="J456">
        <v>5</v>
      </c>
      <c r="K456" t="s">
        <v>21</v>
      </c>
      <c r="L456">
        <v>0.23</v>
      </c>
      <c r="M456">
        <v>1.2</v>
      </c>
      <c r="N456">
        <v>7.5292999999999999E-2</v>
      </c>
      <c r="O456">
        <v>1.1131</v>
      </c>
      <c r="P456"/>
    </row>
    <row r="457" spans="2:16" x14ac:dyDescent="0.25">
      <c r="B457" t="s">
        <v>612</v>
      </c>
      <c r="C457" t="s">
        <v>132</v>
      </c>
      <c r="D457">
        <v>3.3000000000000002E-2</v>
      </c>
      <c r="E457">
        <v>0.33</v>
      </c>
      <c r="F457">
        <v>1E-3</v>
      </c>
      <c r="G457" t="s">
        <v>24</v>
      </c>
      <c r="H457" t="s">
        <v>23</v>
      </c>
      <c r="I457">
        <v>1</v>
      </c>
      <c r="J457">
        <v>5</v>
      </c>
      <c r="K457" t="s">
        <v>21</v>
      </c>
      <c r="L457">
        <v>0.57239999999999991</v>
      </c>
      <c r="M457">
        <v>0.46948000000000001</v>
      </c>
      <c r="N457">
        <v>0.57238</v>
      </c>
      <c r="O457">
        <v>0.46940999999999999</v>
      </c>
      <c r="P457"/>
    </row>
    <row r="458" spans="2:16" x14ac:dyDescent="0.25">
      <c r="B458" t="s">
        <v>613</v>
      </c>
      <c r="C458" t="s">
        <v>132</v>
      </c>
      <c r="D458">
        <v>3.3000000000000002E-2</v>
      </c>
      <c r="E458">
        <v>0.33</v>
      </c>
      <c r="F458">
        <v>0.01</v>
      </c>
      <c r="G458" t="s">
        <v>24</v>
      </c>
      <c r="H458" t="s">
        <v>23</v>
      </c>
      <c r="I458">
        <v>1</v>
      </c>
      <c r="J458">
        <v>5</v>
      </c>
      <c r="K458" t="s">
        <v>21</v>
      </c>
      <c r="L458">
        <v>5.7991000000000001</v>
      </c>
      <c r="M458">
        <v>5.3183999999999995E-2</v>
      </c>
      <c r="N458">
        <v>5.7989999999999995</v>
      </c>
      <c r="O458">
        <v>5.3138999999999999E-2</v>
      </c>
      <c r="P458"/>
    </row>
    <row r="459" spans="2:16" x14ac:dyDescent="0.25">
      <c r="B459" t="s">
        <v>614</v>
      </c>
      <c r="C459" t="s">
        <v>132</v>
      </c>
      <c r="D459">
        <v>3.3000000000000002E-2</v>
      </c>
      <c r="E459">
        <v>0.33</v>
      </c>
      <c r="F459">
        <v>9.9999999999999995E-7</v>
      </c>
      <c r="G459" t="s">
        <v>24</v>
      </c>
      <c r="H459" t="s">
        <v>23</v>
      </c>
      <c r="I459">
        <v>5</v>
      </c>
      <c r="J459">
        <v>10</v>
      </c>
      <c r="K459" t="s">
        <v>21</v>
      </c>
      <c r="L459">
        <v>0.23</v>
      </c>
      <c r="M459">
        <v>3.5</v>
      </c>
      <c r="N459">
        <v>0.11547</v>
      </c>
      <c r="O459">
        <v>2.3094000000000001</v>
      </c>
      <c r="P459"/>
    </row>
    <row r="460" spans="2:16" x14ac:dyDescent="0.25">
      <c r="B460" t="s">
        <v>615</v>
      </c>
      <c r="C460" t="s">
        <v>132</v>
      </c>
      <c r="D460">
        <v>3.3000000000000002E-2</v>
      </c>
      <c r="E460">
        <v>0.33</v>
      </c>
      <c r="F460">
        <v>1.0000000000000001E-5</v>
      </c>
      <c r="G460" t="s">
        <v>24</v>
      </c>
      <c r="H460" t="s">
        <v>23</v>
      </c>
      <c r="I460">
        <v>5</v>
      </c>
      <c r="J460">
        <v>10</v>
      </c>
      <c r="K460" t="s">
        <v>21</v>
      </c>
      <c r="L460">
        <v>0.23</v>
      </c>
      <c r="M460">
        <v>3.5</v>
      </c>
      <c r="N460">
        <v>0.11556999999999999</v>
      </c>
      <c r="O460">
        <v>2.3092000000000001</v>
      </c>
      <c r="P460"/>
    </row>
    <row r="461" spans="2:16" x14ac:dyDescent="0.25">
      <c r="B461" t="s">
        <v>616</v>
      </c>
      <c r="C461" t="s">
        <v>132</v>
      </c>
      <c r="D461">
        <v>3.3000000000000002E-2</v>
      </c>
      <c r="E461">
        <v>0.33</v>
      </c>
      <c r="F461">
        <v>1E-4</v>
      </c>
      <c r="G461" t="s">
        <v>24</v>
      </c>
      <c r="H461" t="s">
        <v>23</v>
      </c>
      <c r="I461">
        <v>5</v>
      </c>
      <c r="J461">
        <v>10</v>
      </c>
      <c r="K461" t="s">
        <v>21</v>
      </c>
      <c r="L461">
        <v>0.23</v>
      </c>
      <c r="M461">
        <v>3.5</v>
      </c>
      <c r="N461">
        <v>0.12482</v>
      </c>
      <c r="O461">
        <v>2.2869000000000002</v>
      </c>
      <c r="P461"/>
    </row>
    <row r="462" spans="2:16" x14ac:dyDescent="0.25">
      <c r="B462" t="s">
        <v>617</v>
      </c>
      <c r="C462" t="s">
        <v>132</v>
      </c>
      <c r="D462">
        <v>3.3000000000000002E-2</v>
      </c>
      <c r="E462">
        <v>0.33</v>
      </c>
      <c r="F462">
        <v>1E-3</v>
      </c>
      <c r="G462" t="s">
        <v>24</v>
      </c>
      <c r="H462" t="s">
        <v>23</v>
      </c>
      <c r="I462">
        <v>5</v>
      </c>
      <c r="J462">
        <v>10</v>
      </c>
      <c r="K462" t="s">
        <v>21</v>
      </c>
      <c r="L462">
        <v>0.52489999999999992</v>
      </c>
      <c r="M462">
        <v>2.6063999999999998</v>
      </c>
      <c r="N462">
        <v>0.56184999999999996</v>
      </c>
      <c r="O462">
        <v>1.4851000000000001</v>
      </c>
      <c r="P462"/>
    </row>
    <row r="463" spans="2:16" x14ac:dyDescent="0.25">
      <c r="B463" t="s">
        <v>618</v>
      </c>
      <c r="C463" t="s">
        <v>132</v>
      </c>
      <c r="D463">
        <v>3.3000000000000002E-2</v>
      </c>
      <c r="E463">
        <v>0.33</v>
      </c>
      <c r="F463">
        <v>0.01</v>
      </c>
      <c r="G463" t="s">
        <v>24</v>
      </c>
      <c r="H463" t="s">
        <v>23</v>
      </c>
      <c r="I463">
        <v>5</v>
      </c>
      <c r="J463">
        <v>10</v>
      </c>
      <c r="K463" t="s">
        <v>21</v>
      </c>
      <c r="L463">
        <v>5.7961999999999998</v>
      </c>
      <c r="M463">
        <v>0.21170999999999998</v>
      </c>
      <c r="N463">
        <v>5.7961999999999998</v>
      </c>
      <c r="O463">
        <v>0.21160999999999999</v>
      </c>
      <c r="P463"/>
    </row>
    <row r="464" spans="2:16" x14ac:dyDescent="0.25">
      <c r="B464" t="s">
        <v>619</v>
      </c>
      <c r="C464" t="s">
        <v>132</v>
      </c>
      <c r="D464">
        <v>3.3000000000000002E-2</v>
      </c>
      <c r="E464">
        <v>0.33</v>
      </c>
      <c r="F464">
        <v>9.9999999999999995E-7</v>
      </c>
      <c r="G464" t="s">
        <v>24</v>
      </c>
      <c r="H464" t="s">
        <v>23</v>
      </c>
      <c r="I464">
        <v>10</v>
      </c>
      <c r="J464">
        <v>30</v>
      </c>
      <c r="K464" t="s">
        <v>21</v>
      </c>
      <c r="L464">
        <v>0.42</v>
      </c>
      <c r="M464">
        <v>12</v>
      </c>
      <c r="N464">
        <v>0.23094000000000001</v>
      </c>
      <c r="O464">
        <v>4.6188000000000002</v>
      </c>
      <c r="P464"/>
    </row>
    <row r="465" spans="2:16" x14ac:dyDescent="0.25">
      <c r="B465" t="s">
        <v>620</v>
      </c>
      <c r="C465" t="s">
        <v>132</v>
      </c>
      <c r="D465">
        <v>3.3000000000000002E-2</v>
      </c>
      <c r="E465">
        <v>0.33</v>
      </c>
      <c r="F465">
        <v>1.0000000000000001E-5</v>
      </c>
      <c r="G465" t="s">
        <v>24</v>
      </c>
      <c r="H465" t="s">
        <v>23</v>
      </c>
      <c r="I465">
        <v>10</v>
      </c>
      <c r="J465">
        <v>30</v>
      </c>
      <c r="K465" t="s">
        <v>21</v>
      </c>
      <c r="L465">
        <v>0.42</v>
      </c>
      <c r="M465">
        <v>12</v>
      </c>
      <c r="N465">
        <v>0.23099</v>
      </c>
      <c r="O465">
        <v>4.6186999999999996</v>
      </c>
      <c r="P465"/>
    </row>
    <row r="466" spans="2:16" x14ac:dyDescent="0.25">
      <c r="B466" t="s">
        <v>621</v>
      </c>
      <c r="C466" t="s">
        <v>132</v>
      </c>
      <c r="D466">
        <v>3.3000000000000002E-2</v>
      </c>
      <c r="E466">
        <v>0.33</v>
      </c>
      <c r="F466">
        <v>1E-4</v>
      </c>
      <c r="G466" t="s">
        <v>24</v>
      </c>
      <c r="H466" t="s">
        <v>23</v>
      </c>
      <c r="I466">
        <v>10</v>
      </c>
      <c r="J466">
        <v>30</v>
      </c>
      <c r="K466" t="s">
        <v>21</v>
      </c>
      <c r="L466">
        <v>0.42</v>
      </c>
      <c r="M466">
        <v>12</v>
      </c>
      <c r="N466">
        <v>0.23570000000000002</v>
      </c>
      <c r="O466">
        <v>4.6072999999999995</v>
      </c>
      <c r="P466"/>
    </row>
    <row r="467" spans="2:16" x14ac:dyDescent="0.25">
      <c r="B467" t="s">
        <v>622</v>
      </c>
      <c r="C467" t="s">
        <v>132</v>
      </c>
      <c r="D467">
        <v>3.3000000000000002E-2</v>
      </c>
      <c r="E467">
        <v>0.33</v>
      </c>
      <c r="F467">
        <v>1E-3</v>
      </c>
      <c r="G467" t="s">
        <v>24</v>
      </c>
      <c r="H467" t="s">
        <v>23</v>
      </c>
      <c r="I467">
        <v>10</v>
      </c>
      <c r="J467">
        <v>30</v>
      </c>
      <c r="K467" t="s">
        <v>21</v>
      </c>
      <c r="L467">
        <v>0.42</v>
      </c>
      <c r="M467">
        <v>12</v>
      </c>
      <c r="N467">
        <v>0.56711</v>
      </c>
      <c r="O467">
        <v>3.883</v>
      </c>
      <c r="P467"/>
    </row>
    <row r="468" spans="2:16" x14ac:dyDescent="0.25">
      <c r="B468" t="s">
        <v>623</v>
      </c>
      <c r="C468" t="s">
        <v>132</v>
      </c>
      <c r="D468">
        <v>3.3000000000000002E-2</v>
      </c>
      <c r="E468">
        <v>0.33</v>
      </c>
      <c r="F468">
        <v>0.01</v>
      </c>
      <c r="G468" t="s">
        <v>24</v>
      </c>
      <c r="H468" t="s">
        <v>23</v>
      </c>
      <c r="I468">
        <v>10</v>
      </c>
      <c r="J468">
        <v>30</v>
      </c>
      <c r="K468" t="s">
        <v>21</v>
      </c>
      <c r="L468">
        <v>5.7852999999999994</v>
      </c>
      <c r="M468">
        <v>0.83219999999999994</v>
      </c>
      <c r="N468">
        <v>5.7851999999999997</v>
      </c>
      <c r="O468">
        <v>0.83195999999999992</v>
      </c>
      <c r="P468"/>
    </row>
    <row r="469" spans="2:16" x14ac:dyDescent="0.25">
      <c r="B469" t="s">
        <v>624</v>
      </c>
      <c r="C469" t="s">
        <v>132</v>
      </c>
      <c r="D469">
        <v>0.33</v>
      </c>
      <c r="E469">
        <v>1.1000000000000001</v>
      </c>
      <c r="F469">
        <v>1.0000000000000001E-5</v>
      </c>
      <c r="G469" t="s">
        <v>24</v>
      </c>
      <c r="H469" t="s">
        <v>23</v>
      </c>
      <c r="I469">
        <v>0.01</v>
      </c>
      <c r="J469">
        <v>4.4999999999999998E-2</v>
      </c>
      <c r="K469" t="s">
        <v>21</v>
      </c>
      <c r="L469">
        <v>0.22</v>
      </c>
      <c r="M469">
        <v>2</v>
      </c>
      <c r="N469">
        <v>0.11555</v>
      </c>
      <c r="O469">
        <v>2.0784000000000002</v>
      </c>
      <c r="P469"/>
    </row>
    <row r="470" spans="2:16" x14ac:dyDescent="0.25">
      <c r="B470" t="s">
        <v>625</v>
      </c>
      <c r="C470" t="s">
        <v>132</v>
      </c>
      <c r="D470">
        <v>0.33</v>
      </c>
      <c r="E470">
        <v>1.1000000000000001</v>
      </c>
      <c r="F470">
        <v>1E-4</v>
      </c>
      <c r="G470" t="s">
        <v>24</v>
      </c>
      <c r="H470" t="s">
        <v>23</v>
      </c>
      <c r="I470">
        <v>0.01</v>
      </c>
      <c r="J470">
        <v>4.4999999999999998E-2</v>
      </c>
      <c r="K470" t="s">
        <v>21</v>
      </c>
      <c r="L470">
        <v>0.22</v>
      </c>
      <c r="M470">
        <v>1.9851000000000001</v>
      </c>
      <c r="N470">
        <v>0.11823</v>
      </c>
      <c r="O470">
        <v>2.0766</v>
      </c>
      <c r="P470"/>
    </row>
    <row r="471" spans="2:16" x14ac:dyDescent="0.25">
      <c r="B471" t="s">
        <v>626</v>
      </c>
      <c r="C471" t="s">
        <v>132</v>
      </c>
      <c r="D471">
        <v>0.33</v>
      </c>
      <c r="E471">
        <v>1.1000000000000001</v>
      </c>
      <c r="F471">
        <v>1E-3</v>
      </c>
      <c r="G471" t="s">
        <v>24</v>
      </c>
      <c r="H471" t="s">
        <v>23</v>
      </c>
      <c r="I471">
        <v>0.01</v>
      </c>
      <c r="J471">
        <v>4.4999999999999998E-2</v>
      </c>
      <c r="K471" t="s">
        <v>21</v>
      </c>
      <c r="L471">
        <v>0.35436000000000001</v>
      </c>
      <c r="M471">
        <v>1.9242000000000001</v>
      </c>
      <c r="N471">
        <v>0.35432000000000002</v>
      </c>
      <c r="O471">
        <v>1.9240999999999999</v>
      </c>
      <c r="P471"/>
    </row>
    <row r="472" spans="2:16" x14ac:dyDescent="0.25">
      <c r="B472" t="s">
        <v>627</v>
      </c>
      <c r="C472" t="s">
        <v>132</v>
      </c>
      <c r="D472">
        <v>0.33</v>
      </c>
      <c r="E472">
        <v>1.1000000000000001</v>
      </c>
      <c r="F472">
        <v>0.01</v>
      </c>
      <c r="G472" t="s">
        <v>24</v>
      </c>
      <c r="H472" t="s">
        <v>23</v>
      </c>
      <c r="I472">
        <v>0.01</v>
      </c>
      <c r="J472">
        <v>4.4999999999999998E-2</v>
      </c>
      <c r="K472" t="s">
        <v>21</v>
      </c>
      <c r="L472">
        <v>5.6739999999999995</v>
      </c>
      <c r="M472">
        <v>0.54896999999999996</v>
      </c>
      <c r="N472">
        <v>5.6739999999999995</v>
      </c>
      <c r="O472">
        <v>0.54872999999999994</v>
      </c>
      <c r="P472"/>
    </row>
    <row r="473" spans="2:16" x14ac:dyDescent="0.25">
      <c r="B473" t="s">
        <v>628</v>
      </c>
      <c r="C473" t="s">
        <v>132</v>
      </c>
      <c r="D473">
        <v>0.33</v>
      </c>
      <c r="E473">
        <v>1.1000000000000001</v>
      </c>
      <c r="F473">
        <v>0.1</v>
      </c>
      <c r="G473" t="s">
        <v>24</v>
      </c>
      <c r="H473" t="s">
        <v>23</v>
      </c>
      <c r="I473">
        <v>0.01</v>
      </c>
      <c r="J473">
        <v>4.4999999999999998E-2</v>
      </c>
      <c r="K473" t="s">
        <v>21</v>
      </c>
      <c r="L473">
        <v>57.986999999999995</v>
      </c>
      <c r="M473">
        <v>5.7472000000000002E-2</v>
      </c>
      <c r="N473">
        <v>57.986999999999995</v>
      </c>
      <c r="O473">
        <v>5.7366E-2</v>
      </c>
      <c r="P473"/>
    </row>
    <row r="474" spans="2:16" x14ac:dyDescent="0.25">
      <c r="B474" t="s">
        <v>629</v>
      </c>
      <c r="C474" t="s">
        <v>132</v>
      </c>
      <c r="D474">
        <v>0.33</v>
      </c>
      <c r="E474">
        <v>1.1000000000000001</v>
      </c>
      <c r="F474">
        <v>1.0000000000000001E-5</v>
      </c>
      <c r="G474" t="s">
        <v>24</v>
      </c>
      <c r="H474" t="s">
        <v>23</v>
      </c>
      <c r="I474">
        <v>4.4999999999999998E-2</v>
      </c>
      <c r="J474">
        <v>1</v>
      </c>
      <c r="K474" t="s">
        <v>21</v>
      </c>
      <c r="L474">
        <v>0.23</v>
      </c>
      <c r="M474">
        <v>1.2</v>
      </c>
      <c r="N474">
        <v>0.11561</v>
      </c>
      <c r="O474">
        <v>0.57726999999999995</v>
      </c>
      <c r="P474"/>
    </row>
    <row r="475" spans="2:16" x14ac:dyDescent="0.25">
      <c r="B475" t="s">
        <v>630</v>
      </c>
      <c r="C475" t="s">
        <v>132</v>
      </c>
      <c r="D475">
        <v>0.33</v>
      </c>
      <c r="E475">
        <v>1.1000000000000001</v>
      </c>
      <c r="F475">
        <v>1E-4</v>
      </c>
      <c r="G475" t="s">
        <v>24</v>
      </c>
      <c r="H475" t="s">
        <v>23</v>
      </c>
      <c r="I475">
        <v>4.4999999999999998E-2</v>
      </c>
      <c r="J475">
        <v>1</v>
      </c>
      <c r="K475" t="s">
        <v>21</v>
      </c>
      <c r="L475">
        <v>0.23</v>
      </c>
      <c r="M475">
        <v>1.2</v>
      </c>
      <c r="N475">
        <v>0.12236999999999999</v>
      </c>
      <c r="O475">
        <v>0.57313999999999998</v>
      </c>
      <c r="P475"/>
    </row>
    <row r="476" spans="2:16" x14ac:dyDescent="0.25">
      <c r="B476" t="s">
        <v>631</v>
      </c>
      <c r="C476" t="s">
        <v>132</v>
      </c>
      <c r="D476">
        <v>0.33</v>
      </c>
      <c r="E476">
        <v>1.1000000000000001</v>
      </c>
      <c r="F476">
        <v>1E-3</v>
      </c>
      <c r="G476" t="s">
        <v>24</v>
      </c>
      <c r="H476" t="s">
        <v>23</v>
      </c>
      <c r="I476">
        <v>4.4999999999999998E-2</v>
      </c>
      <c r="J476">
        <v>1</v>
      </c>
      <c r="K476" t="s">
        <v>21</v>
      </c>
      <c r="L476">
        <v>0.27277000000000001</v>
      </c>
      <c r="M476">
        <v>1.1611</v>
      </c>
      <c r="N476">
        <v>0.5303199999999999</v>
      </c>
      <c r="O476">
        <v>0.38022</v>
      </c>
      <c r="P476"/>
    </row>
    <row r="477" spans="2:16" x14ac:dyDescent="0.25">
      <c r="B477" t="s">
        <v>632</v>
      </c>
      <c r="C477" t="s">
        <v>132</v>
      </c>
      <c r="D477">
        <v>0.33</v>
      </c>
      <c r="E477">
        <v>1.1000000000000001</v>
      </c>
      <c r="F477">
        <v>0.01</v>
      </c>
      <c r="G477" t="s">
        <v>24</v>
      </c>
      <c r="H477" t="s">
        <v>23</v>
      </c>
      <c r="I477">
        <v>4.4999999999999998E-2</v>
      </c>
      <c r="J477">
        <v>1</v>
      </c>
      <c r="K477" t="s">
        <v>21</v>
      </c>
      <c r="L477">
        <v>5.7907999999999999</v>
      </c>
      <c r="M477">
        <v>5.2593000000000001E-2</v>
      </c>
      <c r="N477">
        <v>5.7907999999999999</v>
      </c>
      <c r="O477">
        <v>5.2331999999999997E-2</v>
      </c>
      <c r="P477"/>
    </row>
    <row r="478" spans="2:16" x14ac:dyDescent="0.25">
      <c r="B478" t="s">
        <v>633</v>
      </c>
      <c r="C478" t="s">
        <v>132</v>
      </c>
      <c r="D478">
        <v>0.33</v>
      </c>
      <c r="E478">
        <v>1.1000000000000001</v>
      </c>
      <c r="F478">
        <v>0.1</v>
      </c>
      <c r="G478" t="s">
        <v>24</v>
      </c>
      <c r="H478" t="s">
        <v>23</v>
      </c>
      <c r="I478">
        <v>4.4999999999999998E-2</v>
      </c>
      <c r="J478">
        <v>1</v>
      </c>
      <c r="K478" t="s">
        <v>21</v>
      </c>
      <c r="L478">
        <v>57.998999999999995</v>
      </c>
      <c r="M478">
        <v>5.3641000000000001E-3</v>
      </c>
      <c r="N478">
        <v>57.998999999999995</v>
      </c>
      <c r="O478">
        <v>5.2584000000000007E-3</v>
      </c>
      <c r="P478"/>
    </row>
    <row r="479" spans="2:16" x14ac:dyDescent="0.25">
      <c r="B479" t="s">
        <v>634</v>
      </c>
      <c r="C479" t="s">
        <v>132</v>
      </c>
      <c r="D479">
        <v>0.33</v>
      </c>
      <c r="E479">
        <v>1.1000000000000001</v>
      </c>
      <c r="F479">
        <v>1.0000000000000001E-5</v>
      </c>
      <c r="G479" t="s">
        <v>24</v>
      </c>
      <c r="H479" t="s">
        <v>23</v>
      </c>
      <c r="I479">
        <v>1</v>
      </c>
      <c r="J479">
        <v>5</v>
      </c>
      <c r="K479" t="s">
        <v>21</v>
      </c>
      <c r="L479">
        <v>1.2000000000000002</v>
      </c>
      <c r="M479">
        <v>6.8999999999999995</v>
      </c>
      <c r="N479">
        <v>1.1547000000000001</v>
      </c>
      <c r="O479">
        <v>6.9281999999999995</v>
      </c>
      <c r="P479"/>
    </row>
    <row r="480" spans="2:16" x14ac:dyDescent="0.25">
      <c r="B480" t="s">
        <v>635</v>
      </c>
      <c r="C480" t="s">
        <v>132</v>
      </c>
      <c r="D480">
        <v>0.33</v>
      </c>
      <c r="E480">
        <v>1.1000000000000001</v>
      </c>
      <c r="F480">
        <v>1E-4</v>
      </c>
      <c r="G480" t="s">
        <v>24</v>
      </c>
      <c r="H480" t="s">
        <v>23</v>
      </c>
      <c r="I480">
        <v>1</v>
      </c>
      <c r="J480">
        <v>5</v>
      </c>
      <c r="K480" t="s">
        <v>21</v>
      </c>
      <c r="L480">
        <v>1.2000000000000002</v>
      </c>
      <c r="M480">
        <v>6.9277999999999995</v>
      </c>
      <c r="N480">
        <v>1.1554</v>
      </c>
      <c r="O480">
        <v>6.9277999999999995</v>
      </c>
      <c r="P480"/>
    </row>
    <row r="481" spans="2:16" x14ac:dyDescent="0.25">
      <c r="B481" t="s">
        <v>636</v>
      </c>
      <c r="C481" t="s">
        <v>132</v>
      </c>
      <c r="D481">
        <v>0.33</v>
      </c>
      <c r="E481">
        <v>1.1000000000000001</v>
      </c>
      <c r="F481">
        <v>1E-3</v>
      </c>
      <c r="G481" t="s">
        <v>24</v>
      </c>
      <c r="H481" t="s">
        <v>23</v>
      </c>
      <c r="I481">
        <v>1</v>
      </c>
      <c r="J481">
        <v>5</v>
      </c>
      <c r="K481" t="s">
        <v>21</v>
      </c>
      <c r="L481">
        <v>1.2166999999999999</v>
      </c>
      <c r="M481">
        <v>6.8900000000000006</v>
      </c>
      <c r="N481">
        <v>1.2159</v>
      </c>
      <c r="O481">
        <v>6.8900000000000006</v>
      </c>
      <c r="P481"/>
    </row>
    <row r="482" spans="2:16" x14ac:dyDescent="0.25">
      <c r="B482" t="s">
        <v>637</v>
      </c>
      <c r="C482" t="s">
        <v>132</v>
      </c>
      <c r="D482">
        <v>0.33</v>
      </c>
      <c r="E482">
        <v>1.1000000000000001</v>
      </c>
      <c r="F482">
        <v>0.01</v>
      </c>
      <c r="G482" t="s">
        <v>24</v>
      </c>
      <c r="H482" t="s">
        <v>23</v>
      </c>
      <c r="I482">
        <v>1</v>
      </c>
      <c r="J482">
        <v>5</v>
      </c>
      <c r="K482" t="s">
        <v>21</v>
      </c>
      <c r="L482">
        <v>5.1273</v>
      </c>
      <c r="M482">
        <v>4.9042000000000003</v>
      </c>
      <c r="N482">
        <v>5.1259999999999994</v>
      </c>
      <c r="O482">
        <v>4.9030000000000005</v>
      </c>
      <c r="P482"/>
    </row>
    <row r="483" spans="2:16" x14ac:dyDescent="0.25">
      <c r="B483" t="s">
        <v>638</v>
      </c>
      <c r="C483" t="s">
        <v>132</v>
      </c>
      <c r="D483">
        <v>0.33</v>
      </c>
      <c r="E483">
        <v>1.1000000000000001</v>
      </c>
      <c r="F483">
        <v>0.1</v>
      </c>
      <c r="G483" t="s">
        <v>24</v>
      </c>
      <c r="H483" t="s">
        <v>23</v>
      </c>
      <c r="I483">
        <v>1</v>
      </c>
      <c r="J483">
        <v>5</v>
      </c>
      <c r="K483" t="s">
        <v>21</v>
      </c>
      <c r="L483">
        <v>57.863</v>
      </c>
      <c r="M483">
        <v>0.72634999999999994</v>
      </c>
      <c r="N483">
        <v>57.863</v>
      </c>
      <c r="O483">
        <v>0.72489999999999999</v>
      </c>
      <c r="P483"/>
    </row>
    <row r="484" spans="2:16" x14ac:dyDescent="0.25">
      <c r="B484" t="s">
        <v>639</v>
      </c>
      <c r="C484" t="s">
        <v>132</v>
      </c>
      <c r="D484">
        <v>0.33</v>
      </c>
      <c r="E484">
        <v>1.1000000000000001</v>
      </c>
      <c r="F484">
        <v>1.0000000000000001E-5</v>
      </c>
      <c r="G484" t="s">
        <v>24</v>
      </c>
      <c r="H484" t="s">
        <v>23</v>
      </c>
      <c r="I484">
        <v>5</v>
      </c>
      <c r="J484">
        <v>10</v>
      </c>
      <c r="K484" t="s">
        <v>21</v>
      </c>
      <c r="L484">
        <v>5.8</v>
      </c>
      <c r="M484">
        <v>29</v>
      </c>
      <c r="N484">
        <v>5.7732999999999999</v>
      </c>
      <c r="O484">
        <v>28.868000000000002</v>
      </c>
      <c r="P484"/>
    </row>
    <row r="485" spans="2:16" x14ac:dyDescent="0.25">
      <c r="B485" t="s">
        <v>640</v>
      </c>
      <c r="C485" t="s">
        <v>132</v>
      </c>
      <c r="D485">
        <v>0.33</v>
      </c>
      <c r="E485">
        <v>1.1000000000000001</v>
      </c>
      <c r="F485">
        <v>1E-4</v>
      </c>
      <c r="G485" t="s">
        <v>24</v>
      </c>
      <c r="H485" t="s">
        <v>23</v>
      </c>
      <c r="I485">
        <v>5</v>
      </c>
      <c r="J485">
        <v>10</v>
      </c>
      <c r="K485" t="s">
        <v>21</v>
      </c>
      <c r="L485">
        <v>5.8</v>
      </c>
      <c r="M485">
        <v>28.867000000000001</v>
      </c>
      <c r="N485">
        <v>5.7741999999999996</v>
      </c>
      <c r="O485">
        <v>28.867000000000001</v>
      </c>
      <c r="P485"/>
    </row>
    <row r="486" spans="2:16" x14ac:dyDescent="0.25">
      <c r="B486" t="s">
        <v>641</v>
      </c>
      <c r="C486" t="s">
        <v>132</v>
      </c>
      <c r="D486">
        <v>0.33</v>
      </c>
      <c r="E486">
        <v>1.1000000000000001</v>
      </c>
      <c r="F486">
        <v>1E-3</v>
      </c>
      <c r="G486" t="s">
        <v>24</v>
      </c>
      <c r="H486" t="s">
        <v>23</v>
      </c>
      <c r="I486">
        <v>5</v>
      </c>
      <c r="J486">
        <v>10</v>
      </c>
      <c r="K486" t="s">
        <v>21</v>
      </c>
      <c r="L486">
        <v>5.8</v>
      </c>
      <c r="M486">
        <v>28.858999999999998</v>
      </c>
      <c r="N486">
        <v>5.7873999999999999</v>
      </c>
      <c r="O486">
        <v>28.858999999999998</v>
      </c>
      <c r="P486"/>
    </row>
    <row r="487" spans="2:16" x14ac:dyDescent="0.25">
      <c r="B487" t="s">
        <v>642</v>
      </c>
      <c r="C487" t="s">
        <v>132</v>
      </c>
      <c r="D487">
        <v>0.33</v>
      </c>
      <c r="E487">
        <v>1.1000000000000001</v>
      </c>
      <c r="F487">
        <v>0.01</v>
      </c>
      <c r="G487" t="s">
        <v>24</v>
      </c>
      <c r="H487" t="s">
        <v>23</v>
      </c>
      <c r="I487">
        <v>5</v>
      </c>
      <c r="J487">
        <v>10</v>
      </c>
      <c r="K487" t="s">
        <v>21</v>
      </c>
      <c r="L487">
        <v>7.1025</v>
      </c>
      <c r="M487">
        <v>28.065999999999999</v>
      </c>
      <c r="N487">
        <v>7.1007999999999996</v>
      </c>
      <c r="O487">
        <v>28.065999999999999</v>
      </c>
      <c r="P487"/>
    </row>
    <row r="488" spans="2:16" x14ac:dyDescent="0.25">
      <c r="B488" t="s">
        <v>643</v>
      </c>
      <c r="C488" t="s">
        <v>132</v>
      </c>
      <c r="D488">
        <v>0.33</v>
      </c>
      <c r="E488">
        <v>1.1000000000000001</v>
      </c>
      <c r="F488">
        <v>0.1</v>
      </c>
      <c r="G488" t="s">
        <v>24</v>
      </c>
      <c r="H488" t="s">
        <v>23</v>
      </c>
      <c r="I488">
        <v>5</v>
      </c>
      <c r="J488">
        <v>10</v>
      </c>
      <c r="K488" t="s">
        <v>21</v>
      </c>
      <c r="L488">
        <v>56.085999999999999</v>
      </c>
      <c r="M488">
        <v>11.818</v>
      </c>
      <c r="N488">
        <v>56.085000000000001</v>
      </c>
      <c r="O488">
        <v>11.816000000000001</v>
      </c>
      <c r="P488"/>
    </row>
    <row r="489" spans="2:16" x14ac:dyDescent="0.25">
      <c r="B489" t="s">
        <v>644</v>
      </c>
      <c r="C489" t="s">
        <v>132</v>
      </c>
      <c r="D489">
        <v>1.1000000000000001</v>
      </c>
      <c r="E489">
        <v>3</v>
      </c>
      <c r="F489">
        <v>1.0000000000000001E-5</v>
      </c>
      <c r="G489" t="s">
        <v>24</v>
      </c>
      <c r="H489" t="s">
        <v>23</v>
      </c>
      <c r="I489">
        <v>0.01</v>
      </c>
      <c r="J489">
        <v>4.4999999999999998E-2</v>
      </c>
      <c r="K489" t="s">
        <v>21</v>
      </c>
      <c r="L489">
        <v>0.12</v>
      </c>
      <c r="M489">
        <v>2.1</v>
      </c>
      <c r="N489">
        <v>0.11544</v>
      </c>
      <c r="O489">
        <v>2.0785</v>
      </c>
      <c r="P489"/>
    </row>
    <row r="490" spans="2:16" x14ac:dyDescent="0.25">
      <c r="B490" t="s">
        <v>645</v>
      </c>
      <c r="C490" t="s">
        <v>132</v>
      </c>
      <c r="D490">
        <v>1.1000000000000001</v>
      </c>
      <c r="E490">
        <v>3</v>
      </c>
      <c r="F490">
        <v>1E-4</v>
      </c>
      <c r="G490" t="s">
        <v>24</v>
      </c>
      <c r="H490" t="s">
        <v>23</v>
      </c>
      <c r="I490">
        <v>0.01</v>
      </c>
      <c r="J490">
        <v>4.4999999999999998E-2</v>
      </c>
      <c r="K490" t="s">
        <v>21</v>
      </c>
      <c r="L490">
        <v>0.12</v>
      </c>
      <c r="M490">
        <v>2.0781999999999998</v>
      </c>
      <c r="N490">
        <v>0.11652999999999999</v>
      </c>
      <c r="O490">
        <v>2.0781999999999998</v>
      </c>
      <c r="P490"/>
    </row>
    <row r="491" spans="2:16" x14ac:dyDescent="0.25">
      <c r="B491" t="s">
        <v>646</v>
      </c>
      <c r="C491" t="s">
        <v>132</v>
      </c>
      <c r="D491">
        <v>1.1000000000000001</v>
      </c>
      <c r="E491">
        <v>3</v>
      </c>
      <c r="F491">
        <v>1E-3</v>
      </c>
      <c r="G491" t="s">
        <v>24</v>
      </c>
      <c r="H491" t="s">
        <v>23</v>
      </c>
      <c r="I491">
        <v>0.01</v>
      </c>
      <c r="J491">
        <v>4.4999999999999998E-2</v>
      </c>
      <c r="K491" t="s">
        <v>21</v>
      </c>
      <c r="L491">
        <v>0.21221000000000001</v>
      </c>
      <c r="M491">
        <v>2.0558999999999998</v>
      </c>
      <c r="N491">
        <v>0.20929</v>
      </c>
      <c r="O491">
        <v>2.056</v>
      </c>
      <c r="P491"/>
    </row>
    <row r="492" spans="2:16" x14ac:dyDescent="0.25">
      <c r="B492" t="s">
        <v>647</v>
      </c>
      <c r="C492" t="s">
        <v>132</v>
      </c>
      <c r="D492">
        <v>1.1000000000000001</v>
      </c>
      <c r="E492">
        <v>3</v>
      </c>
      <c r="F492">
        <v>0.01</v>
      </c>
      <c r="G492" t="s">
        <v>24</v>
      </c>
      <c r="H492" t="s">
        <v>23</v>
      </c>
      <c r="I492">
        <v>0.01</v>
      </c>
      <c r="J492">
        <v>4.4999999999999998E-2</v>
      </c>
      <c r="K492" t="s">
        <v>21</v>
      </c>
      <c r="L492">
        <v>4.9353999999999996</v>
      </c>
      <c r="M492">
        <v>1.2242999999999999</v>
      </c>
      <c r="N492">
        <v>4.9326999999999996</v>
      </c>
      <c r="O492">
        <v>1.2226999999999999</v>
      </c>
      <c r="P492"/>
    </row>
    <row r="493" spans="2:16" x14ac:dyDescent="0.25">
      <c r="B493" t="s">
        <v>648</v>
      </c>
      <c r="C493" t="s">
        <v>132</v>
      </c>
      <c r="D493">
        <v>1.1000000000000001</v>
      </c>
      <c r="E493">
        <v>3</v>
      </c>
      <c r="F493">
        <v>0.1</v>
      </c>
      <c r="G493" t="s">
        <v>24</v>
      </c>
      <c r="H493" t="s">
        <v>23</v>
      </c>
      <c r="I493">
        <v>0.01</v>
      </c>
      <c r="J493">
        <v>4.4999999999999998E-2</v>
      </c>
      <c r="K493" t="s">
        <v>21</v>
      </c>
      <c r="L493">
        <v>57.878</v>
      </c>
      <c r="M493">
        <v>0.15761</v>
      </c>
      <c r="N493">
        <v>57.878</v>
      </c>
      <c r="O493">
        <v>0.15629000000000001</v>
      </c>
      <c r="P493"/>
    </row>
    <row r="494" spans="2:16" x14ac:dyDescent="0.25">
      <c r="B494" t="s">
        <v>649</v>
      </c>
      <c r="C494" t="s">
        <v>132</v>
      </c>
      <c r="D494">
        <v>1.1000000000000001</v>
      </c>
      <c r="E494">
        <v>3</v>
      </c>
      <c r="F494">
        <v>1.0000000000000001E-5</v>
      </c>
      <c r="G494" t="s">
        <v>24</v>
      </c>
      <c r="H494" t="s">
        <v>23</v>
      </c>
      <c r="I494">
        <v>4.4999999999999998E-2</v>
      </c>
      <c r="J494">
        <v>1</v>
      </c>
      <c r="K494" t="s">
        <v>21</v>
      </c>
      <c r="L494">
        <v>0.13</v>
      </c>
      <c r="M494">
        <v>0.69</v>
      </c>
      <c r="N494">
        <v>0.11552</v>
      </c>
      <c r="O494">
        <v>0.69281000000000004</v>
      </c>
      <c r="P494"/>
    </row>
    <row r="495" spans="2:16" x14ac:dyDescent="0.25">
      <c r="B495" t="s">
        <v>650</v>
      </c>
      <c r="C495" t="s">
        <v>132</v>
      </c>
      <c r="D495">
        <v>1.1000000000000001</v>
      </c>
      <c r="E495">
        <v>3</v>
      </c>
      <c r="F495">
        <v>1E-4</v>
      </c>
      <c r="G495" t="s">
        <v>24</v>
      </c>
      <c r="H495" t="s">
        <v>23</v>
      </c>
      <c r="I495">
        <v>4.4999999999999998E-2</v>
      </c>
      <c r="J495">
        <v>1</v>
      </c>
      <c r="K495" t="s">
        <v>21</v>
      </c>
      <c r="L495">
        <v>0.13</v>
      </c>
      <c r="M495">
        <v>0.69213000000000002</v>
      </c>
      <c r="N495">
        <v>0.11807999999999999</v>
      </c>
      <c r="O495">
        <v>0.69220999999999999</v>
      </c>
      <c r="P495"/>
    </row>
    <row r="496" spans="2:16" x14ac:dyDescent="0.25">
      <c r="B496" t="s">
        <v>651</v>
      </c>
      <c r="C496" t="s">
        <v>132</v>
      </c>
      <c r="D496">
        <v>1.1000000000000001</v>
      </c>
      <c r="E496">
        <v>3</v>
      </c>
      <c r="F496">
        <v>1E-3</v>
      </c>
      <c r="G496" t="s">
        <v>24</v>
      </c>
      <c r="H496" t="s">
        <v>23</v>
      </c>
      <c r="I496">
        <v>4.4999999999999998E-2</v>
      </c>
      <c r="J496">
        <v>1</v>
      </c>
      <c r="K496" t="s">
        <v>21</v>
      </c>
      <c r="L496">
        <v>0.35354000000000002</v>
      </c>
      <c r="M496">
        <v>0.64097000000000004</v>
      </c>
      <c r="N496">
        <v>0.34715000000000001</v>
      </c>
      <c r="O496">
        <v>0.64071999999999996</v>
      </c>
      <c r="P496"/>
    </row>
    <row r="497" spans="2:16" x14ac:dyDescent="0.25">
      <c r="B497" t="s">
        <v>652</v>
      </c>
      <c r="C497" t="s">
        <v>132</v>
      </c>
      <c r="D497">
        <v>1.1000000000000001</v>
      </c>
      <c r="E497">
        <v>3</v>
      </c>
      <c r="F497">
        <v>0.01</v>
      </c>
      <c r="G497" t="s">
        <v>24</v>
      </c>
      <c r="H497" t="s">
        <v>23</v>
      </c>
      <c r="I497">
        <v>4.4999999999999998E-2</v>
      </c>
      <c r="J497">
        <v>1</v>
      </c>
      <c r="K497" t="s">
        <v>21</v>
      </c>
      <c r="L497">
        <v>5.6735999999999995</v>
      </c>
      <c r="M497">
        <v>0.17932999999999999</v>
      </c>
      <c r="N497">
        <v>5.6719999999999997</v>
      </c>
      <c r="O497">
        <v>0.17635000000000001</v>
      </c>
      <c r="P497"/>
    </row>
    <row r="498" spans="2:16" x14ac:dyDescent="0.25">
      <c r="B498" t="s">
        <v>653</v>
      </c>
      <c r="C498" t="s">
        <v>132</v>
      </c>
      <c r="D498">
        <v>1.1000000000000001</v>
      </c>
      <c r="E498">
        <v>3</v>
      </c>
      <c r="F498">
        <v>0.1</v>
      </c>
      <c r="G498" t="s">
        <v>24</v>
      </c>
      <c r="H498" t="s">
        <v>23</v>
      </c>
      <c r="I498">
        <v>4.4999999999999998E-2</v>
      </c>
      <c r="J498">
        <v>1</v>
      </c>
      <c r="K498" t="s">
        <v>21</v>
      </c>
      <c r="L498">
        <v>57.986999999999995</v>
      </c>
      <c r="M498">
        <v>1.9668999999999999E-2</v>
      </c>
      <c r="N498">
        <v>57.986999999999995</v>
      </c>
      <c r="O498">
        <v>1.8336999999999999E-2</v>
      </c>
      <c r="P498"/>
    </row>
    <row r="499" spans="2:16" x14ac:dyDescent="0.25">
      <c r="B499" t="s">
        <v>654</v>
      </c>
      <c r="C499" t="s">
        <v>132</v>
      </c>
      <c r="D499">
        <v>1.1000000000000001</v>
      </c>
      <c r="E499">
        <v>3</v>
      </c>
      <c r="F499">
        <v>1.0000000000000001E-5</v>
      </c>
      <c r="G499" t="s">
        <v>24</v>
      </c>
      <c r="H499" t="s">
        <v>23</v>
      </c>
      <c r="I499">
        <v>1</v>
      </c>
      <c r="J499">
        <v>5</v>
      </c>
      <c r="K499" t="s">
        <v>21</v>
      </c>
      <c r="L499">
        <v>1.3</v>
      </c>
      <c r="M499">
        <v>6.9</v>
      </c>
      <c r="N499">
        <v>1.1547000000000001</v>
      </c>
      <c r="O499">
        <v>6.9282000000000004</v>
      </c>
      <c r="P499"/>
    </row>
    <row r="500" spans="2:16" x14ac:dyDescent="0.25">
      <c r="B500" t="s">
        <v>655</v>
      </c>
      <c r="C500" t="s">
        <v>132</v>
      </c>
      <c r="D500">
        <v>1.1000000000000001</v>
      </c>
      <c r="E500">
        <v>3</v>
      </c>
      <c r="F500">
        <v>1E-4</v>
      </c>
      <c r="G500" t="s">
        <v>24</v>
      </c>
      <c r="H500" t="s">
        <v>23</v>
      </c>
      <c r="I500">
        <v>1</v>
      </c>
      <c r="J500">
        <v>5</v>
      </c>
      <c r="K500" t="s">
        <v>21</v>
      </c>
      <c r="L500">
        <v>1.3</v>
      </c>
      <c r="M500">
        <v>6.9280999999999997</v>
      </c>
      <c r="N500">
        <v>1.1551</v>
      </c>
      <c r="O500">
        <v>6.9280999999999997</v>
      </c>
      <c r="P500"/>
    </row>
    <row r="501" spans="2:16" x14ac:dyDescent="0.25">
      <c r="B501" t="s">
        <v>656</v>
      </c>
      <c r="C501" t="s">
        <v>132</v>
      </c>
      <c r="D501">
        <v>1.1000000000000001</v>
      </c>
      <c r="E501">
        <v>3</v>
      </c>
      <c r="F501">
        <v>1E-3</v>
      </c>
      <c r="G501" t="s">
        <v>24</v>
      </c>
      <c r="H501" t="s">
        <v>23</v>
      </c>
      <c r="I501">
        <v>1</v>
      </c>
      <c r="J501">
        <v>5</v>
      </c>
      <c r="K501" t="s">
        <v>21</v>
      </c>
      <c r="L501">
        <v>1.3</v>
      </c>
      <c r="M501">
        <v>6.9221000000000004</v>
      </c>
      <c r="N501">
        <v>1.1804999999999999</v>
      </c>
      <c r="O501">
        <v>6.9222000000000001</v>
      </c>
      <c r="P501"/>
    </row>
    <row r="502" spans="2:16" x14ac:dyDescent="0.25">
      <c r="B502" t="s">
        <v>657</v>
      </c>
      <c r="C502" t="s">
        <v>132</v>
      </c>
      <c r="D502">
        <v>1.1000000000000001</v>
      </c>
      <c r="E502">
        <v>3</v>
      </c>
      <c r="F502">
        <v>0.01</v>
      </c>
      <c r="G502" t="s">
        <v>24</v>
      </c>
      <c r="H502" t="s">
        <v>23</v>
      </c>
      <c r="I502">
        <v>1</v>
      </c>
      <c r="J502">
        <v>5</v>
      </c>
      <c r="K502" t="s">
        <v>21</v>
      </c>
      <c r="L502">
        <v>3.4738000000000002</v>
      </c>
      <c r="M502">
        <v>6.4074</v>
      </c>
      <c r="N502">
        <v>3.4712000000000001</v>
      </c>
      <c r="O502">
        <v>6.4073000000000002</v>
      </c>
      <c r="P502"/>
    </row>
    <row r="503" spans="2:16" x14ac:dyDescent="0.25">
      <c r="B503" t="s">
        <v>658</v>
      </c>
      <c r="C503" t="s">
        <v>132</v>
      </c>
      <c r="D503">
        <v>1.1000000000000001</v>
      </c>
      <c r="E503">
        <v>3</v>
      </c>
      <c r="F503">
        <v>0.1</v>
      </c>
      <c r="G503" t="s">
        <v>24</v>
      </c>
      <c r="H503" t="s">
        <v>23</v>
      </c>
      <c r="I503">
        <v>1</v>
      </c>
      <c r="J503">
        <v>5</v>
      </c>
      <c r="K503" t="s">
        <v>21</v>
      </c>
      <c r="L503">
        <v>56.720999999999997</v>
      </c>
      <c r="M503">
        <v>1.7646999999999999</v>
      </c>
      <c r="N503">
        <v>56.72</v>
      </c>
      <c r="O503">
        <v>1.7635000000000001</v>
      </c>
      <c r="P503"/>
    </row>
    <row r="504" spans="2:16" x14ac:dyDescent="0.25">
      <c r="B504" t="s">
        <v>659</v>
      </c>
      <c r="C504" t="s">
        <v>132</v>
      </c>
      <c r="D504">
        <v>1.1000000000000001</v>
      </c>
      <c r="E504">
        <v>3</v>
      </c>
      <c r="F504">
        <v>1.0000000000000001E-5</v>
      </c>
      <c r="G504" t="s">
        <v>24</v>
      </c>
      <c r="H504" t="s">
        <v>23</v>
      </c>
      <c r="I504">
        <v>5</v>
      </c>
      <c r="J504">
        <v>10</v>
      </c>
      <c r="K504" t="s">
        <v>21</v>
      </c>
      <c r="L504">
        <v>5.8</v>
      </c>
      <c r="M504">
        <v>29</v>
      </c>
      <c r="N504">
        <v>5.7729999999999997</v>
      </c>
      <c r="O504">
        <v>28.867999999999999</v>
      </c>
      <c r="P504"/>
    </row>
    <row r="505" spans="2:16" x14ac:dyDescent="0.25">
      <c r="B505" t="s">
        <v>660</v>
      </c>
      <c r="C505" t="s">
        <v>132</v>
      </c>
      <c r="D505">
        <v>1.1000000000000001</v>
      </c>
      <c r="E505">
        <v>3</v>
      </c>
      <c r="F505">
        <v>1E-4</v>
      </c>
      <c r="G505" t="s">
        <v>24</v>
      </c>
      <c r="H505" t="s">
        <v>23</v>
      </c>
      <c r="I505">
        <v>5</v>
      </c>
      <c r="J505">
        <v>10</v>
      </c>
      <c r="K505" t="s">
        <v>21</v>
      </c>
      <c r="L505">
        <v>5.8</v>
      </c>
      <c r="M505">
        <v>28.867999999999999</v>
      </c>
      <c r="N505">
        <v>5.7751000000000001</v>
      </c>
      <c r="O505">
        <v>28.867000000000001</v>
      </c>
      <c r="P505"/>
    </row>
    <row r="506" spans="2:16" x14ac:dyDescent="0.25">
      <c r="B506" t="s">
        <v>661</v>
      </c>
      <c r="C506" t="s">
        <v>132</v>
      </c>
      <c r="D506">
        <v>1.1000000000000001</v>
      </c>
      <c r="E506">
        <v>3</v>
      </c>
      <c r="F506">
        <v>1E-3</v>
      </c>
      <c r="G506" t="s">
        <v>24</v>
      </c>
      <c r="H506" t="s">
        <v>23</v>
      </c>
      <c r="I506">
        <v>5</v>
      </c>
      <c r="J506">
        <v>10</v>
      </c>
      <c r="K506" t="s">
        <v>21</v>
      </c>
      <c r="L506">
        <v>5.8</v>
      </c>
      <c r="M506">
        <v>28.866</v>
      </c>
      <c r="N506">
        <v>5.7798999999999996</v>
      </c>
      <c r="O506">
        <v>28.866</v>
      </c>
      <c r="P506"/>
    </row>
    <row r="507" spans="2:16" x14ac:dyDescent="0.25">
      <c r="B507" t="s">
        <v>662</v>
      </c>
      <c r="C507" t="s">
        <v>132</v>
      </c>
      <c r="D507">
        <v>1.1000000000000001</v>
      </c>
      <c r="E507">
        <v>3</v>
      </c>
      <c r="F507">
        <v>0.01</v>
      </c>
      <c r="G507" t="s">
        <v>24</v>
      </c>
      <c r="H507" t="s">
        <v>23</v>
      </c>
      <c r="I507">
        <v>5</v>
      </c>
      <c r="J507">
        <v>10</v>
      </c>
      <c r="K507" t="s">
        <v>21</v>
      </c>
      <c r="L507">
        <v>6.3734000000000002</v>
      </c>
      <c r="M507">
        <v>28.728999999999999</v>
      </c>
      <c r="N507">
        <v>6.3715000000000002</v>
      </c>
      <c r="O507">
        <v>28.728999999999999</v>
      </c>
      <c r="P507"/>
    </row>
    <row r="508" spans="2:16" x14ac:dyDescent="0.25">
      <c r="B508" t="s">
        <v>663</v>
      </c>
      <c r="C508" t="s">
        <v>132</v>
      </c>
      <c r="D508">
        <v>1.1000000000000001</v>
      </c>
      <c r="E508">
        <v>3</v>
      </c>
      <c r="F508">
        <v>0.1</v>
      </c>
      <c r="G508" t="s">
        <v>24</v>
      </c>
      <c r="H508" t="s">
        <v>23</v>
      </c>
      <c r="I508">
        <v>5</v>
      </c>
      <c r="J508">
        <v>10</v>
      </c>
      <c r="K508" t="s">
        <v>21</v>
      </c>
      <c r="L508">
        <v>45.930999999999997</v>
      </c>
      <c r="M508">
        <v>21.05</v>
      </c>
      <c r="N508">
        <v>45.927999999999997</v>
      </c>
      <c r="O508">
        <v>21.048999999999999</v>
      </c>
      <c r="P508"/>
    </row>
    <row r="509" spans="2:16" x14ac:dyDescent="0.25">
      <c r="B509" t="s">
        <v>664</v>
      </c>
      <c r="C509" t="s">
        <v>132</v>
      </c>
      <c r="D509">
        <v>3</v>
      </c>
      <c r="E509">
        <v>11</v>
      </c>
      <c r="F509">
        <v>1E-4</v>
      </c>
      <c r="G509" t="s">
        <v>24</v>
      </c>
      <c r="H509" t="s">
        <v>23</v>
      </c>
      <c r="I509">
        <v>4.4999999999999998E-2</v>
      </c>
      <c r="J509">
        <v>0.1</v>
      </c>
      <c r="K509" t="s">
        <v>21</v>
      </c>
      <c r="L509">
        <v>1.4000000000000001</v>
      </c>
      <c r="M509">
        <v>2.9</v>
      </c>
      <c r="N509">
        <v>1.3513999999999999</v>
      </c>
      <c r="O509">
        <v>2.9169</v>
      </c>
      <c r="P509"/>
    </row>
    <row r="510" spans="2:16" x14ac:dyDescent="0.25">
      <c r="B510" t="s">
        <v>665</v>
      </c>
      <c r="C510" t="s">
        <v>132</v>
      </c>
      <c r="D510">
        <v>3</v>
      </c>
      <c r="E510">
        <v>11</v>
      </c>
      <c r="F510">
        <v>1E-3</v>
      </c>
      <c r="G510" t="s">
        <v>24</v>
      </c>
      <c r="H510" t="s">
        <v>23</v>
      </c>
      <c r="I510">
        <v>4.4999999999999998E-2</v>
      </c>
      <c r="J510">
        <v>0.1</v>
      </c>
      <c r="K510" t="s">
        <v>21</v>
      </c>
      <c r="L510">
        <v>1.4000000000000001</v>
      </c>
      <c r="M510">
        <v>2.9058999999999999</v>
      </c>
      <c r="N510">
        <v>1.3976</v>
      </c>
      <c r="O510">
        <v>2.9058000000000002</v>
      </c>
      <c r="P510"/>
    </row>
    <row r="511" spans="2:16" x14ac:dyDescent="0.25">
      <c r="B511" t="s">
        <v>666</v>
      </c>
      <c r="C511" t="s">
        <v>132</v>
      </c>
      <c r="D511">
        <v>3</v>
      </c>
      <c r="E511">
        <v>11</v>
      </c>
      <c r="F511">
        <v>0.01</v>
      </c>
      <c r="G511" t="s">
        <v>24</v>
      </c>
      <c r="H511" t="s">
        <v>23</v>
      </c>
      <c r="I511">
        <v>4.4999999999999998E-2</v>
      </c>
      <c r="J511">
        <v>0.1</v>
      </c>
      <c r="K511" t="s">
        <v>21</v>
      </c>
      <c r="L511">
        <v>4.8275999999999994</v>
      </c>
      <c r="M511">
        <v>2.2254999999999998</v>
      </c>
      <c r="N511">
        <v>4.8255999999999997</v>
      </c>
      <c r="O511">
        <v>2.2248999999999999</v>
      </c>
      <c r="P511"/>
    </row>
    <row r="512" spans="2:16" x14ac:dyDescent="0.25">
      <c r="B512" t="s">
        <v>667</v>
      </c>
      <c r="C512" t="s">
        <v>132</v>
      </c>
      <c r="D512">
        <v>3</v>
      </c>
      <c r="E512">
        <v>11</v>
      </c>
      <c r="F512">
        <v>0.1</v>
      </c>
      <c r="G512" t="s">
        <v>24</v>
      </c>
      <c r="H512" t="s">
        <v>23</v>
      </c>
      <c r="I512">
        <v>4.4999999999999998E-2</v>
      </c>
      <c r="J512">
        <v>0.1</v>
      </c>
      <c r="K512" t="s">
        <v>21</v>
      </c>
      <c r="L512">
        <v>57.774000000000001</v>
      </c>
      <c r="M512">
        <v>0.35783999999999999</v>
      </c>
      <c r="N512">
        <v>57.772999999999996</v>
      </c>
      <c r="O512">
        <v>0.35697000000000001</v>
      </c>
      <c r="P512"/>
    </row>
    <row r="513" spans="2:16" x14ac:dyDescent="0.25">
      <c r="B513" t="s">
        <v>668</v>
      </c>
      <c r="C513" t="s">
        <v>132</v>
      </c>
      <c r="D513">
        <v>3</v>
      </c>
      <c r="E513">
        <v>11</v>
      </c>
      <c r="F513">
        <v>1</v>
      </c>
      <c r="G513" t="s">
        <v>24</v>
      </c>
      <c r="H513" t="s">
        <v>23</v>
      </c>
      <c r="I513">
        <v>4.4999999999999998E-2</v>
      </c>
      <c r="J513">
        <v>0.1</v>
      </c>
      <c r="K513" t="s">
        <v>21</v>
      </c>
      <c r="L513">
        <v>579.98</v>
      </c>
      <c r="M513">
        <v>3.6360999999999997E-2</v>
      </c>
      <c r="N513">
        <v>579.98</v>
      </c>
      <c r="O513">
        <v>3.6004000000000001E-2</v>
      </c>
      <c r="P513"/>
    </row>
    <row r="514" spans="2:16" x14ac:dyDescent="0.25">
      <c r="B514" t="s">
        <v>669</v>
      </c>
      <c r="C514" t="s">
        <v>132</v>
      </c>
      <c r="D514">
        <v>3</v>
      </c>
      <c r="E514">
        <v>11</v>
      </c>
      <c r="F514">
        <v>1E-4</v>
      </c>
      <c r="G514" t="s">
        <v>24</v>
      </c>
      <c r="H514" t="s">
        <v>23</v>
      </c>
      <c r="I514">
        <v>0.1</v>
      </c>
      <c r="J514">
        <v>1</v>
      </c>
      <c r="K514" t="s">
        <v>21</v>
      </c>
      <c r="L514">
        <v>0.72</v>
      </c>
      <c r="M514">
        <v>4.9000000000000004</v>
      </c>
      <c r="N514">
        <v>0.71179000000000003</v>
      </c>
      <c r="O514">
        <v>4.8616999999999999</v>
      </c>
      <c r="P514"/>
    </row>
    <row r="515" spans="2:16" x14ac:dyDescent="0.25">
      <c r="B515" t="s">
        <v>670</v>
      </c>
      <c r="C515" t="s">
        <v>132</v>
      </c>
      <c r="D515">
        <v>3</v>
      </c>
      <c r="E515">
        <v>11</v>
      </c>
      <c r="F515">
        <v>1E-3</v>
      </c>
      <c r="G515" t="s">
        <v>24</v>
      </c>
      <c r="H515" t="s">
        <v>23</v>
      </c>
      <c r="I515">
        <v>0.1</v>
      </c>
      <c r="J515">
        <v>1</v>
      </c>
      <c r="K515" t="s">
        <v>21</v>
      </c>
      <c r="L515">
        <v>0.74790999999999996</v>
      </c>
      <c r="M515">
        <v>4.8524000000000003</v>
      </c>
      <c r="N515">
        <v>0.74717999999999996</v>
      </c>
      <c r="O515">
        <v>4.8524000000000003</v>
      </c>
      <c r="P515"/>
    </row>
    <row r="516" spans="2:16" x14ac:dyDescent="0.25">
      <c r="B516" t="s">
        <v>671</v>
      </c>
      <c r="C516" t="s">
        <v>132</v>
      </c>
      <c r="D516">
        <v>3</v>
      </c>
      <c r="E516">
        <v>11</v>
      </c>
      <c r="F516">
        <v>0.01</v>
      </c>
      <c r="G516" t="s">
        <v>24</v>
      </c>
      <c r="H516" t="s">
        <v>23</v>
      </c>
      <c r="I516">
        <v>0.1</v>
      </c>
      <c r="J516">
        <v>1</v>
      </c>
      <c r="K516" t="s">
        <v>21</v>
      </c>
      <c r="L516">
        <v>3.6609000000000003</v>
      </c>
      <c r="M516">
        <v>4.1627000000000001</v>
      </c>
      <c r="N516">
        <v>3.6587000000000001</v>
      </c>
      <c r="O516">
        <v>4.1624999999999996</v>
      </c>
      <c r="P516"/>
    </row>
    <row r="517" spans="2:16" x14ac:dyDescent="0.25">
      <c r="B517" t="s">
        <v>672</v>
      </c>
      <c r="C517" t="s">
        <v>132</v>
      </c>
      <c r="D517">
        <v>3</v>
      </c>
      <c r="E517">
        <v>11</v>
      </c>
      <c r="F517">
        <v>0.1</v>
      </c>
      <c r="G517" t="s">
        <v>24</v>
      </c>
      <c r="H517" t="s">
        <v>23</v>
      </c>
      <c r="I517">
        <v>0.1</v>
      </c>
      <c r="J517">
        <v>1</v>
      </c>
      <c r="K517" t="s">
        <v>21</v>
      </c>
      <c r="L517">
        <v>57.346999999999994</v>
      </c>
      <c r="M517">
        <v>0.85580000000000001</v>
      </c>
      <c r="N517">
        <v>57.345999999999997</v>
      </c>
      <c r="O517">
        <v>0.85494999999999999</v>
      </c>
      <c r="P517"/>
    </row>
    <row r="518" spans="2:16" x14ac:dyDescent="0.25">
      <c r="B518" t="s">
        <v>673</v>
      </c>
      <c r="C518" t="s">
        <v>132</v>
      </c>
      <c r="D518">
        <v>3</v>
      </c>
      <c r="E518">
        <v>11</v>
      </c>
      <c r="F518">
        <v>1</v>
      </c>
      <c r="G518" t="s">
        <v>24</v>
      </c>
      <c r="H518" t="s">
        <v>23</v>
      </c>
      <c r="I518">
        <v>0.1</v>
      </c>
      <c r="J518">
        <v>1</v>
      </c>
      <c r="K518" t="s">
        <v>21</v>
      </c>
      <c r="L518">
        <v>579.92999999999995</v>
      </c>
      <c r="M518">
        <v>8.7455000000000005E-2</v>
      </c>
      <c r="N518">
        <v>579.92999999999995</v>
      </c>
      <c r="O518">
        <v>8.7097999999999995E-2</v>
      </c>
      <c r="P518"/>
    </row>
    <row r="519" spans="2:16" x14ac:dyDescent="0.25">
      <c r="B519" t="s">
        <v>674</v>
      </c>
      <c r="C519" t="s">
        <v>132</v>
      </c>
      <c r="D519">
        <v>3</v>
      </c>
      <c r="E519">
        <v>11</v>
      </c>
      <c r="F519">
        <v>1E-4</v>
      </c>
      <c r="G519" t="s">
        <v>24</v>
      </c>
      <c r="H519" t="s">
        <v>23</v>
      </c>
      <c r="I519">
        <v>1</v>
      </c>
      <c r="J519">
        <v>5</v>
      </c>
      <c r="K519" t="s">
        <v>21</v>
      </c>
      <c r="L519">
        <v>2.4</v>
      </c>
      <c r="M519">
        <v>35</v>
      </c>
      <c r="N519">
        <v>2.3096000000000001</v>
      </c>
      <c r="O519">
        <v>34.640999999999998</v>
      </c>
      <c r="P519"/>
    </row>
    <row r="520" spans="2:16" x14ac:dyDescent="0.25">
      <c r="B520" t="s">
        <v>675</v>
      </c>
      <c r="C520" t="s">
        <v>132</v>
      </c>
      <c r="D520">
        <v>3</v>
      </c>
      <c r="E520">
        <v>11</v>
      </c>
      <c r="F520">
        <v>1E-3</v>
      </c>
      <c r="G520" t="s">
        <v>24</v>
      </c>
      <c r="H520" t="s">
        <v>23</v>
      </c>
      <c r="I520">
        <v>1</v>
      </c>
      <c r="J520">
        <v>5</v>
      </c>
      <c r="K520" t="s">
        <v>21</v>
      </c>
      <c r="L520">
        <v>2.4</v>
      </c>
      <c r="M520">
        <v>34.640999999999998</v>
      </c>
      <c r="N520">
        <v>2.3111000000000002</v>
      </c>
      <c r="O520">
        <v>34.640999999999998</v>
      </c>
      <c r="P520"/>
    </row>
    <row r="521" spans="2:16" x14ac:dyDescent="0.25">
      <c r="B521" t="s">
        <v>676</v>
      </c>
      <c r="C521" t="s">
        <v>132</v>
      </c>
      <c r="D521">
        <v>3</v>
      </c>
      <c r="E521">
        <v>11</v>
      </c>
      <c r="F521">
        <v>0.01</v>
      </c>
      <c r="G521" t="s">
        <v>24</v>
      </c>
      <c r="H521" t="s">
        <v>23</v>
      </c>
      <c r="I521">
        <v>1</v>
      </c>
      <c r="J521">
        <v>5</v>
      </c>
      <c r="K521" t="s">
        <v>21</v>
      </c>
      <c r="L521">
        <v>2.5151000000000003</v>
      </c>
      <c r="M521">
        <v>34.627000000000002</v>
      </c>
      <c r="N521">
        <v>2.5097</v>
      </c>
      <c r="O521">
        <v>34.627000000000002</v>
      </c>
      <c r="P521"/>
    </row>
    <row r="522" spans="2:16" x14ac:dyDescent="0.25">
      <c r="B522" t="s">
        <v>677</v>
      </c>
      <c r="C522" t="s">
        <v>132</v>
      </c>
      <c r="D522">
        <v>3</v>
      </c>
      <c r="E522">
        <v>11</v>
      </c>
      <c r="F522">
        <v>0.1</v>
      </c>
      <c r="G522" t="s">
        <v>24</v>
      </c>
      <c r="H522" t="s">
        <v>23</v>
      </c>
      <c r="I522">
        <v>1</v>
      </c>
      <c r="J522">
        <v>5</v>
      </c>
      <c r="K522" t="s">
        <v>21</v>
      </c>
      <c r="L522">
        <v>21.042000000000002</v>
      </c>
      <c r="M522">
        <v>33.335999999999999</v>
      </c>
      <c r="N522">
        <v>21.028000000000002</v>
      </c>
      <c r="O522">
        <v>33.335999999999999</v>
      </c>
      <c r="P522"/>
    </row>
    <row r="523" spans="2:16" x14ac:dyDescent="0.25">
      <c r="B523" t="s">
        <v>678</v>
      </c>
      <c r="C523" t="s">
        <v>132</v>
      </c>
      <c r="D523">
        <v>3</v>
      </c>
      <c r="E523">
        <v>11</v>
      </c>
      <c r="F523">
        <v>1</v>
      </c>
      <c r="G523" t="s">
        <v>24</v>
      </c>
      <c r="H523" t="s">
        <v>23</v>
      </c>
      <c r="I523">
        <v>1</v>
      </c>
      <c r="J523">
        <v>5</v>
      </c>
      <c r="K523" t="s">
        <v>21</v>
      </c>
      <c r="L523">
        <v>550.05999999999995</v>
      </c>
      <c r="M523">
        <v>13.201000000000001</v>
      </c>
      <c r="N523">
        <v>550.04999999999995</v>
      </c>
      <c r="O523">
        <v>13.2</v>
      </c>
      <c r="P523"/>
    </row>
    <row r="524" spans="2:16" x14ac:dyDescent="0.25">
      <c r="B524" t="s">
        <v>679</v>
      </c>
      <c r="C524" t="s">
        <v>132</v>
      </c>
      <c r="D524">
        <v>11</v>
      </c>
      <c r="E524">
        <v>20.5</v>
      </c>
      <c r="F524">
        <v>1E-4</v>
      </c>
      <c r="G524" t="s">
        <v>24</v>
      </c>
      <c r="H524" t="s">
        <v>23</v>
      </c>
      <c r="I524">
        <v>4.4999999999999998E-2</v>
      </c>
      <c r="J524">
        <v>0.1</v>
      </c>
      <c r="K524" t="s">
        <v>21</v>
      </c>
      <c r="L524">
        <v>5.8</v>
      </c>
      <c r="M524">
        <v>1.4</v>
      </c>
      <c r="N524">
        <v>5.7744</v>
      </c>
      <c r="O524">
        <v>1.3855999999999999</v>
      </c>
      <c r="P524"/>
    </row>
    <row r="525" spans="2:16" x14ac:dyDescent="0.25">
      <c r="B525" t="s">
        <v>680</v>
      </c>
      <c r="C525" t="s">
        <v>132</v>
      </c>
      <c r="D525">
        <v>11</v>
      </c>
      <c r="E525">
        <v>20.5</v>
      </c>
      <c r="F525">
        <v>1E-3</v>
      </c>
      <c r="G525" t="s">
        <v>24</v>
      </c>
      <c r="H525" t="s">
        <v>23</v>
      </c>
      <c r="I525">
        <v>4.4999999999999998E-2</v>
      </c>
      <c r="J525">
        <v>0.1</v>
      </c>
      <c r="K525" t="s">
        <v>21</v>
      </c>
      <c r="L525">
        <v>5.8</v>
      </c>
      <c r="M525">
        <v>1.3857999999999999</v>
      </c>
      <c r="N525">
        <v>5.7854999999999999</v>
      </c>
      <c r="O525">
        <v>1.3853</v>
      </c>
      <c r="P525"/>
    </row>
    <row r="526" spans="2:16" x14ac:dyDescent="0.25">
      <c r="B526" t="s">
        <v>681</v>
      </c>
      <c r="C526" t="s">
        <v>132</v>
      </c>
      <c r="D526">
        <v>11</v>
      </c>
      <c r="E526">
        <v>20.5</v>
      </c>
      <c r="F526">
        <v>0.01</v>
      </c>
      <c r="G526" t="s">
        <v>24</v>
      </c>
      <c r="H526" t="s">
        <v>23</v>
      </c>
      <c r="I526">
        <v>4.4999999999999998E-2</v>
      </c>
      <c r="J526">
        <v>0.1</v>
      </c>
      <c r="K526" t="s">
        <v>21</v>
      </c>
      <c r="L526">
        <v>6.9250999999999996</v>
      </c>
      <c r="M526">
        <v>1.3563000000000001</v>
      </c>
      <c r="N526">
        <v>6.9028999999999998</v>
      </c>
      <c r="O526">
        <v>1.3544</v>
      </c>
      <c r="P526"/>
    </row>
    <row r="527" spans="2:16" x14ac:dyDescent="0.25">
      <c r="B527" t="s">
        <v>682</v>
      </c>
      <c r="C527" t="s">
        <v>132</v>
      </c>
      <c r="D527">
        <v>11</v>
      </c>
      <c r="E527">
        <v>20.5</v>
      </c>
      <c r="F527">
        <v>0.1</v>
      </c>
      <c r="G527" t="s">
        <v>24</v>
      </c>
      <c r="H527" t="s">
        <v>23</v>
      </c>
      <c r="I527">
        <v>4.4999999999999998E-2</v>
      </c>
      <c r="J527">
        <v>0.1</v>
      </c>
      <c r="K527" t="s">
        <v>21</v>
      </c>
      <c r="L527">
        <v>55.153999999999996</v>
      </c>
      <c r="M527">
        <v>0.59967999999999999</v>
      </c>
      <c r="N527">
        <v>55.168999999999997</v>
      </c>
      <c r="O527">
        <v>0.59282000000000001</v>
      </c>
      <c r="P527"/>
    </row>
    <row r="528" spans="2:16" x14ac:dyDescent="0.25">
      <c r="B528" t="s">
        <v>683</v>
      </c>
      <c r="C528" t="s">
        <v>132</v>
      </c>
      <c r="D528">
        <v>11</v>
      </c>
      <c r="E528">
        <v>20.5</v>
      </c>
      <c r="F528">
        <v>1</v>
      </c>
      <c r="G528" t="s">
        <v>24</v>
      </c>
      <c r="H528" t="s">
        <v>23</v>
      </c>
      <c r="I528">
        <v>4.4999999999999998E-2</v>
      </c>
      <c r="J528">
        <v>0.1</v>
      </c>
      <c r="K528" t="s">
        <v>21</v>
      </c>
      <c r="L528">
        <v>579.65</v>
      </c>
      <c r="M528">
        <v>6.9282999999999997E-2</v>
      </c>
      <c r="N528">
        <v>579.66</v>
      </c>
      <c r="O528">
        <v>6.5852999999999995E-2</v>
      </c>
      <c r="P528"/>
    </row>
    <row r="529" spans="2:16" x14ac:dyDescent="0.25">
      <c r="B529" t="s">
        <v>684</v>
      </c>
      <c r="C529" t="s">
        <v>132</v>
      </c>
      <c r="D529">
        <v>11</v>
      </c>
      <c r="E529">
        <v>20.5</v>
      </c>
      <c r="F529">
        <v>1E-4</v>
      </c>
      <c r="G529" t="s">
        <v>24</v>
      </c>
      <c r="H529" t="s">
        <v>23</v>
      </c>
      <c r="I529">
        <v>0.1</v>
      </c>
      <c r="J529">
        <v>1</v>
      </c>
      <c r="K529" t="s">
        <v>21</v>
      </c>
      <c r="L529">
        <v>6.5</v>
      </c>
      <c r="M529">
        <v>1.7</v>
      </c>
      <c r="N529">
        <v>5.7746000000000004</v>
      </c>
      <c r="O529">
        <v>1.732</v>
      </c>
      <c r="P529"/>
    </row>
    <row r="530" spans="2:16" x14ac:dyDescent="0.25">
      <c r="B530" t="s">
        <v>685</v>
      </c>
      <c r="C530" t="s">
        <v>132</v>
      </c>
      <c r="D530">
        <v>11</v>
      </c>
      <c r="E530">
        <v>20.5</v>
      </c>
      <c r="F530">
        <v>1E-3</v>
      </c>
      <c r="G530" t="s">
        <v>24</v>
      </c>
      <c r="H530" t="s">
        <v>23</v>
      </c>
      <c r="I530">
        <v>0.1</v>
      </c>
      <c r="J530">
        <v>1</v>
      </c>
      <c r="K530" t="s">
        <v>21</v>
      </c>
      <c r="L530">
        <v>6.5</v>
      </c>
      <c r="M530">
        <v>1.7321</v>
      </c>
      <c r="N530">
        <v>5.7831999999999999</v>
      </c>
      <c r="O530">
        <v>1.7318</v>
      </c>
      <c r="P530"/>
    </row>
    <row r="531" spans="2:16" x14ac:dyDescent="0.25">
      <c r="B531" t="s">
        <v>686</v>
      </c>
      <c r="C531" t="s">
        <v>132</v>
      </c>
      <c r="D531">
        <v>11</v>
      </c>
      <c r="E531">
        <v>20.5</v>
      </c>
      <c r="F531">
        <v>0.01</v>
      </c>
      <c r="G531" t="s">
        <v>24</v>
      </c>
      <c r="H531" t="s">
        <v>23</v>
      </c>
      <c r="I531">
        <v>0.1</v>
      </c>
      <c r="J531">
        <v>1</v>
      </c>
      <c r="K531" t="s">
        <v>21</v>
      </c>
      <c r="L531">
        <v>6.7679999999999998</v>
      </c>
      <c r="M531">
        <v>1.7058</v>
      </c>
      <c r="N531">
        <v>6.7462999999999997</v>
      </c>
      <c r="O531">
        <v>1.7043999999999999</v>
      </c>
      <c r="P531"/>
    </row>
    <row r="532" spans="2:16" x14ac:dyDescent="0.25">
      <c r="B532" t="s">
        <v>687</v>
      </c>
      <c r="C532" t="s">
        <v>132</v>
      </c>
      <c r="D532">
        <v>11</v>
      </c>
      <c r="E532">
        <v>20.5</v>
      </c>
      <c r="F532">
        <v>0.1</v>
      </c>
      <c r="G532" t="s">
        <v>24</v>
      </c>
      <c r="H532" t="s">
        <v>23</v>
      </c>
      <c r="I532">
        <v>0.1</v>
      </c>
      <c r="J532">
        <v>1</v>
      </c>
      <c r="K532" t="s">
        <v>21</v>
      </c>
      <c r="L532">
        <v>53.701000000000001</v>
      </c>
      <c r="M532">
        <v>0.85897999999999997</v>
      </c>
      <c r="N532">
        <v>53.71</v>
      </c>
      <c r="O532">
        <v>0.85270000000000001</v>
      </c>
      <c r="P532"/>
    </row>
    <row r="533" spans="2:16" x14ac:dyDescent="0.25">
      <c r="B533" t="s">
        <v>688</v>
      </c>
      <c r="C533" t="s">
        <v>132</v>
      </c>
      <c r="D533">
        <v>11</v>
      </c>
      <c r="E533">
        <v>20.5</v>
      </c>
      <c r="F533">
        <v>1</v>
      </c>
      <c r="G533" t="s">
        <v>24</v>
      </c>
      <c r="H533" t="s">
        <v>23</v>
      </c>
      <c r="I533">
        <v>0.1</v>
      </c>
      <c r="J533">
        <v>1</v>
      </c>
      <c r="K533" t="s">
        <v>21</v>
      </c>
      <c r="L533">
        <v>579.43999999999994</v>
      </c>
      <c r="M533">
        <v>0.10196</v>
      </c>
      <c r="N533">
        <v>579.45000000000005</v>
      </c>
      <c r="O533">
        <v>9.8538000000000001E-2</v>
      </c>
      <c r="P533"/>
    </row>
    <row r="534" spans="2:16" x14ac:dyDescent="0.25">
      <c r="B534" t="s">
        <v>689</v>
      </c>
      <c r="C534" t="s">
        <v>132</v>
      </c>
      <c r="D534">
        <v>11</v>
      </c>
      <c r="E534">
        <v>20.5</v>
      </c>
      <c r="F534">
        <v>1E-4</v>
      </c>
      <c r="G534" t="s">
        <v>24</v>
      </c>
      <c r="H534" t="s">
        <v>23</v>
      </c>
      <c r="I534">
        <v>1</v>
      </c>
      <c r="J534">
        <v>5</v>
      </c>
      <c r="K534" t="s">
        <v>21</v>
      </c>
      <c r="L534">
        <v>6.5</v>
      </c>
      <c r="M534">
        <v>1.7</v>
      </c>
      <c r="N534">
        <v>5.7746000000000004</v>
      </c>
      <c r="O534">
        <v>1.732</v>
      </c>
      <c r="P534"/>
    </row>
    <row r="535" spans="2:16" x14ac:dyDescent="0.25">
      <c r="B535" t="s">
        <v>690</v>
      </c>
      <c r="C535" t="s">
        <v>132</v>
      </c>
      <c r="D535">
        <v>11</v>
      </c>
      <c r="E535">
        <v>20.5</v>
      </c>
      <c r="F535">
        <v>1E-3</v>
      </c>
      <c r="G535" t="s">
        <v>24</v>
      </c>
      <c r="H535" t="s">
        <v>23</v>
      </c>
      <c r="I535">
        <v>1</v>
      </c>
      <c r="J535">
        <v>5</v>
      </c>
      <c r="K535" t="s">
        <v>21</v>
      </c>
      <c r="L535">
        <v>6.5</v>
      </c>
      <c r="M535">
        <v>1.7321</v>
      </c>
      <c r="N535">
        <v>5.7831999999999999</v>
      </c>
      <c r="O535">
        <v>1.7318</v>
      </c>
      <c r="P535"/>
    </row>
    <row r="536" spans="2:16" x14ac:dyDescent="0.25">
      <c r="B536" t="s">
        <v>691</v>
      </c>
      <c r="C536" t="s">
        <v>132</v>
      </c>
      <c r="D536">
        <v>11</v>
      </c>
      <c r="E536">
        <v>20.5</v>
      </c>
      <c r="F536">
        <v>0.01</v>
      </c>
      <c r="G536" t="s">
        <v>24</v>
      </c>
      <c r="H536" t="s">
        <v>23</v>
      </c>
      <c r="I536">
        <v>1</v>
      </c>
      <c r="J536">
        <v>5</v>
      </c>
      <c r="K536" t="s">
        <v>21</v>
      </c>
      <c r="L536">
        <v>6.7679999999999998</v>
      </c>
      <c r="M536">
        <v>1.7058</v>
      </c>
      <c r="N536">
        <v>6.7462999999999997</v>
      </c>
      <c r="O536">
        <v>1.7043999999999999</v>
      </c>
      <c r="P536"/>
    </row>
    <row r="537" spans="2:16" x14ac:dyDescent="0.25">
      <c r="B537" t="s">
        <v>692</v>
      </c>
      <c r="C537" t="s">
        <v>132</v>
      </c>
      <c r="D537">
        <v>11</v>
      </c>
      <c r="E537">
        <v>20.5</v>
      </c>
      <c r="F537">
        <v>0.1</v>
      </c>
      <c r="G537" t="s">
        <v>24</v>
      </c>
      <c r="H537" t="s">
        <v>23</v>
      </c>
      <c r="I537">
        <v>1</v>
      </c>
      <c r="J537">
        <v>5</v>
      </c>
      <c r="K537" t="s">
        <v>21</v>
      </c>
      <c r="L537">
        <v>53.701000000000001</v>
      </c>
      <c r="M537">
        <v>0.85897999999999997</v>
      </c>
      <c r="N537">
        <v>53.71</v>
      </c>
      <c r="O537">
        <v>0.85270000000000001</v>
      </c>
      <c r="P537"/>
    </row>
    <row r="538" spans="2:16" x14ac:dyDescent="0.25">
      <c r="B538" t="s">
        <v>693</v>
      </c>
      <c r="C538" t="s">
        <v>132</v>
      </c>
      <c r="D538">
        <v>11</v>
      </c>
      <c r="E538">
        <v>20.5</v>
      </c>
      <c r="F538">
        <v>1</v>
      </c>
      <c r="G538" t="s">
        <v>24</v>
      </c>
      <c r="H538" t="s">
        <v>23</v>
      </c>
      <c r="I538">
        <v>1</v>
      </c>
      <c r="J538">
        <v>5</v>
      </c>
      <c r="K538" t="s">
        <v>21</v>
      </c>
      <c r="L538">
        <v>579.43999999999994</v>
      </c>
      <c r="M538">
        <v>0.10196</v>
      </c>
      <c r="N538">
        <v>579.45000000000005</v>
      </c>
      <c r="O538">
        <v>9.8538000000000001E-2</v>
      </c>
      <c r="P538"/>
    </row>
    <row r="539" spans="2:16" x14ac:dyDescent="0.25">
      <c r="B539" t="s">
        <v>694</v>
      </c>
      <c r="C539" t="s">
        <v>175</v>
      </c>
      <c r="D539">
        <v>1</v>
      </c>
      <c r="E539">
        <v>11</v>
      </c>
      <c r="F539">
        <v>1E-4</v>
      </c>
      <c r="G539" t="s">
        <v>24</v>
      </c>
      <c r="H539" t="s">
        <v>23</v>
      </c>
      <c r="I539">
        <v>0.01</v>
      </c>
      <c r="J539">
        <v>4.4999999999999998E-2</v>
      </c>
      <c r="K539" t="s">
        <v>21</v>
      </c>
      <c r="L539">
        <v>3.6</v>
      </c>
      <c r="M539">
        <v>2.2999999999999998</v>
      </c>
      <c r="N539">
        <v>0.51063999999999998</v>
      </c>
      <c r="O539">
        <v>1.9785999999999999</v>
      </c>
      <c r="P539"/>
    </row>
    <row r="540" spans="2:16" x14ac:dyDescent="0.25">
      <c r="B540" t="s">
        <v>695</v>
      </c>
      <c r="C540" t="s">
        <v>175</v>
      </c>
      <c r="D540">
        <v>1</v>
      </c>
      <c r="E540">
        <v>11</v>
      </c>
      <c r="F540">
        <v>1E-3</v>
      </c>
      <c r="G540" t="s">
        <v>24</v>
      </c>
      <c r="H540" t="s">
        <v>23</v>
      </c>
      <c r="I540">
        <v>0.01</v>
      </c>
      <c r="J540">
        <v>4.4999999999999998E-2</v>
      </c>
      <c r="K540" t="s">
        <v>21</v>
      </c>
      <c r="L540">
        <v>4.0308999999999999</v>
      </c>
      <c r="M540">
        <v>2.2608000000000001</v>
      </c>
      <c r="N540">
        <v>4.6122999999999994</v>
      </c>
      <c r="O540">
        <v>1.6726000000000001</v>
      </c>
      <c r="P540"/>
    </row>
    <row r="541" spans="2:16" x14ac:dyDescent="0.25">
      <c r="B541" t="s">
        <v>696</v>
      </c>
      <c r="C541" t="s">
        <v>175</v>
      </c>
      <c r="D541">
        <v>1</v>
      </c>
      <c r="E541">
        <v>11</v>
      </c>
      <c r="F541">
        <v>0.01</v>
      </c>
      <c r="G541" t="s">
        <v>24</v>
      </c>
      <c r="H541" t="s">
        <v>23</v>
      </c>
      <c r="I541">
        <v>0.01</v>
      </c>
      <c r="J541">
        <v>4.4999999999999998E-2</v>
      </c>
      <c r="K541" t="s">
        <v>21</v>
      </c>
      <c r="L541">
        <v>57.644999999999996</v>
      </c>
      <c r="M541">
        <v>0.40888000000000002</v>
      </c>
      <c r="N541">
        <v>57.643000000000001</v>
      </c>
      <c r="O541">
        <v>0.40772000000000003</v>
      </c>
      <c r="P541"/>
    </row>
    <row r="542" spans="2:16" x14ac:dyDescent="0.25">
      <c r="B542" t="s">
        <v>697</v>
      </c>
      <c r="C542" t="s">
        <v>175</v>
      </c>
      <c r="D542">
        <v>1</v>
      </c>
      <c r="E542">
        <v>11</v>
      </c>
      <c r="F542">
        <v>0.1</v>
      </c>
      <c r="G542" t="s">
        <v>24</v>
      </c>
      <c r="H542" t="s">
        <v>23</v>
      </c>
      <c r="I542">
        <v>0.01</v>
      </c>
      <c r="J542">
        <v>4.4999999999999998E-2</v>
      </c>
      <c r="K542" t="s">
        <v>21</v>
      </c>
      <c r="L542">
        <v>579.96</v>
      </c>
      <c r="M542">
        <v>4.2733E-2</v>
      </c>
      <c r="N542">
        <v>579.96</v>
      </c>
      <c r="O542">
        <v>4.2224999999999999E-2</v>
      </c>
      <c r="P542"/>
    </row>
    <row r="543" spans="2:16" x14ac:dyDescent="0.25">
      <c r="B543" t="s">
        <v>698</v>
      </c>
      <c r="C543" t="s">
        <v>175</v>
      </c>
      <c r="D543">
        <v>1</v>
      </c>
      <c r="E543">
        <v>11</v>
      </c>
      <c r="F543">
        <v>1</v>
      </c>
      <c r="G543" t="s">
        <v>24</v>
      </c>
      <c r="H543" t="s">
        <v>23</v>
      </c>
      <c r="I543">
        <v>0.01</v>
      </c>
      <c r="J543">
        <v>4.4999999999999998E-2</v>
      </c>
      <c r="K543" t="s">
        <v>21</v>
      </c>
      <c r="L543">
        <v>5800</v>
      </c>
      <c r="M543">
        <v>4.4275E-3</v>
      </c>
      <c r="N543">
        <v>5800</v>
      </c>
      <c r="O543">
        <v>4.2240000000000003E-3</v>
      </c>
      <c r="P543"/>
    </row>
    <row r="544" spans="2:16" x14ac:dyDescent="0.25">
      <c r="B544" t="s">
        <v>699</v>
      </c>
      <c r="C544" t="s">
        <v>175</v>
      </c>
      <c r="D544">
        <v>1</v>
      </c>
      <c r="E544">
        <v>11</v>
      </c>
      <c r="F544">
        <v>10</v>
      </c>
      <c r="G544" t="s">
        <v>24</v>
      </c>
      <c r="H544" t="s">
        <v>23</v>
      </c>
      <c r="I544">
        <v>0.01</v>
      </c>
      <c r="J544">
        <v>4.4999999999999998E-2</v>
      </c>
      <c r="K544" t="s">
        <v>21</v>
      </c>
      <c r="L544">
        <v>58000</v>
      </c>
      <c r="M544">
        <v>5.0379000000000005E-4</v>
      </c>
      <c r="N544">
        <v>58000</v>
      </c>
      <c r="O544">
        <v>4.2240000000000002E-4</v>
      </c>
      <c r="P544"/>
    </row>
    <row r="545" spans="2:16" x14ac:dyDescent="0.25">
      <c r="B545" t="s">
        <v>700</v>
      </c>
      <c r="C545" t="s">
        <v>175</v>
      </c>
      <c r="D545">
        <v>1</v>
      </c>
      <c r="E545">
        <v>11</v>
      </c>
      <c r="F545">
        <v>1E-3</v>
      </c>
      <c r="G545" t="s">
        <v>24</v>
      </c>
      <c r="H545" t="s">
        <v>23</v>
      </c>
      <c r="I545">
        <v>4.4999999999999998E-2</v>
      </c>
      <c r="J545">
        <v>1</v>
      </c>
      <c r="K545" t="s">
        <v>21</v>
      </c>
      <c r="L545">
        <v>0.45</v>
      </c>
      <c r="M545">
        <v>2</v>
      </c>
      <c r="N545">
        <v>0.44338</v>
      </c>
      <c r="O545">
        <v>1.9670000000000001</v>
      </c>
      <c r="P545"/>
    </row>
    <row r="546" spans="2:16" x14ac:dyDescent="0.25">
      <c r="B546" t="s">
        <v>701</v>
      </c>
      <c r="C546" t="s">
        <v>175</v>
      </c>
      <c r="D546">
        <v>1</v>
      </c>
      <c r="E546">
        <v>11</v>
      </c>
      <c r="F546">
        <v>0.01</v>
      </c>
      <c r="G546" t="s">
        <v>24</v>
      </c>
      <c r="H546" t="s">
        <v>23</v>
      </c>
      <c r="I546">
        <v>4.4999999999999998E-2</v>
      </c>
      <c r="J546">
        <v>1</v>
      </c>
      <c r="K546" t="s">
        <v>21</v>
      </c>
      <c r="L546">
        <v>4.5987999999999998</v>
      </c>
      <c r="M546">
        <v>1.6572</v>
      </c>
      <c r="N546">
        <v>4.5972999999999997</v>
      </c>
      <c r="O546">
        <v>1.6568000000000001</v>
      </c>
      <c r="P546"/>
    </row>
    <row r="547" spans="2:16" x14ac:dyDescent="0.25">
      <c r="B547" t="s">
        <v>702</v>
      </c>
      <c r="C547" t="s">
        <v>175</v>
      </c>
      <c r="D547">
        <v>1</v>
      </c>
      <c r="E547">
        <v>11</v>
      </c>
      <c r="F547">
        <v>0.1</v>
      </c>
      <c r="G547" t="s">
        <v>24</v>
      </c>
      <c r="H547" t="s">
        <v>23</v>
      </c>
      <c r="I547">
        <v>4.4999999999999998E-2</v>
      </c>
      <c r="J547">
        <v>1</v>
      </c>
      <c r="K547" t="s">
        <v>21</v>
      </c>
      <c r="L547">
        <v>57.646000000000001</v>
      </c>
      <c r="M547">
        <v>0.40189000000000002</v>
      </c>
      <c r="N547">
        <v>57.646000000000001</v>
      </c>
      <c r="O547">
        <v>0.40110000000000001</v>
      </c>
      <c r="P547"/>
    </row>
    <row r="548" spans="2:16" x14ac:dyDescent="0.25">
      <c r="B548" t="s">
        <v>703</v>
      </c>
      <c r="C548" t="s">
        <v>175</v>
      </c>
      <c r="D548">
        <v>1</v>
      </c>
      <c r="E548">
        <v>11</v>
      </c>
      <c r="F548">
        <v>1</v>
      </c>
      <c r="G548" t="s">
        <v>24</v>
      </c>
      <c r="H548" t="s">
        <v>23</v>
      </c>
      <c r="I548">
        <v>4.4999999999999998E-2</v>
      </c>
      <c r="J548">
        <v>1</v>
      </c>
      <c r="K548" t="s">
        <v>21</v>
      </c>
      <c r="L548">
        <v>579.96</v>
      </c>
      <c r="M548">
        <v>4.1856999999999998E-2</v>
      </c>
      <c r="N548">
        <v>579.96</v>
      </c>
      <c r="O548">
        <v>4.1514000000000002E-2</v>
      </c>
      <c r="P548"/>
    </row>
    <row r="549" spans="2:16" x14ac:dyDescent="0.25">
      <c r="B549" t="s">
        <v>704</v>
      </c>
      <c r="C549" t="s">
        <v>175</v>
      </c>
      <c r="D549">
        <v>1</v>
      </c>
      <c r="E549">
        <v>11</v>
      </c>
      <c r="F549">
        <v>10</v>
      </c>
      <c r="G549" t="s">
        <v>24</v>
      </c>
      <c r="H549" t="s">
        <v>23</v>
      </c>
      <c r="I549">
        <v>4.4999999999999998E-2</v>
      </c>
      <c r="J549">
        <v>1</v>
      </c>
      <c r="K549" t="s">
        <v>21</v>
      </c>
      <c r="L549">
        <v>5800</v>
      </c>
      <c r="M549">
        <v>4.2902000000000001E-3</v>
      </c>
      <c r="N549">
        <v>5800</v>
      </c>
      <c r="O549">
        <v>4.1529000000000002E-3</v>
      </c>
      <c r="P549"/>
    </row>
    <row r="550" spans="2:16" x14ac:dyDescent="0.25">
      <c r="B550" t="s">
        <v>705</v>
      </c>
      <c r="C550" t="s">
        <v>175</v>
      </c>
      <c r="D550">
        <v>1</v>
      </c>
      <c r="E550">
        <v>11</v>
      </c>
      <c r="F550">
        <v>1E-3</v>
      </c>
      <c r="G550" t="s">
        <v>24</v>
      </c>
      <c r="H550" t="s">
        <v>23</v>
      </c>
      <c r="I550">
        <v>1</v>
      </c>
      <c r="J550">
        <v>5</v>
      </c>
      <c r="K550" t="s">
        <v>21</v>
      </c>
      <c r="L550">
        <v>11</v>
      </c>
      <c r="M550">
        <v>1.7</v>
      </c>
      <c r="N550">
        <v>10.739000000000001</v>
      </c>
      <c r="O550">
        <v>1.6769000000000001</v>
      </c>
      <c r="P550"/>
    </row>
    <row r="551" spans="2:16" x14ac:dyDescent="0.25">
      <c r="B551" t="s">
        <v>706</v>
      </c>
      <c r="C551" t="s">
        <v>175</v>
      </c>
      <c r="D551">
        <v>1</v>
      </c>
      <c r="E551">
        <v>11</v>
      </c>
      <c r="F551">
        <v>0.01</v>
      </c>
      <c r="G551" t="s">
        <v>24</v>
      </c>
      <c r="H551" t="s">
        <v>23</v>
      </c>
      <c r="I551">
        <v>1</v>
      </c>
      <c r="J551">
        <v>5</v>
      </c>
      <c r="K551" t="s">
        <v>21</v>
      </c>
      <c r="L551">
        <v>12.102</v>
      </c>
      <c r="M551">
        <v>1.6065</v>
      </c>
      <c r="N551">
        <v>12.087</v>
      </c>
      <c r="O551">
        <v>1.6057999999999999</v>
      </c>
      <c r="P551"/>
    </row>
    <row r="552" spans="2:16" x14ac:dyDescent="0.25">
      <c r="B552" t="s">
        <v>707</v>
      </c>
      <c r="C552" t="s">
        <v>175</v>
      </c>
      <c r="D552">
        <v>1</v>
      </c>
      <c r="E552">
        <v>11</v>
      </c>
      <c r="F552">
        <v>0.1</v>
      </c>
      <c r="G552" t="s">
        <v>24</v>
      </c>
      <c r="H552" t="s">
        <v>23</v>
      </c>
      <c r="I552">
        <v>1</v>
      </c>
      <c r="J552">
        <v>5</v>
      </c>
      <c r="K552" t="s">
        <v>21</v>
      </c>
      <c r="L552">
        <v>58.762</v>
      </c>
      <c r="M552">
        <v>0.56420999999999999</v>
      </c>
      <c r="N552">
        <v>58.75</v>
      </c>
      <c r="O552">
        <v>0.56150999999999995</v>
      </c>
      <c r="P552"/>
    </row>
    <row r="553" spans="2:16" x14ac:dyDescent="0.25">
      <c r="B553" t="s">
        <v>708</v>
      </c>
      <c r="C553" t="s">
        <v>175</v>
      </c>
      <c r="D553">
        <v>1</v>
      </c>
      <c r="E553">
        <v>11</v>
      </c>
      <c r="F553">
        <v>1</v>
      </c>
      <c r="G553" t="s">
        <v>24</v>
      </c>
      <c r="H553" t="s">
        <v>23</v>
      </c>
      <c r="I553">
        <v>1</v>
      </c>
      <c r="J553">
        <v>5</v>
      </c>
      <c r="K553" t="s">
        <v>21</v>
      </c>
      <c r="L553">
        <v>580.08000000000004</v>
      </c>
      <c r="M553">
        <v>6.1363000000000001E-2</v>
      </c>
      <c r="N553">
        <v>580.06999999999994</v>
      </c>
      <c r="O553">
        <v>6.0093000000000001E-2</v>
      </c>
      <c r="P553"/>
    </row>
    <row r="554" spans="2:16" x14ac:dyDescent="0.25">
      <c r="B554" t="s">
        <v>709</v>
      </c>
      <c r="C554" t="s">
        <v>175</v>
      </c>
      <c r="D554">
        <v>1</v>
      </c>
      <c r="E554">
        <v>11</v>
      </c>
      <c r="F554">
        <v>10</v>
      </c>
      <c r="G554" t="s">
        <v>24</v>
      </c>
      <c r="H554" t="s">
        <v>23</v>
      </c>
      <c r="I554">
        <v>1</v>
      </c>
      <c r="J554">
        <v>5</v>
      </c>
      <c r="K554" t="s">
        <v>21</v>
      </c>
      <c r="L554">
        <v>5800</v>
      </c>
      <c r="M554">
        <v>6.5224000000000002E-3</v>
      </c>
      <c r="N554">
        <v>5800</v>
      </c>
      <c r="O554">
        <v>6.0137999999999997E-3</v>
      </c>
      <c r="P554"/>
    </row>
    <row r="555" spans="2:16" x14ac:dyDescent="0.25">
      <c r="B555" t="s">
        <v>710</v>
      </c>
      <c r="C555" t="s">
        <v>175</v>
      </c>
      <c r="D555">
        <v>1</v>
      </c>
      <c r="E555">
        <v>11</v>
      </c>
      <c r="F555">
        <v>1E-3</v>
      </c>
      <c r="G555" t="s">
        <v>24</v>
      </c>
      <c r="H555" t="s">
        <v>23</v>
      </c>
      <c r="I555">
        <v>5</v>
      </c>
      <c r="J555">
        <v>10</v>
      </c>
      <c r="K555" t="s">
        <v>21</v>
      </c>
      <c r="L555">
        <v>58</v>
      </c>
      <c r="M555">
        <v>3.2</v>
      </c>
      <c r="N555">
        <v>57.508000000000003</v>
      </c>
      <c r="O555">
        <v>3.1497999999999999</v>
      </c>
      <c r="P555"/>
    </row>
    <row r="556" spans="2:16" x14ac:dyDescent="0.25">
      <c r="B556" t="s">
        <v>711</v>
      </c>
      <c r="C556" t="s">
        <v>175</v>
      </c>
      <c r="D556">
        <v>1</v>
      </c>
      <c r="E556">
        <v>11</v>
      </c>
      <c r="F556">
        <v>0.01</v>
      </c>
      <c r="G556" t="s">
        <v>24</v>
      </c>
      <c r="H556" t="s">
        <v>23</v>
      </c>
      <c r="I556">
        <v>5</v>
      </c>
      <c r="J556">
        <v>10</v>
      </c>
      <c r="K556" t="s">
        <v>21</v>
      </c>
      <c r="L556">
        <v>58</v>
      </c>
      <c r="M556">
        <v>3.1412</v>
      </c>
      <c r="N556">
        <v>57.790999999999997</v>
      </c>
      <c r="O556">
        <v>3.1404999999999998</v>
      </c>
      <c r="P556"/>
    </row>
    <row r="557" spans="2:16" x14ac:dyDescent="0.25">
      <c r="B557" t="s">
        <v>712</v>
      </c>
      <c r="C557" t="s">
        <v>175</v>
      </c>
      <c r="D557">
        <v>1</v>
      </c>
      <c r="E557">
        <v>11</v>
      </c>
      <c r="F557">
        <v>0.1</v>
      </c>
      <c r="G557" t="s">
        <v>24</v>
      </c>
      <c r="H557" t="s">
        <v>23</v>
      </c>
      <c r="I557">
        <v>5</v>
      </c>
      <c r="J557">
        <v>10</v>
      </c>
      <c r="K557" t="s">
        <v>21</v>
      </c>
      <c r="L557">
        <v>81.456000000000003</v>
      </c>
      <c r="M557">
        <v>2.4994999999999998</v>
      </c>
      <c r="N557">
        <v>81.427000000000007</v>
      </c>
      <c r="O557">
        <v>2.4964</v>
      </c>
      <c r="P557"/>
    </row>
    <row r="558" spans="2:16" x14ac:dyDescent="0.25">
      <c r="B558" t="s">
        <v>713</v>
      </c>
      <c r="C558" t="s">
        <v>175</v>
      </c>
      <c r="D558">
        <v>1</v>
      </c>
      <c r="E558">
        <v>11</v>
      </c>
      <c r="F558">
        <v>1</v>
      </c>
      <c r="G558" t="s">
        <v>24</v>
      </c>
      <c r="H558" t="s">
        <v>23</v>
      </c>
      <c r="I558">
        <v>5</v>
      </c>
      <c r="J558">
        <v>10</v>
      </c>
      <c r="K558" t="s">
        <v>21</v>
      </c>
      <c r="L558">
        <v>582.77</v>
      </c>
      <c r="M558">
        <v>0.41409000000000001</v>
      </c>
      <c r="N558">
        <v>582.75</v>
      </c>
      <c r="O558">
        <v>0.41123999999999999</v>
      </c>
      <c r="P558"/>
    </row>
    <row r="559" spans="2:16" x14ac:dyDescent="0.25">
      <c r="B559" t="s">
        <v>714</v>
      </c>
      <c r="C559" t="s">
        <v>175</v>
      </c>
      <c r="D559">
        <v>1</v>
      </c>
      <c r="E559">
        <v>11</v>
      </c>
      <c r="F559">
        <v>10</v>
      </c>
      <c r="G559" t="s">
        <v>24</v>
      </c>
      <c r="H559" t="s">
        <v>23</v>
      </c>
      <c r="I559">
        <v>5</v>
      </c>
      <c r="J559">
        <v>10</v>
      </c>
      <c r="K559" t="s">
        <v>21</v>
      </c>
      <c r="L559">
        <v>5800.3</v>
      </c>
      <c r="M559">
        <v>4.265E-2</v>
      </c>
      <c r="N559">
        <v>5800.3</v>
      </c>
      <c r="O559">
        <v>4.1491E-2</v>
      </c>
      <c r="P559"/>
    </row>
    <row r="560" spans="2:16" x14ac:dyDescent="0.25">
      <c r="B560" t="s">
        <v>715</v>
      </c>
      <c r="C560" t="s">
        <v>175</v>
      </c>
      <c r="D560">
        <v>11</v>
      </c>
      <c r="E560">
        <v>30</v>
      </c>
      <c r="F560">
        <v>1E-3</v>
      </c>
      <c r="G560" t="s">
        <v>24</v>
      </c>
      <c r="H560" t="s">
        <v>23</v>
      </c>
      <c r="I560">
        <v>0.01</v>
      </c>
      <c r="J560">
        <v>4.4999999999999998E-2</v>
      </c>
      <c r="K560" t="s">
        <v>21</v>
      </c>
      <c r="L560">
        <v>7.6</v>
      </c>
      <c r="M560">
        <v>3.2</v>
      </c>
      <c r="N560">
        <v>0.17121</v>
      </c>
      <c r="O560">
        <v>2.0095000000000001</v>
      </c>
      <c r="P560"/>
    </row>
    <row r="561" spans="2:16" x14ac:dyDescent="0.25">
      <c r="B561" t="s">
        <v>716</v>
      </c>
      <c r="C561" t="s">
        <v>175</v>
      </c>
      <c r="D561">
        <v>11</v>
      </c>
      <c r="E561">
        <v>30</v>
      </c>
      <c r="F561">
        <v>0.01</v>
      </c>
      <c r="G561" t="s">
        <v>24</v>
      </c>
      <c r="H561" t="s">
        <v>23</v>
      </c>
      <c r="I561">
        <v>0.01</v>
      </c>
      <c r="J561">
        <v>4.4999999999999998E-2</v>
      </c>
      <c r="K561" t="s">
        <v>21</v>
      </c>
      <c r="L561">
        <v>7.6</v>
      </c>
      <c r="M561">
        <v>3.2</v>
      </c>
      <c r="N561">
        <v>1.1722999999999999</v>
      </c>
      <c r="O561">
        <v>1.9853000000000001</v>
      </c>
      <c r="P561"/>
    </row>
    <row r="562" spans="2:16" x14ac:dyDescent="0.25">
      <c r="B562" t="s">
        <v>717</v>
      </c>
      <c r="C562" t="s">
        <v>175</v>
      </c>
      <c r="D562">
        <v>11</v>
      </c>
      <c r="E562">
        <v>30</v>
      </c>
      <c r="F562">
        <v>0.1</v>
      </c>
      <c r="G562" t="s">
        <v>24</v>
      </c>
      <c r="H562" t="s">
        <v>23</v>
      </c>
      <c r="I562">
        <v>0.01</v>
      </c>
      <c r="J562">
        <v>4.4999999999999998E-2</v>
      </c>
      <c r="K562" t="s">
        <v>21</v>
      </c>
      <c r="L562">
        <v>38.311</v>
      </c>
      <c r="M562">
        <v>2.173</v>
      </c>
      <c r="N562">
        <v>49.592999999999996</v>
      </c>
      <c r="O562">
        <v>1.1395</v>
      </c>
      <c r="P562"/>
    </row>
    <row r="563" spans="2:16" x14ac:dyDescent="0.25">
      <c r="B563" t="s">
        <v>718</v>
      </c>
      <c r="C563" t="s">
        <v>175</v>
      </c>
      <c r="D563">
        <v>11</v>
      </c>
      <c r="E563">
        <v>30</v>
      </c>
      <c r="F563">
        <v>1</v>
      </c>
      <c r="G563" t="s">
        <v>24</v>
      </c>
      <c r="H563" t="s">
        <v>23</v>
      </c>
      <c r="I563">
        <v>0.01</v>
      </c>
      <c r="J563">
        <v>4.4999999999999998E-2</v>
      </c>
      <c r="K563" t="s">
        <v>21</v>
      </c>
      <c r="L563">
        <v>578.88</v>
      </c>
      <c r="M563">
        <v>0.14434</v>
      </c>
      <c r="N563">
        <v>578.86</v>
      </c>
      <c r="O563">
        <v>0.14288000000000001</v>
      </c>
      <c r="P563"/>
    </row>
    <row r="564" spans="2:16" x14ac:dyDescent="0.25">
      <c r="B564" t="s">
        <v>719</v>
      </c>
      <c r="C564" t="s">
        <v>175</v>
      </c>
      <c r="D564">
        <v>11</v>
      </c>
      <c r="E564">
        <v>30</v>
      </c>
      <c r="F564">
        <v>10</v>
      </c>
      <c r="G564" t="s">
        <v>24</v>
      </c>
      <c r="H564" t="s">
        <v>23</v>
      </c>
      <c r="I564">
        <v>0.01</v>
      </c>
      <c r="J564">
        <v>4.4999999999999998E-2</v>
      </c>
      <c r="K564" t="s">
        <v>21</v>
      </c>
      <c r="L564">
        <v>5799.9000000000005</v>
      </c>
      <c r="M564">
        <v>1.4921E-2</v>
      </c>
      <c r="N564">
        <v>5799.9000000000005</v>
      </c>
      <c r="O564">
        <v>1.4331999999999999E-2</v>
      </c>
      <c r="P564"/>
    </row>
    <row r="565" spans="2:16" x14ac:dyDescent="0.25">
      <c r="B565" t="s">
        <v>720</v>
      </c>
      <c r="C565" t="s">
        <v>175</v>
      </c>
      <c r="D565">
        <v>11</v>
      </c>
      <c r="E565">
        <v>30</v>
      </c>
      <c r="F565">
        <v>1E-3</v>
      </c>
      <c r="G565" t="s">
        <v>24</v>
      </c>
      <c r="H565" t="s">
        <v>23</v>
      </c>
      <c r="I565">
        <v>45</v>
      </c>
      <c r="J565">
        <v>1000</v>
      </c>
      <c r="K565" t="s">
        <v>21</v>
      </c>
      <c r="L565">
        <v>9.9000000000000005E-2</v>
      </c>
      <c r="M565">
        <v>2</v>
      </c>
      <c r="N565">
        <v>9.2874999999999999E-2</v>
      </c>
      <c r="O565">
        <v>1.9999</v>
      </c>
      <c r="P565"/>
    </row>
    <row r="566" spans="2:16" x14ac:dyDescent="0.25">
      <c r="B566" t="s">
        <v>721</v>
      </c>
      <c r="C566" t="s">
        <v>175</v>
      </c>
      <c r="D566">
        <v>11</v>
      </c>
      <c r="E566">
        <v>30</v>
      </c>
      <c r="F566">
        <v>0.01</v>
      </c>
      <c r="G566" t="s">
        <v>24</v>
      </c>
      <c r="H566" t="s">
        <v>23</v>
      </c>
      <c r="I566">
        <v>45</v>
      </c>
      <c r="J566">
        <v>1000</v>
      </c>
      <c r="K566" t="s">
        <v>21</v>
      </c>
      <c r="L566">
        <v>1.1294999999999999</v>
      </c>
      <c r="M566">
        <v>1.9754</v>
      </c>
      <c r="N566">
        <v>1.1018999999999999</v>
      </c>
      <c r="O566">
        <v>1.9755</v>
      </c>
      <c r="P566"/>
    </row>
    <row r="567" spans="2:16" x14ac:dyDescent="0.25">
      <c r="B567" t="s">
        <v>722</v>
      </c>
      <c r="C567" t="s">
        <v>175</v>
      </c>
      <c r="D567">
        <v>11</v>
      </c>
      <c r="E567">
        <v>30</v>
      </c>
      <c r="F567">
        <v>0.1</v>
      </c>
      <c r="G567" t="s">
        <v>24</v>
      </c>
      <c r="H567" t="s">
        <v>23</v>
      </c>
      <c r="I567">
        <v>45</v>
      </c>
      <c r="J567">
        <v>1000</v>
      </c>
      <c r="K567" t="s">
        <v>21</v>
      </c>
      <c r="L567">
        <v>49.661999999999999</v>
      </c>
      <c r="M567">
        <v>1.1308</v>
      </c>
      <c r="N567">
        <v>49.643000000000001</v>
      </c>
      <c r="O567">
        <v>1.129</v>
      </c>
      <c r="P567"/>
    </row>
    <row r="568" spans="2:16" x14ac:dyDescent="0.25">
      <c r="B568" t="s">
        <v>723</v>
      </c>
      <c r="C568" t="s">
        <v>175</v>
      </c>
      <c r="D568">
        <v>11</v>
      </c>
      <c r="E568">
        <v>30</v>
      </c>
      <c r="F568">
        <v>1</v>
      </c>
      <c r="G568" t="s">
        <v>24</v>
      </c>
      <c r="H568" t="s">
        <v>23</v>
      </c>
      <c r="I568">
        <v>45</v>
      </c>
      <c r="J568">
        <v>1000</v>
      </c>
      <c r="K568" t="s">
        <v>21</v>
      </c>
      <c r="L568">
        <v>578.87</v>
      </c>
      <c r="M568">
        <v>0.14258999999999999</v>
      </c>
      <c r="N568">
        <v>578.87</v>
      </c>
      <c r="O568">
        <v>0.14126</v>
      </c>
      <c r="P568"/>
    </row>
    <row r="569" spans="2:16" x14ac:dyDescent="0.25">
      <c r="B569" t="s">
        <v>724</v>
      </c>
      <c r="C569" t="s">
        <v>175</v>
      </c>
      <c r="D569">
        <v>11</v>
      </c>
      <c r="E569">
        <v>30</v>
      </c>
      <c r="F569">
        <v>10</v>
      </c>
      <c r="G569" t="s">
        <v>24</v>
      </c>
      <c r="H569" t="s">
        <v>23</v>
      </c>
      <c r="I569">
        <v>45</v>
      </c>
      <c r="J569">
        <v>1000</v>
      </c>
      <c r="K569" t="s">
        <v>21</v>
      </c>
      <c r="L569">
        <v>5799.9000000000005</v>
      </c>
      <c r="M569">
        <v>1.4704E-2</v>
      </c>
      <c r="N569">
        <v>5799.9000000000005</v>
      </c>
      <c r="O569">
        <v>1.4168E-2</v>
      </c>
      <c r="P569"/>
    </row>
    <row r="570" spans="2:16" x14ac:dyDescent="0.25">
      <c r="B570" t="s">
        <v>725</v>
      </c>
      <c r="C570" t="s">
        <v>175</v>
      </c>
      <c r="D570">
        <v>11</v>
      </c>
      <c r="E570">
        <v>30</v>
      </c>
      <c r="F570">
        <v>1E-3</v>
      </c>
      <c r="G570" t="s">
        <v>24</v>
      </c>
      <c r="H570" t="s">
        <v>23</v>
      </c>
      <c r="I570">
        <v>1</v>
      </c>
      <c r="J570">
        <v>5</v>
      </c>
      <c r="K570" t="s">
        <v>21</v>
      </c>
      <c r="L570">
        <v>6.6999999999999993</v>
      </c>
      <c r="M570">
        <v>2.1</v>
      </c>
      <c r="N570">
        <v>6.6204999999999998</v>
      </c>
      <c r="O570">
        <v>2.0512999999999999</v>
      </c>
      <c r="P570"/>
    </row>
    <row r="571" spans="2:16" x14ac:dyDescent="0.25">
      <c r="B571" t="s">
        <v>726</v>
      </c>
      <c r="C571" t="s">
        <v>175</v>
      </c>
      <c r="D571">
        <v>11</v>
      </c>
      <c r="E571">
        <v>30</v>
      </c>
      <c r="F571">
        <v>0.01</v>
      </c>
      <c r="G571" t="s">
        <v>24</v>
      </c>
      <c r="H571" t="s">
        <v>23</v>
      </c>
      <c r="I571">
        <v>1</v>
      </c>
      <c r="J571">
        <v>5</v>
      </c>
      <c r="K571" t="s">
        <v>21</v>
      </c>
      <c r="L571">
        <v>7.4051999999999998</v>
      </c>
      <c r="M571">
        <v>2.0341999999999998</v>
      </c>
      <c r="N571">
        <v>7.3715000000000002</v>
      </c>
      <c r="O571">
        <v>2.0344000000000002</v>
      </c>
      <c r="P571"/>
    </row>
    <row r="572" spans="2:16" x14ac:dyDescent="0.25">
      <c r="B572" t="s">
        <v>727</v>
      </c>
      <c r="C572" t="s">
        <v>175</v>
      </c>
      <c r="D572">
        <v>11</v>
      </c>
      <c r="E572">
        <v>30</v>
      </c>
      <c r="F572">
        <v>0.1</v>
      </c>
      <c r="G572" t="s">
        <v>24</v>
      </c>
      <c r="H572" t="s">
        <v>23</v>
      </c>
      <c r="I572">
        <v>1</v>
      </c>
      <c r="J572">
        <v>5</v>
      </c>
      <c r="K572" t="s">
        <v>21</v>
      </c>
      <c r="L572">
        <v>50.742999999999995</v>
      </c>
      <c r="M572">
        <v>1.2946</v>
      </c>
      <c r="N572">
        <v>50.701999999999998</v>
      </c>
      <c r="O572">
        <v>1.2930999999999999</v>
      </c>
      <c r="P572"/>
    </row>
    <row r="573" spans="2:16" x14ac:dyDescent="0.25">
      <c r="B573" t="s">
        <v>728</v>
      </c>
      <c r="C573" t="s">
        <v>175</v>
      </c>
      <c r="D573">
        <v>11</v>
      </c>
      <c r="E573">
        <v>30</v>
      </c>
      <c r="F573">
        <v>1</v>
      </c>
      <c r="G573" t="s">
        <v>24</v>
      </c>
      <c r="H573" t="s">
        <v>23</v>
      </c>
      <c r="I573">
        <v>1</v>
      </c>
      <c r="J573">
        <v>5</v>
      </c>
      <c r="K573" t="s">
        <v>21</v>
      </c>
      <c r="L573">
        <v>578.86</v>
      </c>
      <c r="M573">
        <v>0.17288000000000001</v>
      </c>
      <c r="N573">
        <v>578.85</v>
      </c>
      <c r="O573">
        <v>0.17144000000000001</v>
      </c>
      <c r="P573"/>
    </row>
    <row r="574" spans="2:16" x14ac:dyDescent="0.25">
      <c r="B574" t="s">
        <v>729</v>
      </c>
      <c r="C574" t="s">
        <v>175</v>
      </c>
      <c r="D574">
        <v>11</v>
      </c>
      <c r="E574">
        <v>30</v>
      </c>
      <c r="F574">
        <v>10</v>
      </c>
      <c r="G574" t="s">
        <v>24</v>
      </c>
      <c r="H574" t="s">
        <v>23</v>
      </c>
      <c r="I574">
        <v>1</v>
      </c>
      <c r="J574">
        <v>5</v>
      </c>
      <c r="K574" t="s">
        <v>21</v>
      </c>
      <c r="L574">
        <v>5799.9000000000005</v>
      </c>
      <c r="M574">
        <v>1.7794999999999998E-2</v>
      </c>
      <c r="N574">
        <v>5799.9000000000005</v>
      </c>
      <c r="O574">
        <v>1.7212999999999999E-2</v>
      </c>
      <c r="P574"/>
    </row>
    <row r="575" spans="2:16" x14ac:dyDescent="0.25">
      <c r="B575" t="s">
        <v>730</v>
      </c>
      <c r="C575" t="s">
        <v>175</v>
      </c>
      <c r="D575">
        <v>11</v>
      </c>
      <c r="E575">
        <v>30</v>
      </c>
      <c r="F575">
        <v>1E-3</v>
      </c>
      <c r="G575" t="s">
        <v>24</v>
      </c>
      <c r="H575" t="s">
        <v>23</v>
      </c>
      <c r="I575">
        <v>5</v>
      </c>
      <c r="J575">
        <v>10</v>
      </c>
      <c r="K575" t="s">
        <v>21</v>
      </c>
      <c r="L575">
        <v>56</v>
      </c>
      <c r="M575">
        <v>3.4</v>
      </c>
      <c r="N575">
        <v>55.012</v>
      </c>
      <c r="O575">
        <v>3.3767</v>
      </c>
      <c r="P575"/>
    </row>
    <row r="576" spans="2:16" x14ac:dyDescent="0.25">
      <c r="B576" t="s">
        <v>731</v>
      </c>
      <c r="C576" t="s">
        <v>175</v>
      </c>
      <c r="D576">
        <v>11</v>
      </c>
      <c r="E576">
        <v>30</v>
      </c>
      <c r="F576">
        <v>0.01</v>
      </c>
      <c r="G576" t="s">
        <v>24</v>
      </c>
      <c r="H576" t="s">
        <v>23</v>
      </c>
      <c r="I576">
        <v>5</v>
      </c>
      <c r="J576">
        <v>10</v>
      </c>
      <c r="K576" t="s">
        <v>21</v>
      </c>
      <c r="L576">
        <v>56</v>
      </c>
      <c r="M576">
        <v>3.3729</v>
      </c>
      <c r="N576">
        <v>55.235999999999997</v>
      </c>
      <c r="O576">
        <v>3.3727999999999998</v>
      </c>
      <c r="P576"/>
    </row>
    <row r="577" spans="2:16" x14ac:dyDescent="0.25">
      <c r="B577" t="s">
        <v>732</v>
      </c>
      <c r="C577" t="s">
        <v>175</v>
      </c>
      <c r="D577">
        <v>11</v>
      </c>
      <c r="E577">
        <v>30</v>
      </c>
      <c r="F577">
        <v>0.1</v>
      </c>
      <c r="G577" t="s">
        <v>24</v>
      </c>
      <c r="H577" t="s">
        <v>23</v>
      </c>
      <c r="I577">
        <v>5</v>
      </c>
      <c r="J577">
        <v>10</v>
      </c>
      <c r="K577" t="s">
        <v>21</v>
      </c>
      <c r="L577">
        <v>75.465000000000003</v>
      </c>
      <c r="M577">
        <v>3.0449000000000002</v>
      </c>
      <c r="N577">
        <v>75.403000000000006</v>
      </c>
      <c r="O577">
        <v>3.0440999999999998</v>
      </c>
      <c r="P577"/>
    </row>
    <row r="578" spans="2:16" x14ac:dyDescent="0.25">
      <c r="B578" t="s">
        <v>733</v>
      </c>
      <c r="C578" t="s">
        <v>175</v>
      </c>
      <c r="D578">
        <v>11</v>
      </c>
      <c r="E578">
        <v>30</v>
      </c>
      <c r="F578">
        <v>1</v>
      </c>
      <c r="G578" t="s">
        <v>24</v>
      </c>
      <c r="H578" t="s">
        <v>23</v>
      </c>
      <c r="I578">
        <v>5</v>
      </c>
      <c r="J578">
        <v>10</v>
      </c>
      <c r="K578" t="s">
        <v>21</v>
      </c>
      <c r="L578">
        <v>579.54</v>
      </c>
      <c r="M578">
        <v>0.70852000000000004</v>
      </c>
      <c r="N578">
        <v>579.51</v>
      </c>
      <c r="O578">
        <v>0.70625000000000004</v>
      </c>
      <c r="P578"/>
    </row>
    <row r="579" spans="2:16" x14ac:dyDescent="0.25">
      <c r="B579" t="s">
        <v>734</v>
      </c>
      <c r="C579" t="s">
        <v>175</v>
      </c>
      <c r="D579">
        <v>11</v>
      </c>
      <c r="E579">
        <v>30</v>
      </c>
      <c r="F579">
        <v>10</v>
      </c>
      <c r="G579" t="s">
        <v>24</v>
      </c>
      <c r="H579" t="s">
        <v>23</v>
      </c>
      <c r="I579">
        <v>5</v>
      </c>
      <c r="J579">
        <v>10</v>
      </c>
      <c r="K579" t="s">
        <v>21</v>
      </c>
      <c r="L579">
        <v>5800</v>
      </c>
      <c r="M579">
        <v>7.3274000000000006E-2</v>
      </c>
      <c r="N579">
        <v>5799.9000000000005</v>
      </c>
      <c r="O579">
        <v>7.2309999999999999E-2</v>
      </c>
      <c r="P579"/>
    </row>
    <row r="580" spans="2:16" x14ac:dyDescent="0.25">
      <c r="B580" t="s">
        <v>735</v>
      </c>
      <c r="C580" t="s">
        <v>175</v>
      </c>
      <c r="D580">
        <v>30</v>
      </c>
      <c r="E580">
        <v>110</v>
      </c>
      <c r="F580">
        <v>0.01</v>
      </c>
      <c r="G580" t="s">
        <v>24</v>
      </c>
      <c r="H580" t="s">
        <v>23</v>
      </c>
      <c r="I580">
        <v>4.4999999999999998E-2</v>
      </c>
      <c r="J580">
        <v>0.1</v>
      </c>
      <c r="K580" t="s">
        <v>21</v>
      </c>
      <c r="L580">
        <v>91</v>
      </c>
      <c r="M580">
        <v>3.3</v>
      </c>
      <c r="N580">
        <v>6.5002000000000004</v>
      </c>
      <c r="O580">
        <v>1.9610000000000001</v>
      </c>
      <c r="P580"/>
    </row>
    <row r="581" spans="2:16" x14ac:dyDescent="0.25">
      <c r="B581" t="s">
        <v>736</v>
      </c>
      <c r="C581" t="s">
        <v>175</v>
      </c>
      <c r="D581">
        <v>30</v>
      </c>
      <c r="E581">
        <v>110</v>
      </c>
      <c r="F581">
        <v>0.1</v>
      </c>
      <c r="G581" t="s">
        <v>24</v>
      </c>
      <c r="H581" t="s">
        <v>23</v>
      </c>
      <c r="I581">
        <v>4.4999999999999998E-2</v>
      </c>
      <c r="J581">
        <v>0.1</v>
      </c>
      <c r="K581" t="s">
        <v>21</v>
      </c>
      <c r="L581">
        <v>91</v>
      </c>
      <c r="M581">
        <v>3.3</v>
      </c>
      <c r="N581">
        <v>33.760999999999996</v>
      </c>
      <c r="O581">
        <v>1.7802</v>
      </c>
      <c r="P581"/>
    </row>
    <row r="582" spans="2:16" x14ac:dyDescent="0.25">
      <c r="B582" t="s">
        <v>737</v>
      </c>
      <c r="C582" t="s">
        <v>175</v>
      </c>
      <c r="D582">
        <v>30</v>
      </c>
      <c r="E582">
        <v>110</v>
      </c>
      <c r="F582">
        <v>1</v>
      </c>
      <c r="G582" t="s">
        <v>24</v>
      </c>
      <c r="H582" t="s">
        <v>23</v>
      </c>
      <c r="I582">
        <v>4.4999999999999998E-2</v>
      </c>
      <c r="J582">
        <v>0.1</v>
      </c>
      <c r="K582" t="s">
        <v>21</v>
      </c>
      <c r="L582">
        <v>569.58000000000004</v>
      </c>
      <c r="M582">
        <v>0.46951999999999999</v>
      </c>
      <c r="N582">
        <v>569.6</v>
      </c>
      <c r="O582">
        <v>0.46805000000000002</v>
      </c>
      <c r="P582"/>
    </row>
    <row r="583" spans="2:16" x14ac:dyDescent="0.25">
      <c r="B583" t="s">
        <v>738</v>
      </c>
      <c r="C583" t="s">
        <v>175</v>
      </c>
      <c r="D583">
        <v>30</v>
      </c>
      <c r="E583">
        <v>110</v>
      </c>
      <c r="F583">
        <v>10</v>
      </c>
      <c r="G583" t="s">
        <v>24</v>
      </c>
      <c r="H583" t="s">
        <v>23</v>
      </c>
      <c r="I583">
        <v>4.4999999999999998E-2</v>
      </c>
      <c r="J583">
        <v>0.1</v>
      </c>
      <c r="K583" t="s">
        <v>21</v>
      </c>
      <c r="L583">
        <v>5798.9000000000005</v>
      </c>
      <c r="M583">
        <v>4.9225999999999999E-2</v>
      </c>
      <c r="N583">
        <v>5798.9000000000005</v>
      </c>
      <c r="O583">
        <v>4.8591000000000002E-2</v>
      </c>
      <c r="P583"/>
    </row>
    <row r="584" spans="2:16" x14ac:dyDescent="0.25">
      <c r="B584" t="s">
        <v>739</v>
      </c>
      <c r="C584" t="s">
        <v>175</v>
      </c>
      <c r="D584">
        <v>30</v>
      </c>
      <c r="E584">
        <v>110</v>
      </c>
      <c r="F584">
        <v>100</v>
      </c>
      <c r="G584" t="s">
        <v>24</v>
      </c>
      <c r="H584" t="s">
        <v>23</v>
      </c>
      <c r="I584">
        <v>4.4999999999999998E-2</v>
      </c>
      <c r="J584">
        <v>0.1</v>
      </c>
      <c r="K584" t="s">
        <v>21</v>
      </c>
      <c r="L584">
        <v>58000</v>
      </c>
      <c r="M584">
        <v>5.1152999999999997E-3</v>
      </c>
      <c r="N584">
        <v>58000</v>
      </c>
      <c r="O584">
        <v>4.8609999999999999E-3</v>
      </c>
      <c r="P584"/>
    </row>
    <row r="585" spans="2:16" x14ac:dyDescent="0.25">
      <c r="B585" t="s">
        <v>740</v>
      </c>
      <c r="C585" t="s">
        <v>175</v>
      </c>
      <c r="D585">
        <v>30</v>
      </c>
      <c r="E585">
        <v>110</v>
      </c>
      <c r="F585">
        <v>0.01</v>
      </c>
      <c r="G585" t="s">
        <v>24</v>
      </c>
      <c r="H585" t="s">
        <v>23</v>
      </c>
      <c r="I585">
        <v>100</v>
      </c>
      <c r="J585">
        <v>1000</v>
      </c>
      <c r="K585" t="s">
        <v>21</v>
      </c>
      <c r="L585">
        <v>7</v>
      </c>
      <c r="M585">
        <v>2</v>
      </c>
      <c r="N585">
        <v>6.9623999999999997</v>
      </c>
      <c r="O585">
        <v>1.9637</v>
      </c>
      <c r="P585"/>
    </row>
    <row r="586" spans="2:16" x14ac:dyDescent="0.25">
      <c r="B586" t="s">
        <v>741</v>
      </c>
      <c r="C586" t="s">
        <v>175</v>
      </c>
      <c r="D586">
        <v>30</v>
      </c>
      <c r="E586">
        <v>110</v>
      </c>
      <c r="F586">
        <v>0.1</v>
      </c>
      <c r="G586" t="s">
        <v>24</v>
      </c>
      <c r="H586" t="s">
        <v>23</v>
      </c>
      <c r="I586">
        <v>100</v>
      </c>
      <c r="J586">
        <v>1000</v>
      </c>
      <c r="K586" t="s">
        <v>21</v>
      </c>
      <c r="L586">
        <v>34.08</v>
      </c>
      <c r="M586">
        <v>1.7848999999999999</v>
      </c>
      <c r="N586">
        <v>34.055</v>
      </c>
      <c r="O586">
        <v>1.7842</v>
      </c>
      <c r="P586"/>
    </row>
    <row r="587" spans="2:16" x14ac:dyDescent="0.25">
      <c r="B587" t="s">
        <v>742</v>
      </c>
      <c r="C587" t="s">
        <v>175</v>
      </c>
      <c r="D587">
        <v>30</v>
      </c>
      <c r="E587">
        <v>110</v>
      </c>
      <c r="F587">
        <v>1</v>
      </c>
      <c r="G587" t="s">
        <v>24</v>
      </c>
      <c r="H587" t="s">
        <v>23</v>
      </c>
      <c r="I587">
        <v>100</v>
      </c>
      <c r="J587">
        <v>1000</v>
      </c>
      <c r="K587" t="s">
        <v>21</v>
      </c>
      <c r="L587">
        <v>569.56999999999994</v>
      </c>
      <c r="M587">
        <v>0.47215000000000001</v>
      </c>
      <c r="N587">
        <v>569.58000000000004</v>
      </c>
      <c r="O587">
        <v>0.47069</v>
      </c>
      <c r="P587"/>
    </row>
    <row r="588" spans="2:16" x14ac:dyDescent="0.25">
      <c r="B588" t="s">
        <v>743</v>
      </c>
      <c r="C588" t="s">
        <v>175</v>
      </c>
      <c r="D588">
        <v>30</v>
      </c>
      <c r="E588">
        <v>110</v>
      </c>
      <c r="F588">
        <v>10</v>
      </c>
      <c r="G588" t="s">
        <v>24</v>
      </c>
      <c r="H588" t="s">
        <v>23</v>
      </c>
      <c r="I588">
        <v>100</v>
      </c>
      <c r="J588">
        <v>1000</v>
      </c>
      <c r="K588" t="s">
        <v>21</v>
      </c>
      <c r="L588">
        <v>5798.9000000000005</v>
      </c>
      <c r="M588">
        <v>4.9513000000000001E-2</v>
      </c>
      <c r="N588">
        <v>5798.9000000000005</v>
      </c>
      <c r="O588">
        <v>4.8876999999999997E-2</v>
      </c>
      <c r="P588"/>
    </row>
    <row r="589" spans="2:16" x14ac:dyDescent="0.25">
      <c r="B589" t="s">
        <v>744</v>
      </c>
      <c r="C589" t="s">
        <v>175</v>
      </c>
      <c r="D589">
        <v>30</v>
      </c>
      <c r="E589">
        <v>110</v>
      </c>
      <c r="F589">
        <v>100</v>
      </c>
      <c r="G589" t="s">
        <v>24</v>
      </c>
      <c r="H589" t="s">
        <v>23</v>
      </c>
      <c r="I589">
        <v>100</v>
      </c>
      <c r="J589">
        <v>1000</v>
      </c>
      <c r="K589" t="s">
        <v>21</v>
      </c>
      <c r="L589">
        <v>58000</v>
      </c>
      <c r="M589">
        <v>5.1440000000000001E-3</v>
      </c>
      <c r="N589">
        <v>58000</v>
      </c>
      <c r="O589">
        <v>4.8897000000000003E-3</v>
      </c>
      <c r="P589"/>
    </row>
    <row r="590" spans="2:16" x14ac:dyDescent="0.25">
      <c r="B590" t="s">
        <v>745</v>
      </c>
      <c r="C590" t="s">
        <v>175</v>
      </c>
      <c r="D590">
        <v>30</v>
      </c>
      <c r="E590">
        <v>110</v>
      </c>
      <c r="F590">
        <v>0.01</v>
      </c>
      <c r="G590" t="s">
        <v>24</v>
      </c>
      <c r="H590" t="s">
        <v>23</v>
      </c>
      <c r="I590">
        <v>1</v>
      </c>
      <c r="J590">
        <v>5</v>
      </c>
      <c r="K590" t="s">
        <v>21</v>
      </c>
      <c r="L590">
        <v>21</v>
      </c>
      <c r="M590">
        <v>4</v>
      </c>
      <c r="N590">
        <v>20.754000000000001</v>
      </c>
      <c r="O590">
        <v>3.9948000000000001</v>
      </c>
      <c r="P590"/>
    </row>
    <row r="591" spans="2:16" x14ac:dyDescent="0.25">
      <c r="B591" t="s">
        <v>746</v>
      </c>
      <c r="C591" t="s">
        <v>175</v>
      </c>
      <c r="D591">
        <v>30</v>
      </c>
      <c r="E591">
        <v>110</v>
      </c>
      <c r="F591">
        <v>0.1</v>
      </c>
      <c r="G591" t="s">
        <v>24</v>
      </c>
      <c r="H591" t="s">
        <v>23</v>
      </c>
      <c r="I591">
        <v>1</v>
      </c>
      <c r="J591">
        <v>5</v>
      </c>
      <c r="K591" t="s">
        <v>21</v>
      </c>
      <c r="L591">
        <v>35.186999999999998</v>
      </c>
      <c r="M591">
        <v>3.8980999999999999</v>
      </c>
      <c r="N591">
        <v>35.052</v>
      </c>
      <c r="O591">
        <v>3.8976000000000002</v>
      </c>
      <c r="P591"/>
    </row>
    <row r="592" spans="2:16" x14ac:dyDescent="0.25">
      <c r="B592" t="s">
        <v>747</v>
      </c>
      <c r="C592" t="s">
        <v>175</v>
      </c>
      <c r="D592">
        <v>30</v>
      </c>
      <c r="E592">
        <v>110</v>
      </c>
      <c r="F592">
        <v>1</v>
      </c>
      <c r="G592" t="s">
        <v>24</v>
      </c>
      <c r="H592" t="s">
        <v>23</v>
      </c>
      <c r="I592">
        <v>1</v>
      </c>
      <c r="J592">
        <v>5</v>
      </c>
      <c r="K592" t="s">
        <v>21</v>
      </c>
      <c r="L592">
        <v>542.96</v>
      </c>
      <c r="M592">
        <v>1.7988999999999999</v>
      </c>
      <c r="N592">
        <v>542.91999999999996</v>
      </c>
      <c r="O592">
        <v>1.7948999999999999</v>
      </c>
      <c r="P592"/>
    </row>
    <row r="593" spans="2:16" x14ac:dyDescent="0.25">
      <c r="B593" t="s">
        <v>748</v>
      </c>
      <c r="C593" t="s">
        <v>175</v>
      </c>
      <c r="D593">
        <v>30</v>
      </c>
      <c r="E593">
        <v>110</v>
      </c>
      <c r="F593">
        <v>10</v>
      </c>
      <c r="G593" t="s">
        <v>24</v>
      </c>
      <c r="H593" t="s">
        <v>23</v>
      </c>
      <c r="I593">
        <v>1</v>
      </c>
      <c r="J593">
        <v>5</v>
      </c>
      <c r="K593" t="s">
        <v>21</v>
      </c>
      <c r="L593">
        <v>5795.5</v>
      </c>
      <c r="M593">
        <v>0.20876</v>
      </c>
      <c r="N593">
        <v>5795.5</v>
      </c>
      <c r="O593">
        <v>0.20654</v>
      </c>
      <c r="P593"/>
    </row>
    <row r="594" spans="2:16" x14ac:dyDescent="0.25">
      <c r="B594" t="s">
        <v>749</v>
      </c>
      <c r="C594" t="s">
        <v>175</v>
      </c>
      <c r="D594">
        <v>30</v>
      </c>
      <c r="E594">
        <v>110</v>
      </c>
      <c r="F594">
        <v>100</v>
      </c>
      <c r="G594" t="s">
        <v>24</v>
      </c>
      <c r="H594" t="s">
        <v>23</v>
      </c>
      <c r="I594">
        <v>1</v>
      </c>
      <c r="J594">
        <v>5</v>
      </c>
      <c r="K594" t="s">
        <v>21</v>
      </c>
      <c r="L594">
        <v>58000</v>
      </c>
      <c r="M594">
        <v>2.1579999999999998E-2</v>
      </c>
      <c r="N594">
        <v>58000</v>
      </c>
      <c r="O594">
        <v>2.0688999999999999E-2</v>
      </c>
      <c r="P594"/>
    </row>
    <row r="595" spans="2:16" x14ac:dyDescent="0.25">
      <c r="B595" t="s">
        <v>750</v>
      </c>
      <c r="C595" t="s">
        <v>175</v>
      </c>
      <c r="D595">
        <v>110</v>
      </c>
      <c r="E595">
        <v>205</v>
      </c>
      <c r="F595">
        <v>0.01</v>
      </c>
      <c r="G595" t="s">
        <v>24</v>
      </c>
      <c r="H595" t="s">
        <v>23</v>
      </c>
      <c r="I595">
        <v>4.4999999999999998E-2</v>
      </c>
      <c r="J595">
        <v>0.1</v>
      </c>
      <c r="K595" t="s">
        <v>21</v>
      </c>
      <c r="L595">
        <v>91</v>
      </c>
      <c r="M595">
        <v>3.3</v>
      </c>
      <c r="N595">
        <v>15.183</v>
      </c>
      <c r="O595">
        <v>1.9698</v>
      </c>
      <c r="P595"/>
    </row>
    <row r="596" spans="2:16" x14ac:dyDescent="0.25">
      <c r="B596" t="s">
        <v>751</v>
      </c>
      <c r="C596" t="s">
        <v>175</v>
      </c>
      <c r="D596">
        <v>110</v>
      </c>
      <c r="E596">
        <v>205</v>
      </c>
      <c r="F596">
        <v>0.1</v>
      </c>
      <c r="G596" t="s">
        <v>24</v>
      </c>
      <c r="H596" t="s">
        <v>23</v>
      </c>
      <c r="I596">
        <v>4.4999999999999998E-2</v>
      </c>
      <c r="J596">
        <v>0.1</v>
      </c>
      <c r="K596" t="s">
        <v>21</v>
      </c>
      <c r="L596">
        <v>91</v>
      </c>
      <c r="M596">
        <v>3.3</v>
      </c>
      <c r="N596">
        <v>25.866</v>
      </c>
      <c r="O596">
        <v>1.9370000000000001</v>
      </c>
      <c r="P596"/>
    </row>
    <row r="597" spans="2:16" x14ac:dyDescent="0.25">
      <c r="B597" t="s">
        <v>752</v>
      </c>
      <c r="C597" t="s">
        <v>175</v>
      </c>
      <c r="D597">
        <v>110</v>
      </c>
      <c r="E597">
        <v>205</v>
      </c>
      <c r="F597">
        <v>1</v>
      </c>
      <c r="G597" t="s">
        <v>24</v>
      </c>
      <c r="H597" t="s">
        <v>23</v>
      </c>
      <c r="I597">
        <v>4.4999999999999998E-2</v>
      </c>
      <c r="J597">
        <v>0.1</v>
      </c>
      <c r="K597" t="s">
        <v>21</v>
      </c>
      <c r="L597">
        <v>460.09</v>
      </c>
      <c r="M597">
        <v>1.4996</v>
      </c>
      <c r="N597">
        <v>519.36</v>
      </c>
      <c r="O597">
        <v>0.95669999999999999</v>
      </c>
      <c r="P597"/>
    </row>
    <row r="598" spans="2:16" x14ac:dyDescent="0.25">
      <c r="B598" t="s">
        <v>753</v>
      </c>
      <c r="C598" t="s">
        <v>175</v>
      </c>
      <c r="D598">
        <v>110</v>
      </c>
      <c r="E598">
        <v>205</v>
      </c>
      <c r="F598">
        <v>10</v>
      </c>
      <c r="G598" t="s">
        <v>24</v>
      </c>
      <c r="H598" t="s">
        <v>23</v>
      </c>
      <c r="I598">
        <v>4.4999999999999998E-2</v>
      </c>
      <c r="J598">
        <v>0.1</v>
      </c>
      <c r="K598" t="s">
        <v>21</v>
      </c>
      <c r="L598">
        <v>5792.4000000000005</v>
      </c>
      <c r="M598">
        <v>0.113</v>
      </c>
      <c r="N598">
        <v>5792.5</v>
      </c>
      <c r="O598">
        <v>0.11033</v>
      </c>
      <c r="P598"/>
    </row>
    <row r="599" spans="2:16" x14ac:dyDescent="0.25">
      <c r="B599" t="s">
        <v>754</v>
      </c>
      <c r="C599" t="s">
        <v>175</v>
      </c>
      <c r="D599">
        <v>110</v>
      </c>
      <c r="E599">
        <v>205</v>
      </c>
      <c r="F599">
        <v>100</v>
      </c>
      <c r="G599" t="s">
        <v>24</v>
      </c>
      <c r="H599" t="s">
        <v>23</v>
      </c>
      <c r="I599">
        <v>4.4999999999999998E-2</v>
      </c>
      <c r="J599">
        <v>0.1</v>
      </c>
      <c r="K599" t="s">
        <v>21</v>
      </c>
      <c r="L599">
        <v>57999</v>
      </c>
      <c r="M599">
        <v>1.2123E-2</v>
      </c>
      <c r="N599">
        <v>57999</v>
      </c>
      <c r="O599">
        <v>1.1051999999999999E-2</v>
      </c>
      <c r="P599"/>
    </row>
    <row r="600" spans="2:16" x14ac:dyDescent="0.25">
      <c r="B600" t="s">
        <v>755</v>
      </c>
      <c r="C600" t="s">
        <v>175</v>
      </c>
      <c r="D600">
        <v>110</v>
      </c>
      <c r="E600">
        <v>205</v>
      </c>
      <c r="F600">
        <v>0.01</v>
      </c>
      <c r="G600" t="s">
        <v>24</v>
      </c>
      <c r="H600" t="s">
        <v>23</v>
      </c>
      <c r="I600">
        <v>100</v>
      </c>
      <c r="J600">
        <v>1000</v>
      </c>
      <c r="K600" t="s">
        <v>21</v>
      </c>
      <c r="L600">
        <v>17</v>
      </c>
      <c r="M600">
        <v>2</v>
      </c>
      <c r="N600">
        <v>16.085000000000001</v>
      </c>
      <c r="O600">
        <v>1.9728000000000001</v>
      </c>
      <c r="P600"/>
    </row>
    <row r="601" spans="2:16" x14ac:dyDescent="0.25">
      <c r="B601" t="s">
        <v>756</v>
      </c>
      <c r="C601" t="s">
        <v>175</v>
      </c>
      <c r="D601">
        <v>110</v>
      </c>
      <c r="E601">
        <v>205</v>
      </c>
      <c r="F601">
        <v>0.1</v>
      </c>
      <c r="G601" t="s">
        <v>24</v>
      </c>
      <c r="H601" t="s">
        <v>23</v>
      </c>
      <c r="I601">
        <v>100</v>
      </c>
      <c r="J601">
        <v>1000</v>
      </c>
      <c r="K601" t="s">
        <v>21</v>
      </c>
      <c r="L601">
        <v>26.884</v>
      </c>
      <c r="M601">
        <v>1.9412</v>
      </c>
      <c r="N601">
        <v>26.694000000000003</v>
      </c>
      <c r="O601">
        <v>1.9402999999999999</v>
      </c>
      <c r="P601"/>
    </row>
    <row r="602" spans="2:16" x14ac:dyDescent="0.25">
      <c r="B602" t="s">
        <v>757</v>
      </c>
      <c r="C602" t="s">
        <v>175</v>
      </c>
      <c r="D602">
        <v>110</v>
      </c>
      <c r="E602">
        <v>205</v>
      </c>
      <c r="F602">
        <v>1</v>
      </c>
      <c r="G602" t="s">
        <v>24</v>
      </c>
      <c r="H602" t="s">
        <v>23</v>
      </c>
      <c r="I602">
        <v>100</v>
      </c>
      <c r="J602">
        <v>1000</v>
      </c>
      <c r="K602" t="s">
        <v>21</v>
      </c>
      <c r="L602">
        <v>519.23</v>
      </c>
      <c r="M602">
        <v>0.96608000000000005</v>
      </c>
      <c r="N602">
        <v>519.31999999999994</v>
      </c>
      <c r="O602">
        <v>0.96125000000000005</v>
      </c>
      <c r="P602"/>
    </row>
    <row r="603" spans="2:16" x14ac:dyDescent="0.25">
      <c r="B603" t="s">
        <v>758</v>
      </c>
      <c r="C603" t="s">
        <v>175</v>
      </c>
      <c r="D603">
        <v>110</v>
      </c>
      <c r="E603">
        <v>205</v>
      </c>
      <c r="F603">
        <v>10</v>
      </c>
      <c r="G603" t="s">
        <v>24</v>
      </c>
      <c r="H603" t="s">
        <v>23</v>
      </c>
      <c r="I603">
        <v>100</v>
      </c>
      <c r="J603">
        <v>1000</v>
      </c>
      <c r="K603" t="s">
        <v>21</v>
      </c>
      <c r="L603">
        <v>5792.4000000000005</v>
      </c>
      <c r="M603">
        <v>0.11364</v>
      </c>
      <c r="N603">
        <v>5792.5</v>
      </c>
      <c r="O603">
        <v>0.11097</v>
      </c>
      <c r="P603"/>
    </row>
    <row r="604" spans="2:16" x14ac:dyDescent="0.25">
      <c r="B604" t="s">
        <v>759</v>
      </c>
      <c r="C604" t="s">
        <v>175</v>
      </c>
      <c r="D604">
        <v>110</v>
      </c>
      <c r="E604">
        <v>205</v>
      </c>
      <c r="F604">
        <v>100</v>
      </c>
      <c r="G604" t="s">
        <v>24</v>
      </c>
      <c r="H604" t="s">
        <v>23</v>
      </c>
      <c r="I604">
        <v>100</v>
      </c>
      <c r="J604">
        <v>1000</v>
      </c>
      <c r="K604" t="s">
        <v>21</v>
      </c>
      <c r="L604">
        <v>57999</v>
      </c>
      <c r="M604">
        <v>1.2187E-2</v>
      </c>
      <c r="N604">
        <v>57999</v>
      </c>
      <c r="O604">
        <v>1.1115999999999999E-2</v>
      </c>
      <c r="P604"/>
    </row>
    <row r="605" spans="2:16" x14ac:dyDescent="0.25">
      <c r="B605" t="s">
        <v>760</v>
      </c>
      <c r="C605" t="s">
        <v>175</v>
      </c>
      <c r="D605">
        <v>110</v>
      </c>
      <c r="E605">
        <v>205</v>
      </c>
      <c r="F605">
        <v>0.01</v>
      </c>
      <c r="G605" t="s">
        <v>24</v>
      </c>
      <c r="H605" t="s">
        <v>23</v>
      </c>
      <c r="I605">
        <v>1</v>
      </c>
      <c r="J605">
        <v>5</v>
      </c>
      <c r="K605" t="s">
        <v>21</v>
      </c>
      <c r="L605">
        <v>52</v>
      </c>
      <c r="M605">
        <v>4</v>
      </c>
      <c r="N605">
        <v>51.338999999999999</v>
      </c>
      <c r="O605">
        <v>3.9958999999999998</v>
      </c>
      <c r="P605"/>
    </row>
    <row r="606" spans="2:16" x14ac:dyDescent="0.25">
      <c r="B606" t="s">
        <v>761</v>
      </c>
      <c r="C606" t="s">
        <v>175</v>
      </c>
      <c r="D606">
        <v>110</v>
      </c>
      <c r="E606">
        <v>205</v>
      </c>
      <c r="F606">
        <v>0.1</v>
      </c>
      <c r="G606" t="s">
        <v>24</v>
      </c>
      <c r="H606" t="s">
        <v>23</v>
      </c>
      <c r="I606">
        <v>1</v>
      </c>
      <c r="J606">
        <v>5</v>
      </c>
      <c r="K606" t="s">
        <v>21</v>
      </c>
      <c r="L606">
        <v>56.51</v>
      </c>
      <c r="M606">
        <v>3.9809000000000001</v>
      </c>
      <c r="N606">
        <v>56.41</v>
      </c>
      <c r="O606">
        <v>3.9805000000000001</v>
      </c>
      <c r="P606"/>
    </row>
    <row r="607" spans="2:16" x14ac:dyDescent="0.25">
      <c r="B607" t="s">
        <v>762</v>
      </c>
      <c r="C607" t="s">
        <v>175</v>
      </c>
      <c r="D607">
        <v>110</v>
      </c>
      <c r="E607">
        <v>205</v>
      </c>
      <c r="F607">
        <v>1</v>
      </c>
      <c r="G607" t="s">
        <v>24</v>
      </c>
      <c r="H607" t="s">
        <v>23</v>
      </c>
      <c r="I607">
        <v>1</v>
      </c>
      <c r="J607">
        <v>5</v>
      </c>
      <c r="K607" t="s">
        <v>21</v>
      </c>
      <c r="L607">
        <v>428.53</v>
      </c>
      <c r="M607">
        <v>3.0150999999999999</v>
      </c>
      <c r="N607">
        <v>428.45</v>
      </c>
      <c r="O607">
        <v>3.0125000000000002</v>
      </c>
      <c r="P607"/>
    </row>
    <row r="608" spans="2:16" x14ac:dyDescent="0.25">
      <c r="B608" t="s">
        <v>763</v>
      </c>
      <c r="C608" t="s">
        <v>175</v>
      </c>
      <c r="D608">
        <v>110</v>
      </c>
      <c r="E608">
        <v>205</v>
      </c>
      <c r="F608">
        <v>10</v>
      </c>
      <c r="G608" t="s">
        <v>24</v>
      </c>
      <c r="H608" t="s">
        <v>23</v>
      </c>
      <c r="I608">
        <v>1</v>
      </c>
      <c r="J608">
        <v>5</v>
      </c>
      <c r="K608" t="s">
        <v>21</v>
      </c>
      <c r="L608">
        <v>5769.4000000000005</v>
      </c>
      <c r="M608">
        <v>0.46816000000000002</v>
      </c>
      <c r="N608">
        <v>5769.5</v>
      </c>
      <c r="O608">
        <v>0.46553</v>
      </c>
      <c r="P608"/>
    </row>
    <row r="609" spans="2:16" x14ac:dyDescent="0.25">
      <c r="B609" t="s">
        <v>764</v>
      </c>
      <c r="C609" t="s">
        <v>175</v>
      </c>
      <c r="D609">
        <v>110</v>
      </c>
      <c r="E609">
        <v>205</v>
      </c>
      <c r="F609">
        <v>100</v>
      </c>
      <c r="G609" t="s">
        <v>24</v>
      </c>
      <c r="H609" t="s">
        <v>23</v>
      </c>
      <c r="I609">
        <v>1</v>
      </c>
      <c r="J609">
        <v>5</v>
      </c>
      <c r="K609" t="s">
        <v>21</v>
      </c>
      <c r="L609">
        <v>57997</v>
      </c>
      <c r="M609">
        <v>4.7964E-2</v>
      </c>
      <c r="N609">
        <v>57997</v>
      </c>
      <c r="O609">
        <v>4.6892999999999997E-2</v>
      </c>
      <c r="P609"/>
    </row>
    <row r="610" spans="2:16" x14ac:dyDescent="0.25">
      <c r="B610" t="s">
        <v>765</v>
      </c>
      <c r="C610" t="s">
        <v>176</v>
      </c>
      <c r="D610">
        <v>22</v>
      </c>
      <c r="E610">
        <v>60</v>
      </c>
      <c r="F610">
        <v>1E-3</v>
      </c>
      <c r="G610" t="s">
        <v>24</v>
      </c>
      <c r="H610" t="s">
        <v>23</v>
      </c>
      <c r="I610">
        <v>0.01</v>
      </c>
      <c r="J610">
        <v>4.4999999999999998E-2</v>
      </c>
      <c r="K610" t="s">
        <v>21</v>
      </c>
      <c r="L610">
        <v>91</v>
      </c>
      <c r="M610">
        <v>3.3</v>
      </c>
      <c r="N610">
        <v>-5.1486999999999998</v>
      </c>
      <c r="O610">
        <v>2.1490999999999998</v>
      </c>
      <c r="P610"/>
    </row>
    <row r="611" spans="2:16" x14ac:dyDescent="0.25">
      <c r="B611" t="s">
        <v>766</v>
      </c>
      <c r="C611" t="s">
        <v>176</v>
      </c>
      <c r="D611">
        <v>22</v>
      </c>
      <c r="E611">
        <v>60</v>
      </c>
      <c r="F611">
        <v>0.01</v>
      </c>
      <c r="G611" t="s">
        <v>24</v>
      </c>
      <c r="H611" t="s">
        <v>23</v>
      </c>
      <c r="I611">
        <v>0.01</v>
      </c>
      <c r="J611">
        <v>4.4999999999999998E-2</v>
      </c>
      <c r="K611" t="s">
        <v>21</v>
      </c>
      <c r="L611">
        <v>91</v>
      </c>
      <c r="M611">
        <v>3.3</v>
      </c>
      <c r="N611">
        <v>-4.6659999999999995</v>
      </c>
      <c r="O611">
        <v>2.1421000000000001</v>
      </c>
      <c r="P611"/>
    </row>
    <row r="612" spans="2:16" x14ac:dyDescent="0.25">
      <c r="B612" t="s">
        <v>767</v>
      </c>
      <c r="C612" t="s">
        <v>176</v>
      </c>
      <c r="D612">
        <v>22</v>
      </c>
      <c r="E612">
        <v>60</v>
      </c>
      <c r="F612">
        <v>0.1</v>
      </c>
      <c r="G612" t="s">
        <v>24</v>
      </c>
      <c r="H612" t="s">
        <v>23</v>
      </c>
      <c r="I612">
        <v>0.01</v>
      </c>
      <c r="J612">
        <v>4.4999999999999998E-2</v>
      </c>
      <c r="K612" t="s">
        <v>21</v>
      </c>
      <c r="L612">
        <v>91</v>
      </c>
      <c r="M612">
        <v>3.3</v>
      </c>
      <c r="N612">
        <v>33.744999999999997</v>
      </c>
      <c r="O612">
        <v>1.7049000000000001</v>
      </c>
      <c r="P612"/>
    </row>
    <row r="613" spans="2:16" x14ac:dyDescent="0.25">
      <c r="B613" t="s">
        <v>768</v>
      </c>
      <c r="C613" t="s">
        <v>176</v>
      </c>
      <c r="D613">
        <v>22</v>
      </c>
      <c r="E613">
        <v>60</v>
      </c>
      <c r="F613">
        <v>1</v>
      </c>
      <c r="G613" t="s">
        <v>24</v>
      </c>
      <c r="H613" t="s">
        <v>23</v>
      </c>
      <c r="I613">
        <v>0.01</v>
      </c>
      <c r="J613">
        <v>4.4999999999999998E-2</v>
      </c>
      <c r="K613" t="s">
        <v>21</v>
      </c>
      <c r="L613">
        <v>574.86</v>
      </c>
      <c r="M613">
        <v>0.30181999999999998</v>
      </c>
      <c r="N613">
        <v>574.86</v>
      </c>
      <c r="O613">
        <v>0.30093999999999999</v>
      </c>
      <c r="P613"/>
    </row>
    <row r="614" spans="2:16" x14ac:dyDescent="0.25">
      <c r="B614" t="s">
        <v>769</v>
      </c>
      <c r="C614" t="s">
        <v>176</v>
      </c>
      <c r="D614">
        <v>22</v>
      </c>
      <c r="E614">
        <v>60</v>
      </c>
      <c r="F614">
        <v>10</v>
      </c>
      <c r="G614" t="s">
        <v>24</v>
      </c>
      <c r="H614" t="s">
        <v>23</v>
      </c>
      <c r="I614">
        <v>0.01</v>
      </c>
      <c r="J614">
        <v>4.4999999999999998E-2</v>
      </c>
      <c r="K614" t="s">
        <v>21</v>
      </c>
      <c r="L614">
        <v>5799.5</v>
      </c>
      <c r="M614">
        <v>3.0827E-2</v>
      </c>
      <c r="N614">
        <v>5799.5</v>
      </c>
      <c r="O614">
        <v>3.0463E-2</v>
      </c>
      <c r="P614"/>
    </row>
    <row r="615" spans="2:16" x14ac:dyDescent="0.25">
      <c r="B615" t="s">
        <v>770</v>
      </c>
      <c r="C615" t="s">
        <v>176</v>
      </c>
      <c r="D615">
        <v>22</v>
      </c>
      <c r="E615">
        <v>60</v>
      </c>
      <c r="F615">
        <v>1E-3</v>
      </c>
      <c r="G615" t="s">
        <v>24</v>
      </c>
      <c r="H615" t="s">
        <v>23</v>
      </c>
      <c r="I615">
        <v>45</v>
      </c>
      <c r="J615">
        <v>1000</v>
      </c>
      <c r="K615" t="s">
        <v>21</v>
      </c>
      <c r="L615">
        <v>-5.0999999999999996</v>
      </c>
      <c r="M615">
        <v>2.1</v>
      </c>
      <c r="N615">
        <v>-5.3489000000000004</v>
      </c>
      <c r="O615">
        <v>2.1091000000000002</v>
      </c>
      <c r="P615"/>
    </row>
    <row r="616" spans="2:16" x14ac:dyDescent="0.25">
      <c r="B616" t="s">
        <v>771</v>
      </c>
      <c r="C616" t="s">
        <v>176</v>
      </c>
      <c r="D616">
        <v>22</v>
      </c>
      <c r="E616">
        <v>60</v>
      </c>
      <c r="F616">
        <v>0.01</v>
      </c>
      <c r="G616" t="s">
        <v>24</v>
      </c>
      <c r="H616" t="s">
        <v>23</v>
      </c>
      <c r="I616">
        <v>45</v>
      </c>
      <c r="J616">
        <v>1000</v>
      </c>
      <c r="K616" t="s">
        <v>21</v>
      </c>
      <c r="L616">
        <v>-4.8311000000000002</v>
      </c>
      <c r="M616">
        <v>2.1017999999999999</v>
      </c>
      <c r="N616">
        <v>-4.8536999999999999</v>
      </c>
      <c r="O616">
        <v>2.1019000000000001</v>
      </c>
      <c r="P616"/>
    </row>
    <row r="617" spans="2:16" x14ac:dyDescent="0.25">
      <c r="B617" t="s">
        <v>772</v>
      </c>
      <c r="C617" t="s">
        <v>176</v>
      </c>
      <c r="D617">
        <v>22</v>
      </c>
      <c r="E617">
        <v>60</v>
      </c>
      <c r="F617">
        <v>0.1</v>
      </c>
      <c r="G617" t="s">
        <v>24</v>
      </c>
      <c r="H617" t="s">
        <v>23</v>
      </c>
      <c r="I617">
        <v>45</v>
      </c>
      <c r="J617">
        <v>1000</v>
      </c>
      <c r="K617" t="s">
        <v>21</v>
      </c>
      <c r="L617">
        <v>34.167999999999999</v>
      </c>
      <c r="M617">
        <v>1.66</v>
      </c>
      <c r="N617">
        <v>34.128999999999998</v>
      </c>
      <c r="O617">
        <v>1.6596</v>
      </c>
      <c r="P617"/>
    </row>
    <row r="618" spans="2:16" x14ac:dyDescent="0.25">
      <c r="B618" t="s">
        <v>773</v>
      </c>
      <c r="C618" t="s">
        <v>176</v>
      </c>
      <c r="D618">
        <v>22</v>
      </c>
      <c r="E618">
        <v>60</v>
      </c>
      <c r="F618">
        <v>1</v>
      </c>
      <c r="G618" t="s">
        <v>24</v>
      </c>
      <c r="H618" t="s">
        <v>23</v>
      </c>
      <c r="I618">
        <v>45</v>
      </c>
      <c r="J618">
        <v>1000</v>
      </c>
      <c r="K618" t="s">
        <v>21</v>
      </c>
      <c r="L618">
        <v>575.04999999999995</v>
      </c>
      <c r="M618">
        <v>0.28981000000000001</v>
      </c>
      <c r="N618">
        <v>575.04</v>
      </c>
      <c r="O618">
        <v>0.28893000000000002</v>
      </c>
      <c r="P618"/>
    </row>
    <row r="619" spans="2:16" x14ac:dyDescent="0.25">
      <c r="B619" t="s">
        <v>774</v>
      </c>
      <c r="C619" t="s">
        <v>176</v>
      </c>
      <c r="D619">
        <v>22</v>
      </c>
      <c r="E619">
        <v>60</v>
      </c>
      <c r="F619">
        <v>10</v>
      </c>
      <c r="G619" t="s">
        <v>24</v>
      </c>
      <c r="H619" t="s">
        <v>23</v>
      </c>
      <c r="I619">
        <v>45</v>
      </c>
      <c r="J619">
        <v>1000</v>
      </c>
      <c r="K619" t="s">
        <v>21</v>
      </c>
      <c r="L619">
        <v>5799.5</v>
      </c>
      <c r="M619">
        <v>2.9596000000000001E-2</v>
      </c>
      <c r="N619">
        <v>5799.5</v>
      </c>
      <c r="O619">
        <v>2.9232000000000001E-2</v>
      </c>
      <c r="P619"/>
    </row>
    <row r="620" spans="2:16" x14ac:dyDescent="0.25">
      <c r="B620" t="s">
        <v>775</v>
      </c>
      <c r="C620" t="s">
        <v>176</v>
      </c>
      <c r="D620">
        <v>22</v>
      </c>
      <c r="E620">
        <v>60</v>
      </c>
      <c r="F620">
        <v>1E-3</v>
      </c>
      <c r="G620" t="s">
        <v>24</v>
      </c>
      <c r="H620" t="s">
        <v>23</v>
      </c>
      <c r="I620">
        <v>1</v>
      </c>
      <c r="J620">
        <v>5</v>
      </c>
      <c r="K620" t="s">
        <v>21</v>
      </c>
      <c r="L620">
        <v>11</v>
      </c>
      <c r="M620">
        <v>2.5</v>
      </c>
      <c r="N620">
        <v>9.8177000000000003</v>
      </c>
      <c r="O620">
        <v>2.5158</v>
      </c>
      <c r="P620"/>
    </row>
    <row r="621" spans="2:16" x14ac:dyDescent="0.25">
      <c r="B621" t="s">
        <v>776</v>
      </c>
      <c r="C621" t="s">
        <v>176</v>
      </c>
      <c r="D621">
        <v>22</v>
      </c>
      <c r="E621">
        <v>60</v>
      </c>
      <c r="F621">
        <v>0.01</v>
      </c>
      <c r="G621" t="s">
        <v>24</v>
      </c>
      <c r="H621" t="s">
        <v>23</v>
      </c>
      <c r="I621">
        <v>1</v>
      </c>
      <c r="J621">
        <v>5</v>
      </c>
      <c r="K621" t="s">
        <v>21</v>
      </c>
      <c r="L621">
        <v>11</v>
      </c>
      <c r="M621">
        <v>2.5118</v>
      </c>
      <c r="N621">
        <v>10.129</v>
      </c>
      <c r="O621">
        <v>2.5118</v>
      </c>
      <c r="P621"/>
    </row>
    <row r="622" spans="2:16" x14ac:dyDescent="0.25">
      <c r="B622" t="s">
        <v>777</v>
      </c>
      <c r="C622" t="s">
        <v>176</v>
      </c>
      <c r="D622">
        <v>22</v>
      </c>
      <c r="E622">
        <v>60</v>
      </c>
      <c r="F622">
        <v>0.1</v>
      </c>
      <c r="G622" t="s">
        <v>24</v>
      </c>
      <c r="H622" t="s">
        <v>23</v>
      </c>
      <c r="I622">
        <v>1</v>
      </c>
      <c r="J622">
        <v>5</v>
      </c>
      <c r="K622" t="s">
        <v>21</v>
      </c>
      <c r="L622">
        <v>38.512</v>
      </c>
      <c r="M622">
        <v>2.1996000000000002</v>
      </c>
      <c r="N622">
        <v>38.480999999999995</v>
      </c>
      <c r="O622">
        <v>2.1993</v>
      </c>
      <c r="P622"/>
    </row>
    <row r="623" spans="2:16" x14ac:dyDescent="0.25">
      <c r="B623" t="s">
        <v>778</v>
      </c>
      <c r="C623" t="s">
        <v>176</v>
      </c>
      <c r="D623">
        <v>22</v>
      </c>
      <c r="E623">
        <v>60</v>
      </c>
      <c r="F623">
        <v>1</v>
      </c>
      <c r="G623" t="s">
        <v>24</v>
      </c>
      <c r="H623" t="s">
        <v>23</v>
      </c>
      <c r="I623">
        <v>1</v>
      </c>
      <c r="J623">
        <v>5</v>
      </c>
      <c r="K623" t="s">
        <v>21</v>
      </c>
      <c r="L623">
        <v>573.1</v>
      </c>
      <c r="M623">
        <v>0.47827999999999998</v>
      </c>
      <c r="N623">
        <v>573.09</v>
      </c>
      <c r="O623">
        <v>0.47742000000000001</v>
      </c>
      <c r="P623"/>
    </row>
    <row r="624" spans="2:16" x14ac:dyDescent="0.25">
      <c r="B624" t="s">
        <v>779</v>
      </c>
      <c r="C624" t="s">
        <v>176</v>
      </c>
      <c r="D624">
        <v>22</v>
      </c>
      <c r="E624">
        <v>60</v>
      </c>
      <c r="F624">
        <v>10</v>
      </c>
      <c r="G624" t="s">
        <v>24</v>
      </c>
      <c r="H624" t="s">
        <v>23</v>
      </c>
      <c r="I624">
        <v>1</v>
      </c>
      <c r="J624">
        <v>5</v>
      </c>
      <c r="K624" t="s">
        <v>21</v>
      </c>
      <c r="L624">
        <v>5799.3</v>
      </c>
      <c r="M624">
        <v>4.9137E-2</v>
      </c>
      <c r="N624">
        <v>5799.3</v>
      </c>
      <c r="O624">
        <v>4.8773999999999998E-2</v>
      </c>
      <c r="P624"/>
    </row>
    <row r="625" spans="2:16" x14ac:dyDescent="0.25">
      <c r="B625" t="s">
        <v>780</v>
      </c>
      <c r="C625" t="s">
        <v>176</v>
      </c>
      <c r="D625">
        <v>22</v>
      </c>
      <c r="E625">
        <v>60</v>
      </c>
      <c r="F625">
        <v>1E-3</v>
      </c>
      <c r="G625" t="s">
        <v>24</v>
      </c>
      <c r="H625" t="s">
        <v>23</v>
      </c>
      <c r="I625">
        <v>5</v>
      </c>
      <c r="J625">
        <v>10</v>
      </c>
      <c r="K625" t="s">
        <v>21</v>
      </c>
      <c r="L625">
        <v>96</v>
      </c>
      <c r="M625">
        <v>6.4</v>
      </c>
      <c r="N625">
        <v>95.759</v>
      </c>
      <c r="O625">
        <v>6.3903999999999996</v>
      </c>
      <c r="P625"/>
    </row>
    <row r="626" spans="2:16" x14ac:dyDescent="0.25">
      <c r="B626" t="s">
        <v>781</v>
      </c>
      <c r="C626" t="s">
        <v>176</v>
      </c>
      <c r="D626">
        <v>22</v>
      </c>
      <c r="E626">
        <v>60</v>
      </c>
      <c r="F626">
        <v>0.01</v>
      </c>
      <c r="G626" t="s">
        <v>24</v>
      </c>
      <c r="H626" t="s">
        <v>23</v>
      </c>
      <c r="I626">
        <v>5</v>
      </c>
      <c r="J626">
        <v>10</v>
      </c>
      <c r="K626" t="s">
        <v>21</v>
      </c>
      <c r="L626">
        <v>96</v>
      </c>
      <c r="M626">
        <v>6.3894000000000002</v>
      </c>
      <c r="N626">
        <v>95.847000000000008</v>
      </c>
      <c r="O626">
        <v>6.3894000000000002</v>
      </c>
      <c r="P626"/>
    </row>
    <row r="627" spans="2:16" x14ac:dyDescent="0.25">
      <c r="B627" t="s">
        <v>782</v>
      </c>
      <c r="C627" t="s">
        <v>176</v>
      </c>
      <c r="D627">
        <v>22</v>
      </c>
      <c r="E627">
        <v>60</v>
      </c>
      <c r="F627">
        <v>0.1</v>
      </c>
      <c r="G627" t="s">
        <v>24</v>
      </c>
      <c r="H627" t="s">
        <v>23</v>
      </c>
      <c r="I627">
        <v>5</v>
      </c>
      <c r="J627">
        <v>10</v>
      </c>
      <c r="K627" t="s">
        <v>21</v>
      </c>
      <c r="L627">
        <v>104.35000000000001</v>
      </c>
      <c r="M627">
        <v>6.2965999999999998</v>
      </c>
      <c r="N627">
        <v>104.27000000000001</v>
      </c>
      <c r="O627">
        <v>6.2968000000000002</v>
      </c>
      <c r="P627"/>
    </row>
    <row r="628" spans="2:16" x14ac:dyDescent="0.25">
      <c r="B628" t="s">
        <v>783</v>
      </c>
      <c r="C628" t="s">
        <v>176</v>
      </c>
      <c r="D628">
        <v>22</v>
      </c>
      <c r="E628">
        <v>60</v>
      </c>
      <c r="F628">
        <v>1</v>
      </c>
      <c r="G628" t="s">
        <v>24</v>
      </c>
      <c r="H628" t="s">
        <v>23</v>
      </c>
      <c r="I628">
        <v>5</v>
      </c>
      <c r="J628">
        <v>10</v>
      </c>
      <c r="K628" t="s">
        <v>21</v>
      </c>
      <c r="L628">
        <v>552.98</v>
      </c>
      <c r="M628">
        <v>3.3048000000000002</v>
      </c>
      <c r="N628">
        <v>552.9</v>
      </c>
      <c r="O628">
        <v>3.3031999999999999</v>
      </c>
      <c r="P628"/>
    </row>
    <row r="629" spans="2:16" x14ac:dyDescent="0.25">
      <c r="B629" t="s">
        <v>784</v>
      </c>
      <c r="C629" t="s">
        <v>176</v>
      </c>
      <c r="D629">
        <v>22</v>
      </c>
      <c r="E629">
        <v>60</v>
      </c>
      <c r="F629">
        <v>10</v>
      </c>
      <c r="G629" t="s">
        <v>24</v>
      </c>
      <c r="H629" t="s">
        <v>23</v>
      </c>
      <c r="I629">
        <v>5</v>
      </c>
      <c r="J629">
        <v>10</v>
      </c>
      <c r="K629" t="s">
        <v>21</v>
      </c>
      <c r="L629">
        <v>5796.2000000000007</v>
      </c>
      <c r="M629">
        <v>0.39228000000000002</v>
      </c>
      <c r="N629">
        <v>5796.1</v>
      </c>
      <c r="O629">
        <v>0.39119999999999999</v>
      </c>
      <c r="P629"/>
    </row>
    <row r="630" spans="2:16" x14ac:dyDescent="0.25">
      <c r="B630" t="s">
        <v>785</v>
      </c>
      <c r="C630" t="s">
        <v>176</v>
      </c>
      <c r="D630">
        <v>60</v>
      </c>
      <c r="E630">
        <v>220</v>
      </c>
      <c r="F630">
        <v>0.01</v>
      </c>
      <c r="G630" t="s">
        <v>24</v>
      </c>
      <c r="H630" t="s">
        <v>23</v>
      </c>
      <c r="I630">
        <v>4.4999999999999998E-2</v>
      </c>
      <c r="J630">
        <v>0.1</v>
      </c>
      <c r="K630" t="s">
        <v>21</v>
      </c>
      <c r="L630">
        <v>91</v>
      </c>
      <c r="M630">
        <v>3.3</v>
      </c>
      <c r="N630">
        <v>13.907</v>
      </c>
      <c r="O630">
        <v>1.9671000000000001</v>
      </c>
      <c r="P630"/>
    </row>
    <row r="631" spans="2:16" x14ac:dyDescent="0.25">
      <c r="B631" t="s">
        <v>786</v>
      </c>
      <c r="C631" t="s">
        <v>176</v>
      </c>
      <c r="D631">
        <v>60</v>
      </c>
      <c r="E631">
        <v>220</v>
      </c>
      <c r="F631">
        <v>0.1</v>
      </c>
      <c r="G631" t="s">
        <v>24</v>
      </c>
      <c r="H631" t="s">
        <v>23</v>
      </c>
      <c r="I631">
        <v>4.4999999999999998E-2</v>
      </c>
      <c r="J631">
        <v>0.1</v>
      </c>
      <c r="K631" t="s">
        <v>21</v>
      </c>
      <c r="L631">
        <v>91</v>
      </c>
      <c r="M631">
        <v>3.3</v>
      </c>
      <c r="N631">
        <v>29.106000000000002</v>
      </c>
      <c r="O631">
        <v>1.9149</v>
      </c>
      <c r="P631"/>
    </row>
    <row r="632" spans="2:16" x14ac:dyDescent="0.25">
      <c r="B632" t="s">
        <v>787</v>
      </c>
      <c r="C632" t="s">
        <v>176</v>
      </c>
      <c r="D632">
        <v>60</v>
      </c>
      <c r="E632">
        <v>220</v>
      </c>
      <c r="F632">
        <v>1</v>
      </c>
      <c r="G632" t="s">
        <v>24</v>
      </c>
      <c r="H632" t="s">
        <v>23</v>
      </c>
      <c r="I632">
        <v>4.4999999999999998E-2</v>
      </c>
      <c r="J632">
        <v>0.1</v>
      </c>
      <c r="K632" t="s">
        <v>21</v>
      </c>
      <c r="L632">
        <v>511.53</v>
      </c>
      <c r="M632">
        <v>1.3885000000000001</v>
      </c>
      <c r="N632">
        <v>543.31999999999994</v>
      </c>
      <c r="O632">
        <v>0.85782000000000003</v>
      </c>
      <c r="P632"/>
    </row>
    <row r="633" spans="2:16" x14ac:dyDescent="0.25">
      <c r="B633" t="s">
        <v>788</v>
      </c>
      <c r="C633" t="s">
        <v>176</v>
      </c>
      <c r="D633">
        <v>60</v>
      </c>
      <c r="E633">
        <v>220</v>
      </c>
      <c r="F633">
        <v>10</v>
      </c>
      <c r="G633" t="s">
        <v>24</v>
      </c>
      <c r="H633" t="s">
        <v>23</v>
      </c>
      <c r="I633">
        <v>4.4999999999999998E-2</v>
      </c>
      <c r="J633">
        <v>0.1</v>
      </c>
      <c r="K633" t="s">
        <v>21</v>
      </c>
      <c r="L633">
        <v>5795.6</v>
      </c>
      <c r="M633">
        <v>9.8278000000000004E-2</v>
      </c>
      <c r="N633">
        <v>5795.6</v>
      </c>
      <c r="O633">
        <v>9.7961999999999994E-2</v>
      </c>
      <c r="P633"/>
    </row>
    <row r="634" spans="2:16" x14ac:dyDescent="0.25">
      <c r="B634" t="s">
        <v>789</v>
      </c>
      <c r="C634" t="s">
        <v>176</v>
      </c>
      <c r="D634">
        <v>60</v>
      </c>
      <c r="E634">
        <v>220</v>
      </c>
      <c r="F634">
        <v>100</v>
      </c>
      <c r="G634" t="s">
        <v>24</v>
      </c>
      <c r="H634" t="s">
        <v>23</v>
      </c>
      <c r="I634">
        <v>4.4999999999999998E-2</v>
      </c>
      <c r="J634">
        <v>0.1</v>
      </c>
      <c r="K634" t="s">
        <v>21</v>
      </c>
      <c r="L634">
        <v>58000</v>
      </c>
      <c r="M634">
        <v>9.9389000000000005E-3</v>
      </c>
      <c r="N634">
        <v>58000</v>
      </c>
      <c r="O634">
        <v>9.8118000000000007E-3</v>
      </c>
      <c r="P634"/>
    </row>
    <row r="635" spans="2:16" x14ac:dyDescent="0.25">
      <c r="B635" t="s">
        <v>790</v>
      </c>
      <c r="C635" t="s">
        <v>176</v>
      </c>
      <c r="D635">
        <v>60</v>
      </c>
      <c r="E635">
        <v>220</v>
      </c>
      <c r="F635">
        <v>0.01</v>
      </c>
      <c r="G635" t="s">
        <v>24</v>
      </c>
      <c r="H635" t="s">
        <v>23</v>
      </c>
      <c r="I635">
        <v>100</v>
      </c>
      <c r="J635">
        <v>1000</v>
      </c>
      <c r="K635" t="s">
        <v>21</v>
      </c>
      <c r="L635">
        <v>16</v>
      </c>
      <c r="M635">
        <v>2</v>
      </c>
      <c r="N635">
        <v>15.707000000000001</v>
      </c>
      <c r="O635">
        <v>1.9767999999999999</v>
      </c>
      <c r="P635"/>
    </row>
    <row r="636" spans="2:16" x14ac:dyDescent="0.25">
      <c r="B636" t="s">
        <v>791</v>
      </c>
      <c r="C636" t="s">
        <v>176</v>
      </c>
      <c r="D636">
        <v>60</v>
      </c>
      <c r="E636">
        <v>220</v>
      </c>
      <c r="F636">
        <v>0.1</v>
      </c>
      <c r="G636" t="s">
        <v>24</v>
      </c>
      <c r="H636" t="s">
        <v>23</v>
      </c>
      <c r="I636">
        <v>100</v>
      </c>
      <c r="J636">
        <v>1000</v>
      </c>
      <c r="K636" t="s">
        <v>21</v>
      </c>
      <c r="L636">
        <v>30.71</v>
      </c>
      <c r="M636">
        <v>1.9256</v>
      </c>
      <c r="N636">
        <v>30.652000000000001</v>
      </c>
      <c r="O636">
        <v>1.9256</v>
      </c>
      <c r="P636"/>
    </row>
    <row r="637" spans="2:16" x14ac:dyDescent="0.25">
      <c r="B637" t="s">
        <v>792</v>
      </c>
      <c r="C637" t="s">
        <v>176</v>
      </c>
      <c r="D637">
        <v>60</v>
      </c>
      <c r="E637">
        <v>220</v>
      </c>
      <c r="F637">
        <v>1</v>
      </c>
      <c r="G637" t="s">
        <v>24</v>
      </c>
      <c r="H637" t="s">
        <v>23</v>
      </c>
      <c r="I637">
        <v>100</v>
      </c>
      <c r="J637">
        <v>1000</v>
      </c>
      <c r="K637" t="s">
        <v>21</v>
      </c>
      <c r="L637">
        <v>543.16999999999996</v>
      </c>
      <c r="M637">
        <v>0.87009999999999998</v>
      </c>
      <c r="N637">
        <v>543.15</v>
      </c>
      <c r="O637">
        <v>0.86953000000000003</v>
      </c>
      <c r="P637"/>
    </row>
    <row r="638" spans="2:16" x14ac:dyDescent="0.25">
      <c r="B638" t="s">
        <v>793</v>
      </c>
      <c r="C638" t="s">
        <v>176</v>
      </c>
      <c r="D638">
        <v>60</v>
      </c>
      <c r="E638">
        <v>220</v>
      </c>
      <c r="F638">
        <v>10</v>
      </c>
      <c r="G638" t="s">
        <v>24</v>
      </c>
      <c r="H638" t="s">
        <v>23</v>
      </c>
      <c r="I638">
        <v>100</v>
      </c>
      <c r="J638">
        <v>1000</v>
      </c>
      <c r="K638" t="s">
        <v>21</v>
      </c>
      <c r="L638">
        <v>5795.6</v>
      </c>
      <c r="M638">
        <v>9.9832000000000004E-2</v>
      </c>
      <c r="N638">
        <v>5795.6</v>
      </c>
      <c r="O638">
        <v>9.9515999999999993E-2</v>
      </c>
      <c r="P638"/>
    </row>
    <row r="639" spans="2:16" x14ac:dyDescent="0.25">
      <c r="B639" t="s">
        <v>794</v>
      </c>
      <c r="C639" t="s">
        <v>176</v>
      </c>
      <c r="D639">
        <v>60</v>
      </c>
      <c r="E639">
        <v>220</v>
      </c>
      <c r="F639">
        <v>100</v>
      </c>
      <c r="G639" t="s">
        <v>24</v>
      </c>
      <c r="H639" t="s">
        <v>23</v>
      </c>
      <c r="I639">
        <v>100</v>
      </c>
      <c r="J639">
        <v>1000</v>
      </c>
      <c r="K639" t="s">
        <v>21</v>
      </c>
      <c r="L639">
        <v>58000</v>
      </c>
      <c r="M639">
        <v>1.0095E-2</v>
      </c>
      <c r="N639">
        <v>58000</v>
      </c>
      <c r="O639">
        <v>9.9676999999999995E-3</v>
      </c>
      <c r="P639"/>
    </row>
    <row r="640" spans="2:16" x14ac:dyDescent="0.25">
      <c r="B640" t="s">
        <v>795</v>
      </c>
      <c r="C640" t="s">
        <v>176</v>
      </c>
      <c r="D640">
        <v>60</v>
      </c>
      <c r="E640">
        <v>220</v>
      </c>
      <c r="F640">
        <v>0.01</v>
      </c>
      <c r="G640" t="s">
        <v>24</v>
      </c>
      <c r="H640" t="s">
        <v>23</v>
      </c>
      <c r="I640">
        <v>1</v>
      </c>
      <c r="J640">
        <v>5</v>
      </c>
      <c r="K640" t="s">
        <v>21</v>
      </c>
      <c r="L640">
        <v>47</v>
      </c>
      <c r="M640">
        <v>7.2</v>
      </c>
      <c r="N640">
        <v>44.639000000000003</v>
      </c>
      <c r="O640">
        <v>7.2102000000000004</v>
      </c>
      <c r="P640"/>
    </row>
    <row r="641" spans="2:16" x14ac:dyDescent="0.25">
      <c r="B641" t="s">
        <v>796</v>
      </c>
      <c r="C641" t="s">
        <v>176</v>
      </c>
      <c r="D641">
        <v>60</v>
      </c>
      <c r="E641">
        <v>220</v>
      </c>
      <c r="F641">
        <v>0.1</v>
      </c>
      <c r="G641" t="s">
        <v>24</v>
      </c>
      <c r="H641" t="s">
        <v>23</v>
      </c>
      <c r="I641">
        <v>1</v>
      </c>
      <c r="J641">
        <v>5</v>
      </c>
      <c r="K641" t="s">
        <v>21</v>
      </c>
      <c r="L641">
        <v>49.096999999999994</v>
      </c>
      <c r="M641">
        <v>7.1947999999999999</v>
      </c>
      <c r="N641">
        <v>49.044999999999995</v>
      </c>
      <c r="O641">
        <v>7.1947999999999999</v>
      </c>
      <c r="P641"/>
    </row>
    <row r="642" spans="2:16" x14ac:dyDescent="0.25">
      <c r="B642" t="s">
        <v>797</v>
      </c>
      <c r="C642" t="s">
        <v>176</v>
      </c>
      <c r="D642">
        <v>60</v>
      </c>
      <c r="E642">
        <v>220</v>
      </c>
      <c r="F642">
        <v>1</v>
      </c>
      <c r="G642" t="s">
        <v>24</v>
      </c>
      <c r="H642" t="s">
        <v>23</v>
      </c>
      <c r="I642">
        <v>1</v>
      </c>
      <c r="J642">
        <v>5</v>
      </c>
      <c r="K642" t="s">
        <v>21</v>
      </c>
      <c r="L642">
        <v>383.77</v>
      </c>
      <c r="M642">
        <v>6.1243999999999996</v>
      </c>
      <c r="N642">
        <v>383.65999999999997</v>
      </c>
      <c r="O642">
        <v>6.1239999999999997</v>
      </c>
      <c r="P642"/>
    </row>
    <row r="643" spans="2:16" x14ac:dyDescent="0.25">
      <c r="B643" t="s">
        <v>798</v>
      </c>
      <c r="C643" t="s">
        <v>176</v>
      </c>
      <c r="D643">
        <v>60</v>
      </c>
      <c r="E643">
        <v>220</v>
      </c>
      <c r="F643">
        <v>10</v>
      </c>
      <c r="G643" t="s">
        <v>24</v>
      </c>
      <c r="H643" t="s">
        <v>23</v>
      </c>
      <c r="I643">
        <v>1</v>
      </c>
      <c r="J643">
        <v>5</v>
      </c>
      <c r="K643" t="s">
        <v>21</v>
      </c>
      <c r="L643">
        <v>5742.6</v>
      </c>
      <c r="M643">
        <v>1.2843</v>
      </c>
      <c r="N643">
        <v>5742.6</v>
      </c>
      <c r="O643">
        <v>1.2833000000000001</v>
      </c>
      <c r="P643"/>
    </row>
    <row r="644" spans="2:16" x14ac:dyDescent="0.25">
      <c r="B644" t="s">
        <v>799</v>
      </c>
      <c r="C644" t="s">
        <v>176</v>
      </c>
      <c r="D644">
        <v>60</v>
      </c>
      <c r="E644">
        <v>220</v>
      </c>
      <c r="F644">
        <v>100</v>
      </c>
      <c r="G644" t="s">
        <v>24</v>
      </c>
      <c r="H644" t="s">
        <v>23</v>
      </c>
      <c r="I644">
        <v>1</v>
      </c>
      <c r="J644">
        <v>5</v>
      </c>
      <c r="K644" t="s">
        <v>21</v>
      </c>
      <c r="L644">
        <v>57994</v>
      </c>
      <c r="M644">
        <v>0.13141</v>
      </c>
      <c r="N644">
        <v>57994</v>
      </c>
      <c r="O644">
        <v>0.13100999999999999</v>
      </c>
      <c r="P644"/>
    </row>
    <row r="645" spans="2:16" x14ac:dyDescent="0.25">
      <c r="B645" t="s">
        <v>800</v>
      </c>
      <c r="C645" t="s">
        <v>176</v>
      </c>
      <c r="D645">
        <v>220</v>
      </c>
      <c r="E645">
        <v>410</v>
      </c>
      <c r="F645">
        <v>0.01</v>
      </c>
      <c r="G645" t="s">
        <v>24</v>
      </c>
      <c r="H645" t="s">
        <v>23</v>
      </c>
      <c r="I645">
        <v>45</v>
      </c>
      <c r="J645">
        <v>100</v>
      </c>
      <c r="K645" t="s">
        <v>21</v>
      </c>
      <c r="L645">
        <v>38</v>
      </c>
      <c r="M645">
        <v>2</v>
      </c>
      <c r="N645">
        <v>37.201999999999998</v>
      </c>
      <c r="O645">
        <v>1.9859</v>
      </c>
      <c r="P645"/>
    </row>
    <row r="646" spans="2:16" x14ac:dyDescent="0.25">
      <c r="B646" t="s">
        <v>801</v>
      </c>
      <c r="C646" t="s">
        <v>176</v>
      </c>
      <c r="D646">
        <v>220</v>
      </c>
      <c r="E646">
        <v>410</v>
      </c>
      <c r="F646">
        <v>0.1</v>
      </c>
      <c r="G646" t="s">
        <v>24</v>
      </c>
      <c r="H646" t="s">
        <v>23</v>
      </c>
      <c r="I646">
        <v>45</v>
      </c>
      <c r="J646">
        <v>100</v>
      </c>
      <c r="K646" t="s">
        <v>21</v>
      </c>
      <c r="L646">
        <v>42.616</v>
      </c>
      <c r="M646">
        <v>1.978</v>
      </c>
      <c r="N646">
        <v>42.477999999999994</v>
      </c>
      <c r="O646">
        <v>1.9778</v>
      </c>
      <c r="P646"/>
    </row>
    <row r="647" spans="2:16" x14ac:dyDescent="0.25">
      <c r="B647" t="s">
        <v>802</v>
      </c>
      <c r="C647" t="s">
        <v>176</v>
      </c>
      <c r="D647">
        <v>220</v>
      </c>
      <c r="E647">
        <v>410</v>
      </c>
      <c r="F647">
        <v>1</v>
      </c>
      <c r="G647" t="s">
        <v>24</v>
      </c>
      <c r="H647" t="s">
        <v>23</v>
      </c>
      <c r="I647">
        <v>45</v>
      </c>
      <c r="J647">
        <v>100</v>
      </c>
      <c r="K647" t="s">
        <v>21</v>
      </c>
      <c r="L647">
        <v>423.75</v>
      </c>
      <c r="M647">
        <v>1.4809000000000001</v>
      </c>
      <c r="N647">
        <v>423.59999999999997</v>
      </c>
      <c r="O647">
        <v>1.4795</v>
      </c>
      <c r="P647"/>
    </row>
    <row r="648" spans="2:16" x14ac:dyDescent="0.25">
      <c r="B648" t="s">
        <v>803</v>
      </c>
      <c r="C648" t="s">
        <v>176</v>
      </c>
      <c r="D648">
        <v>220</v>
      </c>
      <c r="E648">
        <v>410</v>
      </c>
      <c r="F648">
        <v>10</v>
      </c>
      <c r="G648" t="s">
        <v>24</v>
      </c>
      <c r="H648" t="s">
        <v>23</v>
      </c>
      <c r="I648">
        <v>45</v>
      </c>
      <c r="J648">
        <v>100</v>
      </c>
      <c r="K648" t="s">
        <v>21</v>
      </c>
      <c r="L648">
        <v>5769.7000000000007</v>
      </c>
      <c r="M648">
        <v>0.22683</v>
      </c>
      <c r="N648">
        <v>5769.8</v>
      </c>
      <c r="O648">
        <v>0.22534999999999999</v>
      </c>
      <c r="P648"/>
    </row>
    <row r="649" spans="2:16" x14ac:dyDescent="0.25">
      <c r="B649" t="s">
        <v>804</v>
      </c>
      <c r="C649" t="s">
        <v>176</v>
      </c>
      <c r="D649">
        <v>220</v>
      </c>
      <c r="E649">
        <v>410</v>
      </c>
      <c r="F649">
        <v>100</v>
      </c>
      <c r="G649" t="s">
        <v>24</v>
      </c>
      <c r="H649" t="s">
        <v>23</v>
      </c>
      <c r="I649">
        <v>45</v>
      </c>
      <c r="J649">
        <v>100</v>
      </c>
      <c r="K649" t="s">
        <v>21</v>
      </c>
      <c r="L649">
        <v>57997</v>
      </c>
      <c r="M649">
        <v>2.3295E-2</v>
      </c>
      <c r="N649">
        <v>57997</v>
      </c>
      <c r="O649">
        <v>2.2692E-2</v>
      </c>
      <c r="P649"/>
    </row>
    <row r="650" spans="2:16" x14ac:dyDescent="0.25">
      <c r="B650" t="s">
        <v>805</v>
      </c>
      <c r="C650" t="s">
        <v>176</v>
      </c>
      <c r="D650">
        <v>220</v>
      </c>
      <c r="E650">
        <v>410</v>
      </c>
      <c r="F650">
        <v>0.01</v>
      </c>
      <c r="G650" t="s">
        <v>24</v>
      </c>
      <c r="H650" t="s">
        <v>23</v>
      </c>
      <c r="I650">
        <v>100</v>
      </c>
      <c r="J650">
        <v>1000</v>
      </c>
      <c r="K650" t="s">
        <v>21</v>
      </c>
      <c r="L650">
        <v>41</v>
      </c>
      <c r="M650">
        <v>2</v>
      </c>
      <c r="N650">
        <v>40.524999999999999</v>
      </c>
      <c r="O650">
        <v>1.9975000000000001</v>
      </c>
      <c r="P650"/>
    </row>
    <row r="651" spans="2:16" x14ac:dyDescent="0.25">
      <c r="B651" t="s">
        <v>806</v>
      </c>
      <c r="C651" t="s">
        <v>176</v>
      </c>
      <c r="D651">
        <v>220</v>
      </c>
      <c r="E651">
        <v>410</v>
      </c>
      <c r="F651">
        <v>0.1</v>
      </c>
      <c r="G651" t="s">
        <v>24</v>
      </c>
      <c r="H651" t="s">
        <v>23</v>
      </c>
      <c r="I651">
        <v>100</v>
      </c>
      <c r="J651">
        <v>1000</v>
      </c>
      <c r="K651" t="s">
        <v>21</v>
      </c>
      <c r="L651">
        <v>45.878</v>
      </c>
      <c r="M651">
        <v>1.9897</v>
      </c>
      <c r="N651">
        <v>45.742999999999995</v>
      </c>
      <c r="O651">
        <v>1.9895</v>
      </c>
      <c r="P651"/>
    </row>
    <row r="652" spans="2:16" x14ac:dyDescent="0.25">
      <c r="B652" t="s">
        <v>807</v>
      </c>
      <c r="C652" t="s">
        <v>176</v>
      </c>
      <c r="D652">
        <v>220</v>
      </c>
      <c r="E652">
        <v>410</v>
      </c>
      <c r="F652">
        <v>1</v>
      </c>
      <c r="G652" t="s">
        <v>24</v>
      </c>
      <c r="H652" t="s">
        <v>23</v>
      </c>
      <c r="I652">
        <v>100</v>
      </c>
      <c r="J652">
        <v>1000</v>
      </c>
      <c r="K652" t="s">
        <v>21</v>
      </c>
      <c r="L652">
        <v>424.05</v>
      </c>
      <c r="M652">
        <v>1.4964999999999999</v>
      </c>
      <c r="N652">
        <v>423.93</v>
      </c>
      <c r="O652">
        <v>1.4950000000000001</v>
      </c>
      <c r="P652"/>
    </row>
    <row r="653" spans="2:16" x14ac:dyDescent="0.25">
      <c r="B653" t="s">
        <v>808</v>
      </c>
      <c r="C653" t="s">
        <v>176</v>
      </c>
      <c r="D653">
        <v>220</v>
      </c>
      <c r="E653">
        <v>410</v>
      </c>
      <c r="F653">
        <v>10</v>
      </c>
      <c r="G653" t="s">
        <v>24</v>
      </c>
      <c r="H653" t="s">
        <v>23</v>
      </c>
      <c r="I653">
        <v>100</v>
      </c>
      <c r="J653">
        <v>1000</v>
      </c>
      <c r="K653" t="s">
        <v>21</v>
      </c>
      <c r="L653">
        <v>5769.4000000000005</v>
      </c>
      <c r="M653">
        <v>0.23050000000000001</v>
      </c>
      <c r="N653">
        <v>5769.5</v>
      </c>
      <c r="O653">
        <v>0.22900999999999999</v>
      </c>
      <c r="P653"/>
    </row>
    <row r="654" spans="2:16" x14ac:dyDescent="0.25">
      <c r="B654" t="s">
        <v>809</v>
      </c>
      <c r="C654" t="s">
        <v>176</v>
      </c>
      <c r="D654">
        <v>220</v>
      </c>
      <c r="E654">
        <v>410</v>
      </c>
      <c r="F654">
        <v>100</v>
      </c>
      <c r="G654" t="s">
        <v>24</v>
      </c>
      <c r="H654" t="s">
        <v>23</v>
      </c>
      <c r="I654">
        <v>100</v>
      </c>
      <c r="J654">
        <v>1000</v>
      </c>
      <c r="K654" t="s">
        <v>21</v>
      </c>
      <c r="L654">
        <v>57997</v>
      </c>
      <c r="M654">
        <v>2.3667000000000001E-2</v>
      </c>
      <c r="N654">
        <v>57997</v>
      </c>
      <c r="O654">
        <v>2.3064000000000001E-2</v>
      </c>
      <c r="P654"/>
    </row>
    <row r="655" spans="2:16" x14ac:dyDescent="0.25">
      <c r="B655" t="s">
        <v>810</v>
      </c>
      <c r="C655" t="s">
        <v>176</v>
      </c>
      <c r="D655">
        <v>220</v>
      </c>
      <c r="E655">
        <v>410</v>
      </c>
      <c r="F655">
        <v>0.01</v>
      </c>
      <c r="G655" t="s">
        <v>24</v>
      </c>
      <c r="H655" t="s">
        <v>23</v>
      </c>
      <c r="I655">
        <v>1</v>
      </c>
      <c r="J655">
        <v>5</v>
      </c>
      <c r="K655" t="s">
        <v>21</v>
      </c>
      <c r="L655">
        <v>120</v>
      </c>
      <c r="M655">
        <v>7.2</v>
      </c>
      <c r="N655">
        <v>111.41</v>
      </c>
      <c r="O655">
        <v>7.2103999999999999</v>
      </c>
      <c r="P655"/>
    </row>
    <row r="656" spans="2:16" x14ac:dyDescent="0.25">
      <c r="B656" t="s">
        <v>811</v>
      </c>
      <c r="C656" t="s">
        <v>176</v>
      </c>
      <c r="D656">
        <v>220</v>
      </c>
      <c r="E656">
        <v>410</v>
      </c>
      <c r="F656">
        <v>0.1</v>
      </c>
      <c r="G656" t="s">
        <v>24</v>
      </c>
      <c r="H656" t="s">
        <v>23</v>
      </c>
      <c r="I656">
        <v>1</v>
      </c>
      <c r="J656">
        <v>5</v>
      </c>
      <c r="K656" t="s">
        <v>21</v>
      </c>
      <c r="L656">
        <v>120</v>
      </c>
      <c r="M656">
        <v>7.2081</v>
      </c>
      <c r="N656">
        <v>112.9</v>
      </c>
      <c r="O656">
        <v>7.2081</v>
      </c>
      <c r="P656"/>
    </row>
    <row r="657" spans="2:16" x14ac:dyDescent="0.25">
      <c r="B657" t="s">
        <v>812</v>
      </c>
      <c r="C657" t="s">
        <v>176</v>
      </c>
      <c r="D657">
        <v>220</v>
      </c>
      <c r="E657">
        <v>410</v>
      </c>
      <c r="F657">
        <v>1</v>
      </c>
      <c r="G657" t="s">
        <v>24</v>
      </c>
      <c r="H657" t="s">
        <v>23</v>
      </c>
      <c r="I657">
        <v>1</v>
      </c>
      <c r="J657">
        <v>5</v>
      </c>
      <c r="K657" t="s">
        <v>21</v>
      </c>
      <c r="L657">
        <v>256.96999999999997</v>
      </c>
      <c r="M657">
        <v>6.9897999999999998</v>
      </c>
      <c r="N657">
        <v>256.36</v>
      </c>
      <c r="O657">
        <v>6.9893999999999998</v>
      </c>
      <c r="P657"/>
    </row>
    <row r="658" spans="2:16" x14ac:dyDescent="0.25">
      <c r="B658" t="s">
        <v>813</v>
      </c>
      <c r="C658" t="s">
        <v>176</v>
      </c>
      <c r="D658">
        <v>220</v>
      </c>
      <c r="E658">
        <v>410</v>
      </c>
      <c r="F658">
        <v>10</v>
      </c>
      <c r="G658" t="s">
        <v>24</v>
      </c>
      <c r="H658" t="s">
        <v>23</v>
      </c>
      <c r="I658">
        <v>1</v>
      </c>
      <c r="J658">
        <v>5</v>
      </c>
      <c r="K658" t="s">
        <v>21</v>
      </c>
      <c r="L658">
        <v>5443.7000000000007</v>
      </c>
      <c r="M658">
        <v>2.7292999999999998</v>
      </c>
      <c r="N658">
        <v>5443.6</v>
      </c>
      <c r="O658">
        <v>2.726</v>
      </c>
      <c r="P658"/>
    </row>
    <row r="659" spans="2:16" x14ac:dyDescent="0.25">
      <c r="B659" t="s">
        <v>814</v>
      </c>
      <c r="C659" t="s">
        <v>176</v>
      </c>
      <c r="D659">
        <v>220</v>
      </c>
      <c r="E659">
        <v>410</v>
      </c>
      <c r="F659">
        <v>100</v>
      </c>
      <c r="G659" t="s">
        <v>24</v>
      </c>
      <c r="H659" t="s">
        <v>23</v>
      </c>
      <c r="I659">
        <v>1</v>
      </c>
      <c r="J659">
        <v>5</v>
      </c>
      <c r="K659" t="s">
        <v>21</v>
      </c>
      <c r="L659">
        <v>57960</v>
      </c>
      <c r="M659">
        <v>0.29758000000000001</v>
      </c>
      <c r="N659">
        <v>57960</v>
      </c>
      <c r="O659">
        <v>0.29593999999999998</v>
      </c>
      <c r="P659"/>
    </row>
    <row r="660" spans="2:16" x14ac:dyDescent="0.25">
      <c r="B660" t="s">
        <v>815</v>
      </c>
      <c r="C660" t="s">
        <v>177</v>
      </c>
      <c r="D660">
        <v>55</v>
      </c>
      <c r="E660">
        <v>150</v>
      </c>
      <c r="F660">
        <v>1E-3</v>
      </c>
      <c r="G660" t="s">
        <v>24</v>
      </c>
      <c r="H660" t="s">
        <v>23</v>
      </c>
      <c r="I660">
        <v>0.01</v>
      </c>
      <c r="J660">
        <v>4.4999999999999998E-2</v>
      </c>
      <c r="K660" t="s">
        <v>21</v>
      </c>
      <c r="L660">
        <v>35</v>
      </c>
      <c r="M660">
        <v>3.2</v>
      </c>
      <c r="N660">
        <v>2.8048000000000002</v>
      </c>
      <c r="O660">
        <v>2.2532000000000001</v>
      </c>
      <c r="P660"/>
    </row>
    <row r="661" spans="2:16" x14ac:dyDescent="0.25">
      <c r="B661" t="s">
        <v>816</v>
      </c>
      <c r="C661" t="s">
        <v>177</v>
      </c>
      <c r="D661">
        <v>55</v>
      </c>
      <c r="E661">
        <v>150</v>
      </c>
      <c r="F661">
        <v>0.01</v>
      </c>
      <c r="G661" t="s">
        <v>24</v>
      </c>
      <c r="H661" t="s">
        <v>23</v>
      </c>
      <c r="I661">
        <v>0.01</v>
      </c>
      <c r="J661">
        <v>4.4999999999999998E-2</v>
      </c>
      <c r="K661" t="s">
        <v>21</v>
      </c>
      <c r="L661">
        <v>35</v>
      </c>
      <c r="M661">
        <v>3.2</v>
      </c>
      <c r="N661">
        <v>2.9878</v>
      </c>
      <c r="O661">
        <v>2.2523</v>
      </c>
      <c r="P661"/>
    </row>
    <row r="662" spans="2:16" x14ac:dyDescent="0.25">
      <c r="B662" t="s">
        <v>817</v>
      </c>
      <c r="C662" t="s">
        <v>177</v>
      </c>
      <c r="D662">
        <v>55</v>
      </c>
      <c r="E662">
        <v>150</v>
      </c>
      <c r="F662">
        <v>0.1</v>
      </c>
      <c r="G662" t="s">
        <v>24</v>
      </c>
      <c r="H662" t="s">
        <v>23</v>
      </c>
      <c r="I662">
        <v>0.01</v>
      </c>
      <c r="J662">
        <v>4.4999999999999998E-2</v>
      </c>
      <c r="K662" t="s">
        <v>21</v>
      </c>
      <c r="L662">
        <v>35</v>
      </c>
      <c r="M662">
        <v>3.2</v>
      </c>
      <c r="N662">
        <v>19.929000000000002</v>
      </c>
      <c r="O662">
        <v>2.1717</v>
      </c>
      <c r="P662"/>
    </row>
    <row r="663" spans="2:16" x14ac:dyDescent="0.25">
      <c r="B663" t="s">
        <v>818</v>
      </c>
      <c r="C663" t="s">
        <v>177</v>
      </c>
      <c r="D663">
        <v>55</v>
      </c>
      <c r="E663">
        <v>150</v>
      </c>
      <c r="F663">
        <v>1</v>
      </c>
      <c r="G663" t="s">
        <v>24</v>
      </c>
      <c r="H663" t="s">
        <v>23</v>
      </c>
      <c r="I663">
        <v>0.01</v>
      </c>
      <c r="J663">
        <v>4.4999999999999998E-2</v>
      </c>
      <c r="K663" t="s">
        <v>21</v>
      </c>
      <c r="L663">
        <v>547.95000000000005</v>
      </c>
      <c r="M663">
        <v>0.83255999999999997</v>
      </c>
      <c r="N663">
        <v>547.92999999999995</v>
      </c>
      <c r="O663">
        <v>0.83182</v>
      </c>
      <c r="P663"/>
    </row>
    <row r="664" spans="2:16" x14ac:dyDescent="0.25">
      <c r="B664" t="s">
        <v>819</v>
      </c>
      <c r="C664" t="s">
        <v>177</v>
      </c>
      <c r="D664">
        <v>55</v>
      </c>
      <c r="E664">
        <v>150</v>
      </c>
      <c r="F664">
        <v>10</v>
      </c>
      <c r="G664" t="s">
        <v>24</v>
      </c>
      <c r="H664" t="s">
        <v>23</v>
      </c>
      <c r="I664">
        <v>0.01</v>
      </c>
      <c r="J664">
        <v>4.4999999999999998E-2</v>
      </c>
      <c r="K664" t="s">
        <v>21</v>
      </c>
      <c r="L664">
        <v>5796.4000000000005</v>
      </c>
      <c r="M664">
        <v>9.1095999999999996E-2</v>
      </c>
      <c r="N664">
        <v>5796.4000000000005</v>
      </c>
      <c r="O664">
        <v>9.0721999999999997E-2</v>
      </c>
      <c r="P664"/>
    </row>
    <row r="665" spans="2:16" x14ac:dyDescent="0.25">
      <c r="B665" t="s">
        <v>820</v>
      </c>
      <c r="C665" t="s">
        <v>177</v>
      </c>
      <c r="D665">
        <v>55</v>
      </c>
      <c r="E665">
        <v>150</v>
      </c>
      <c r="F665">
        <v>100</v>
      </c>
      <c r="G665" t="s">
        <v>24</v>
      </c>
      <c r="H665" t="s">
        <v>23</v>
      </c>
      <c r="I665">
        <v>0.01</v>
      </c>
      <c r="J665">
        <v>4.4999999999999998E-2</v>
      </c>
      <c r="K665" t="s">
        <v>21</v>
      </c>
      <c r="L665">
        <v>58000</v>
      </c>
      <c r="M665">
        <v>9.2312000000000002E-3</v>
      </c>
      <c r="N665">
        <v>57995</v>
      </c>
      <c r="O665">
        <v>9.0810000000000005E-3</v>
      </c>
      <c r="P665"/>
    </row>
    <row r="666" spans="2:16" x14ac:dyDescent="0.25">
      <c r="B666" t="s">
        <v>821</v>
      </c>
      <c r="C666" t="s">
        <v>177</v>
      </c>
      <c r="D666">
        <v>55</v>
      </c>
      <c r="E666">
        <v>150</v>
      </c>
      <c r="F666">
        <v>1E-3</v>
      </c>
      <c r="G666" t="s">
        <v>24</v>
      </c>
      <c r="H666" t="s">
        <v>23</v>
      </c>
      <c r="I666">
        <v>45</v>
      </c>
      <c r="J666">
        <v>100</v>
      </c>
      <c r="K666" t="s">
        <v>21</v>
      </c>
      <c r="L666">
        <v>5.6</v>
      </c>
      <c r="M666">
        <v>2</v>
      </c>
      <c r="N666">
        <v>1.1856</v>
      </c>
      <c r="O666">
        <v>2.0287999999999999</v>
      </c>
      <c r="P666"/>
    </row>
    <row r="667" spans="2:16" x14ac:dyDescent="0.25">
      <c r="B667" t="s">
        <v>822</v>
      </c>
      <c r="C667" t="s">
        <v>177</v>
      </c>
      <c r="D667">
        <v>55</v>
      </c>
      <c r="E667">
        <v>150</v>
      </c>
      <c r="F667">
        <v>0.01</v>
      </c>
      <c r="G667" t="s">
        <v>24</v>
      </c>
      <c r="H667" t="s">
        <v>23</v>
      </c>
      <c r="I667">
        <v>45</v>
      </c>
      <c r="J667">
        <v>100</v>
      </c>
      <c r="K667" t="s">
        <v>21</v>
      </c>
      <c r="L667">
        <v>5.6</v>
      </c>
      <c r="M667">
        <v>2.0278</v>
      </c>
      <c r="N667">
        <v>1.3901999999999999</v>
      </c>
      <c r="O667">
        <v>2.0278</v>
      </c>
      <c r="P667"/>
    </row>
    <row r="668" spans="2:16" x14ac:dyDescent="0.25">
      <c r="B668" t="s">
        <v>823</v>
      </c>
      <c r="C668" t="s">
        <v>177</v>
      </c>
      <c r="D668">
        <v>55</v>
      </c>
      <c r="E668">
        <v>150</v>
      </c>
      <c r="F668">
        <v>0.1</v>
      </c>
      <c r="G668" t="s">
        <v>24</v>
      </c>
      <c r="H668" t="s">
        <v>23</v>
      </c>
      <c r="I668">
        <v>45</v>
      </c>
      <c r="J668">
        <v>100</v>
      </c>
      <c r="K668" t="s">
        <v>21</v>
      </c>
      <c r="L668">
        <v>20.258000000000003</v>
      </c>
      <c r="M668">
        <v>1.9384999999999999</v>
      </c>
      <c r="N668">
        <v>20.191000000000003</v>
      </c>
      <c r="O668">
        <v>1.9384999999999999</v>
      </c>
      <c r="P668"/>
    </row>
    <row r="669" spans="2:16" x14ac:dyDescent="0.25">
      <c r="B669" t="s">
        <v>824</v>
      </c>
      <c r="C669" t="s">
        <v>177</v>
      </c>
      <c r="D669">
        <v>55</v>
      </c>
      <c r="E669">
        <v>150</v>
      </c>
      <c r="F669">
        <v>1</v>
      </c>
      <c r="G669" t="s">
        <v>24</v>
      </c>
      <c r="H669" t="s">
        <v>23</v>
      </c>
      <c r="I669">
        <v>45</v>
      </c>
      <c r="J669">
        <v>100</v>
      </c>
      <c r="K669" t="s">
        <v>21</v>
      </c>
      <c r="L669">
        <v>553.42999999999995</v>
      </c>
      <c r="M669">
        <v>0.68162</v>
      </c>
      <c r="N669">
        <v>553.41999999999996</v>
      </c>
      <c r="O669">
        <v>0.68084</v>
      </c>
      <c r="P669"/>
    </row>
    <row r="670" spans="2:16" x14ac:dyDescent="0.25">
      <c r="B670" t="s">
        <v>825</v>
      </c>
      <c r="C670" t="s">
        <v>177</v>
      </c>
      <c r="D670">
        <v>55</v>
      </c>
      <c r="E670">
        <v>150</v>
      </c>
      <c r="F670">
        <v>10</v>
      </c>
      <c r="G670" t="s">
        <v>24</v>
      </c>
      <c r="H670" t="s">
        <v>23</v>
      </c>
      <c r="I670">
        <v>45</v>
      </c>
      <c r="J670">
        <v>100</v>
      </c>
      <c r="K670" t="s">
        <v>21</v>
      </c>
      <c r="L670">
        <v>5797.1</v>
      </c>
      <c r="M670">
        <v>7.3472999999999997E-2</v>
      </c>
      <c r="N670">
        <v>5797.1</v>
      </c>
      <c r="O670">
        <v>7.3097999999999996E-2</v>
      </c>
      <c r="P670"/>
    </row>
    <row r="671" spans="2:16" x14ac:dyDescent="0.25">
      <c r="B671" t="s">
        <v>826</v>
      </c>
      <c r="C671" t="s">
        <v>177</v>
      </c>
      <c r="D671">
        <v>55</v>
      </c>
      <c r="E671">
        <v>150</v>
      </c>
      <c r="F671">
        <v>100</v>
      </c>
      <c r="G671" t="s">
        <v>24</v>
      </c>
      <c r="H671" t="s">
        <v>23</v>
      </c>
      <c r="I671">
        <v>45</v>
      </c>
      <c r="J671">
        <v>100</v>
      </c>
      <c r="K671" t="s">
        <v>21</v>
      </c>
      <c r="L671">
        <v>58000</v>
      </c>
      <c r="M671">
        <v>7.4656999999999996E-3</v>
      </c>
      <c r="N671">
        <v>57996</v>
      </c>
      <c r="O671">
        <v>7.3155E-3</v>
      </c>
      <c r="P671"/>
    </row>
    <row r="672" spans="2:16" x14ac:dyDescent="0.25">
      <c r="B672" t="s">
        <v>827</v>
      </c>
      <c r="C672" t="s">
        <v>177</v>
      </c>
      <c r="D672">
        <v>55</v>
      </c>
      <c r="E672">
        <v>150</v>
      </c>
      <c r="F672">
        <v>1E-3</v>
      </c>
      <c r="G672" t="s">
        <v>24</v>
      </c>
      <c r="H672" t="s">
        <v>23</v>
      </c>
      <c r="I672">
        <v>100</v>
      </c>
      <c r="J672">
        <v>1000</v>
      </c>
      <c r="K672" t="s">
        <v>21</v>
      </c>
      <c r="L672">
        <v>5.6</v>
      </c>
      <c r="M672">
        <v>2</v>
      </c>
      <c r="N672">
        <v>1.1856</v>
      </c>
      <c r="O672">
        <v>2.0287999999999999</v>
      </c>
      <c r="P672"/>
    </row>
    <row r="673" spans="2:16" x14ac:dyDescent="0.25">
      <c r="B673" t="s">
        <v>828</v>
      </c>
      <c r="C673" t="s">
        <v>177</v>
      </c>
      <c r="D673">
        <v>55</v>
      </c>
      <c r="E673">
        <v>150</v>
      </c>
      <c r="F673">
        <v>0.01</v>
      </c>
      <c r="G673" t="s">
        <v>24</v>
      </c>
      <c r="H673" t="s">
        <v>23</v>
      </c>
      <c r="I673">
        <v>100</v>
      </c>
      <c r="J673">
        <v>1000</v>
      </c>
      <c r="K673" t="s">
        <v>21</v>
      </c>
      <c r="L673">
        <v>5.6</v>
      </c>
      <c r="M673">
        <v>2.0278</v>
      </c>
      <c r="N673">
        <v>1.3901999999999999</v>
      </c>
      <c r="O673">
        <v>2.0278</v>
      </c>
      <c r="P673"/>
    </row>
    <row r="674" spans="2:16" x14ac:dyDescent="0.25">
      <c r="B674" t="s">
        <v>829</v>
      </c>
      <c r="C674" t="s">
        <v>177</v>
      </c>
      <c r="D674">
        <v>55</v>
      </c>
      <c r="E674">
        <v>150</v>
      </c>
      <c r="F674">
        <v>0.1</v>
      </c>
      <c r="G674" t="s">
        <v>24</v>
      </c>
      <c r="H674" t="s">
        <v>23</v>
      </c>
      <c r="I674">
        <v>100</v>
      </c>
      <c r="J674">
        <v>1000</v>
      </c>
      <c r="K674" t="s">
        <v>21</v>
      </c>
      <c r="L674">
        <v>20.258000000000003</v>
      </c>
      <c r="M674">
        <v>1.9384999999999999</v>
      </c>
      <c r="N674">
        <v>20.191000000000003</v>
      </c>
      <c r="O674">
        <v>1.9384999999999999</v>
      </c>
      <c r="P674"/>
    </row>
    <row r="675" spans="2:16" x14ac:dyDescent="0.25">
      <c r="B675" t="s">
        <v>830</v>
      </c>
      <c r="C675" t="s">
        <v>177</v>
      </c>
      <c r="D675">
        <v>55</v>
      </c>
      <c r="E675">
        <v>150</v>
      </c>
      <c r="F675">
        <v>1</v>
      </c>
      <c r="G675" t="s">
        <v>24</v>
      </c>
      <c r="H675" t="s">
        <v>23</v>
      </c>
      <c r="I675">
        <v>100</v>
      </c>
      <c r="J675">
        <v>1000</v>
      </c>
      <c r="K675" t="s">
        <v>21</v>
      </c>
      <c r="L675">
        <v>553.42999999999995</v>
      </c>
      <c r="M675">
        <v>0.68162</v>
      </c>
      <c r="N675">
        <v>553.41999999999996</v>
      </c>
      <c r="O675">
        <v>0.68084</v>
      </c>
      <c r="P675"/>
    </row>
    <row r="676" spans="2:16" x14ac:dyDescent="0.25">
      <c r="B676" t="s">
        <v>831</v>
      </c>
      <c r="C676" t="s">
        <v>177</v>
      </c>
      <c r="D676">
        <v>55</v>
      </c>
      <c r="E676">
        <v>150</v>
      </c>
      <c r="F676">
        <v>10</v>
      </c>
      <c r="G676" t="s">
        <v>24</v>
      </c>
      <c r="H676" t="s">
        <v>23</v>
      </c>
      <c r="I676">
        <v>100</v>
      </c>
      <c r="J676">
        <v>1000</v>
      </c>
      <c r="K676" t="s">
        <v>21</v>
      </c>
      <c r="L676">
        <v>5797.1</v>
      </c>
      <c r="M676">
        <v>7.3472999999999997E-2</v>
      </c>
      <c r="N676">
        <v>5797.1</v>
      </c>
      <c r="O676">
        <v>7.3097999999999996E-2</v>
      </c>
      <c r="P676"/>
    </row>
    <row r="677" spans="2:16" x14ac:dyDescent="0.25">
      <c r="B677" t="s">
        <v>832</v>
      </c>
      <c r="C677" t="s">
        <v>177</v>
      </c>
      <c r="D677">
        <v>55</v>
      </c>
      <c r="E677">
        <v>150</v>
      </c>
      <c r="F677">
        <v>100</v>
      </c>
      <c r="G677" t="s">
        <v>24</v>
      </c>
      <c r="H677" t="s">
        <v>23</v>
      </c>
      <c r="I677">
        <v>100</v>
      </c>
      <c r="J677">
        <v>1000</v>
      </c>
      <c r="K677" t="s">
        <v>21</v>
      </c>
      <c r="L677">
        <v>58000</v>
      </c>
      <c r="M677">
        <v>7.4656999999999996E-3</v>
      </c>
      <c r="N677">
        <v>57996</v>
      </c>
      <c r="O677">
        <v>7.3155E-3</v>
      </c>
      <c r="P677"/>
    </row>
    <row r="678" spans="2:16" x14ac:dyDescent="0.25">
      <c r="B678" t="s">
        <v>833</v>
      </c>
      <c r="C678" t="s">
        <v>177</v>
      </c>
      <c r="D678">
        <v>55</v>
      </c>
      <c r="E678">
        <v>150</v>
      </c>
      <c r="F678">
        <v>1E-3</v>
      </c>
      <c r="G678" t="s">
        <v>24</v>
      </c>
      <c r="H678" t="s">
        <v>23</v>
      </c>
      <c r="I678">
        <v>1</v>
      </c>
      <c r="J678">
        <v>5</v>
      </c>
      <c r="K678" t="s">
        <v>21</v>
      </c>
      <c r="L678">
        <v>53</v>
      </c>
      <c r="M678">
        <v>4</v>
      </c>
      <c r="N678">
        <v>52.066000000000003</v>
      </c>
      <c r="O678">
        <v>3.9904999999999999</v>
      </c>
      <c r="P678"/>
    </row>
    <row r="679" spans="2:16" x14ac:dyDescent="0.25">
      <c r="B679" t="s">
        <v>834</v>
      </c>
      <c r="C679" t="s">
        <v>177</v>
      </c>
      <c r="D679">
        <v>55</v>
      </c>
      <c r="E679">
        <v>150</v>
      </c>
      <c r="F679">
        <v>0.01</v>
      </c>
      <c r="G679" t="s">
        <v>24</v>
      </c>
      <c r="H679" t="s">
        <v>23</v>
      </c>
      <c r="I679">
        <v>1</v>
      </c>
      <c r="J679">
        <v>5</v>
      </c>
      <c r="K679" t="s">
        <v>21</v>
      </c>
      <c r="L679">
        <v>53</v>
      </c>
      <c r="M679">
        <v>3.9901</v>
      </c>
      <c r="N679">
        <v>52.14</v>
      </c>
      <c r="O679">
        <v>3.9902000000000002</v>
      </c>
      <c r="P679"/>
    </row>
    <row r="680" spans="2:16" x14ac:dyDescent="0.25">
      <c r="B680" t="s">
        <v>835</v>
      </c>
      <c r="C680" t="s">
        <v>177</v>
      </c>
      <c r="D680">
        <v>55</v>
      </c>
      <c r="E680">
        <v>150</v>
      </c>
      <c r="F680">
        <v>0.1</v>
      </c>
      <c r="G680" t="s">
        <v>24</v>
      </c>
      <c r="H680" t="s">
        <v>23</v>
      </c>
      <c r="I680">
        <v>1</v>
      </c>
      <c r="J680">
        <v>5</v>
      </c>
      <c r="K680" t="s">
        <v>21</v>
      </c>
      <c r="L680">
        <v>60.323999999999998</v>
      </c>
      <c r="M680">
        <v>3.9531000000000001</v>
      </c>
      <c r="N680">
        <v>60.241</v>
      </c>
      <c r="O680">
        <v>3.9531999999999998</v>
      </c>
      <c r="P680"/>
    </row>
    <row r="681" spans="2:16" x14ac:dyDescent="0.25">
      <c r="B681" t="s">
        <v>836</v>
      </c>
      <c r="C681" t="s">
        <v>177</v>
      </c>
      <c r="D681">
        <v>55</v>
      </c>
      <c r="E681">
        <v>150</v>
      </c>
      <c r="F681">
        <v>1</v>
      </c>
      <c r="G681" t="s">
        <v>24</v>
      </c>
      <c r="H681" t="s">
        <v>23</v>
      </c>
      <c r="I681">
        <v>1</v>
      </c>
      <c r="J681">
        <v>5</v>
      </c>
      <c r="K681" t="s">
        <v>21</v>
      </c>
      <c r="L681">
        <v>506.65999999999997</v>
      </c>
      <c r="M681">
        <v>2.4344999999999999</v>
      </c>
      <c r="N681">
        <v>506.56</v>
      </c>
      <c r="O681">
        <v>2.4338000000000002</v>
      </c>
      <c r="P681"/>
    </row>
    <row r="682" spans="2:16" x14ac:dyDescent="0.25">
      <c r="B682" t="s">
        <v>837</v>
      </c>
      <c r="C682" t="s">
        <v>177</v>
      </c>
      <c r="D682">
        <v>55</v>
      </c>
      <c r="E682">
        <v>150</v>
      </c>
      <c r="F682">
        <v>10</v>
      </c>
      <c r="G682" t="s">
        <v>24</v>
      </c>
      <c r="H682" t="s">
        <v>23</v>
      </c>
      <c r="I682">
        <v>1</v>
      </c>
      <c r="J682">
        <v>5</v>
      </c>
      <c r="K682" t="s">
        <v>21</v>
      </c>
      <c r="L682">
        <v>5789</v>
      </c>
      <c r="M682">
        <v>0.31673000000000001</v>
      </c>
      <c r="N682">
        <v>5789</v>
      </c>
      <c r="O682">
        <v>0.31608000000000003</v>
      </c>
      <c r="P682"/>
    </row>
    <row r="683" spans="2:16" x14ac:dyDescent="0.25">
      <c r="B683" t="s">
        <v>838</v>
      </c>
      <c r="C683" t="s">
        <v>177</v>
      </c>
      <c r="D683">
        <v>55</v>
      </c>
      <c r="E683">
        <v>150</v>
      </c>
      <c r="F683">
        <v>100</v>
      </c>
      <c r="G683" t="s">
        <v>24</v>
      </c>
      <c r="H683" t="s">
        <v>23</v>
      </c>
      <c r="I683">
        <v>1</v>
      </c>
      <c r="J683">
        <v>5</v>
      </c>
      <c r="K683" t="s">
        <v>21</v>
      </c>
      <c r="L683">
        <v>57999</v>
      </c>
      <c r="M683">
        <v>3.1987000000000002E-2</v>
      </c>
      <c r="N683">
        <v>57983</v>
      </c>
      <c r="O683">
        <v>3.1723000000000001E-2</v>
      </c>
      <c r="P683"/>
    </row>
    <row r="684" spans="2:16" x14ac:dyDescent="0.25">
      <c r="B684" t="s">
        <v>839</v>
      </c>
      <c r="C684" t="s">
        <v>177</v>
      </c>
      <c r="D684">
        <v>55</v>
      </c>
      <c r="E684">
        <v>150</v>
      </c>
      <c r="F684">
        <v>1E-3</v>
      </c>
      <c r="G684" t="s">
        <v>24</v>
      </c>
      <c r="H684" t="s">
        <v>23</v>
      </c>
      <c r="I684">
        <v>5</v>
      </c>
      <c r="J684">
        <v>10</v>
      </c>
      <c r="K684" t="s">
        <v>21</v>
      </c>
      <c r="L684">
        <v>290</v>
      </c>
      <c r="M684">
        <v>15</v>
      </c>
      <c r="N684">
        <v>286.95999999999998</v>
      </c>
      <c r="O684">
        <v>14.567</v>
      </c>
      <c r="P684"/>
    </row>
    <row r="685" spans="2:16" x14ac:dyDescent="0.25">
      <c r="B685" t="s">
        <v>840</v>
      </c>
      <c r="C685" t="s">
        <v>177</v>
      </c>
      <c r="D685">
        <v>55</v>
      </c>
      <c r="E685">
        <v>150</v>
      </c>
      <c r="F685">
        <v>0.01</v>
      </c>
      <c r="G685" t="s">
        <v>24</v>
      </c>
      <c r="H685" t="s">
        <v>23</v>
      </c>
      <c r="I685">
        <v>5</v>
      </c>
      <c r="J685">
        <v>10</v>
      </c>
      <c r="K685" t="s">
        <v>21</v>
      </c>
      <c r="L685">
        <v>290</v>
      </c>
      <c r="M685">
        <v>14.568</v>
      </c>
      <c r="N685">
        <v>286.96999999999997</v>
      </c>
      <c r="O685">
        <v>14.567</v>
      </c>
      <c r="P685"/>
    </row>
    <row r="686" spans="2:16" x14ac:dyDescent="0.25">
      <c r="B686" t="s">
        <v>841</v>
      </c>
      <c r="C686" t="s">
        <v>177</v>
      </c>
      <c r="D686">
        <v>55</v>
      </c>
      <c r="E686">
        <v>150</v>
      </c>
      <c r="F686">
        <v>0.1</v>
      </c>
      <c r="G686" t="s">
        <v>24</v>
      </c>
      <c r="H686" t="s">
        <v>23</v>
      </c>
      <c r="I686">
        <v>5</v>
      </c>
      <c r="J686">
        <v>10</v>
      </c>
      <c r="K686" t="s">
        <v>21</v>
      </c>
      <c r="L686">
        <v>290</v>
      </c>
      <c r="M686">
        <v>14.558999999999999</v>
      </c>
      <c r="N686">
        <v>289</v>
      </c>
      <c r="O686">
        <v>14.558</v>
      </c>
      <c r="P686"/>
    </row>
    <row r="687" spans="2:16" x14ac:dyDescent="0.25">
      <c r="B687" t="s">
        <v>842</v>
      </c>
      <c r="C687" t="s">
        <v>177</v>
      </c>
      <c r="D687">
        <v>55</v>
      </c>
      <c r="E687">
        <v>150</v>
      </c>
      <c r="F687">
        <v>1</v>
      </c>
      <c r="G687" t="s">
        <v>24</v>
      </c>
      <c r="H687" t="s">
        <v>23</v>
      </c>
      <c r="I687">
        <v>5</v>
      </c>
      <c r="J687">
        <v>10</v>
      </c>
      <c r="K687" t="s">
        <v>21</v>
      </c>
      <c r="L687">
        <v>476.92</v>
      </c>
      <c r="M687">
        <v>13.752000000000001</v>
      </c>
      <c r="N687">
        <v>476.94</v>
      </c>
      <c r="O687">
        <v>13.747999999999999</v>
      </c>
      <c r="P687"/>
    </row>
    <row r="688" spans="2:16" x14ac:dyDescent="0.25">
      <c r="B688" t="s">
        <v>843</v>
      </c>
      <c r="C688" t="s">
        <v>177</v>
      </c>
      <c r="D688">
        <v>55</v>
      </c>
      <c r="E688">
        <v>150</v>
      </c>
      <c r="F688">
        <v>10</v>
      </c>
      <c r="G688" t="s">
        <v>24</v>
      </c>
      <c r="H688" t="s">
        <v>23</v>
      </c>
      <c r="I688">
        <v>5</v>
      </c>
      <c r="J688">
        <v>10</v>
      </c>
      <c r="K688" t="s">
        <v>21</v>
      </c>
      <c r="L688">
        <v>5667.3</v>
      </c>
      <c r="M688">
        <v>4.2563000000000004</v>
      </c>
      <c r="N688">
        <v>5667.5</v>
      </c>
      <c r="O688">
        <v>4.2488999999999999</v>
      </c>
      <c r="P688"/>
    </row>
    <row r="689" spans="2:16" x14ac:dyDescent="0.25">
      <c r="B689" t="s">
        <v>844</v>
      </c>
      <c r="C689" t="s">
        <v>177</v>
      </c>
      <c r="D689">
        <v>55</v>
      </c>
      <c r="E689">
        <v>150</v>
      </c>
      <c r="F689">
        <v>100</v>
      </c>
      <c r="G689" t="s">
        <v>24</v>
      </c>
      <c r="H689" t="s">
        <v>23</v>
      </c>
      <c r="I689">
        <v>5</v>
      </c>
      <c r="J689">
        <v>10</v>
      </c>
      <c r="K689" t="s">
        <v>21</v>
      </c>
      <c r="L689">
        <v>57986</v>
      </c>
      <c r="M689">
        <v>0.45012000000000002</v>
      </c>
      <c r="N689">
        <v>57777</v>
      </c>
      <c r="O689">
        <v>0.44684000000000001</v>
      </c>
      <c r="P689"/>
    </row>
    <row r="690" spans="2:16" x14ac:dyDescent="0.25">
      <c r="B690" t="s">
        <v>845</v>
      </c>
      <c r="C690" t="s">
        <v>177</v>
      </c>
      <c r="D690">
        <v>150</v>
      </c>
      <c r="E690">
        <v>550</v>
      </c>
      <c r="F690">
        <v>0.01</v>
      </c>
      <c r="G690" t="s">
        <v>24</v>
      </c>
      <c r="H690" t="s">
        <v>23</v>
      </c>
      <c r="I690">
        <v>45</v>
      </c>
      <c r="J690">
        <v>100</v>
      </c>
      <c r="K690" t="s">
        <v>21</v>
      </c>
      <c r="L690">
        <v>45</v>
      </c>
      <c r="M690">
        <v>2</v>
      </c>
      <c r="N690">
        <v>44.316000000000003</v>
      </c>
      <c r="O690">
        <v>1.9954000000000001</v>
      </c>
      <c r="P690"/>
    </row>
    <row r="691" spans="2:16" x14ac:dyDescent="0.25">
      <c r="B691" t="s">
        <v>846</v>
      </c>
      <c r="C691" t="s">
        <v>177</v>
      </c>
      <c r="D691">
        <v>150</v>
      </c>
      <c r="E691">
        <v>550</v>
      </c>
      <c r="F691">
        <v>0.1</v>
      </c>
      <c r="G691" t="s">
        <v>24</v>
      </c>
      <c r="H691" t="s">
        <v>23</v>
      </c>
      <c r="I691">
        <v>45</v>
      </c>
      <c r="J691">
        <v>100</v>
      </c>
      <c r="K691" t="s">
        <v>21</v>
      </c>
      <c r="L691">
        <v>50.561999999999998</v>
      </c>
      <c r="M691">
        <v>1.9870000000000001</v>
      </c>
      <c r="N691">
        <v>50.393999999999998</v>
      </c>
      <c r="O691">
        <v>1.9870000000000001</v>
      </c>
      <c r="P691"/>
    </row>
    <row r="692" spans="2:16" x14ac:dyDescent="0.25">
      <c r="B692" t="s">
        <v>847</v>
      </c>
      <c r="C692" t="s">
        <v>177</v>
      </c>
      <c r="D692">
        <v>150</v>
      </c>
      <c r="E692">
        <v>550</v>
      </c>
      <c r="F692">
        <v>1</v>
      </c>
      <c r="G692" t="s">
        <v>24</v>
      </c>
      <c r="H692" t="s">
        <v>23</v>
      </c>
      <c r="I692">
        <v>45</v>
      </c>
      <c r="J692">
        <v>100</v>
      </c>
      <c r="K692" t="s">
        <v>21</v>
      </c>
      <c r="L692">
        <v>446.98</v>
      </c>
      <c r="M692">
        <v>1.5166999999999999</v>
      </c>
      <c r="N692">
        <v>446.68</v>
      </c>
      <c r="O692">
        <v>1.5163</v>
      </c>
      <c r="P692"/>
    </row>
    <row r="693" spans="2:16" x14ac:dyDescent="0.25">
      <c r="B693" t="s">
        <v>848</v>
      </c>
      <c r="C693" t="s">
        <v>177</v>
      </c>
      <c r="D693">
        <v>150</v>
      </c>
      <c r="E693">
        <v>550</v>
      </c>
      <c r="F693">
        <v>10</v>
      </c>
      <c r="G693" t="s">
        <v>24</v>
      </c>
      <c r="H693" t="s">
        <v>23</v>
      </c>
      <c r="I693">
        <v>45</v>
      </c>
      <c r="J693">
        <v>100</v>
      </c>
      <c r="K693" t="s">
        <v>21</v>
      </c>
      <c r="L693">
        <v>5772.3</v>
      </c>
      <c r="M693">
        <v>0.25355</v>
      </c>
      <c r="N693">
        <v>5772.2000000000007</v>
      </c>
      <c r="O693">
        <v>0.25286999999999998</v>
      </c>
      <c r="P693"/>
    </row>
    <row r="694" spans="2:16" x14ac:dyDescent="0.25">
      <c r="B694" t="s">
        <v>849</v>
      </c>
      <c r="C694" t="s">
        <v>177</v>
      </c>
      <c r="D694">
        <v>150</v>
      </c>
      <c r="E694">
        <v>550</v>
      </c>
      <c r="F694">
        <v>100</v>
      </c>
      <c r="G694" t="s">
        <v>24</v>
      </c>
      <c r="H694" t="s">
        <v>23</v>
      </c>
      <c r="I694">
        <v>45</v>
      </c>
      <c r="J694">
        <v>100</v>
      </c>
      <c r="K694" t="s">
        <v>21</v>
      </c>
      <c r="L694">
        <v>57997</v>
      </c>
      <c r="M694">
        <v>2.5829000000000001E-2</v>
      </c>
      <c r="N694">
        <v>57997</v>
      </c>
      <c r="O694">
        <v>2.5548999999999999E-2</v>
      </c>
      <c r="P694"/>
    </row>
    <row r="695" spans="2:16" x14ac:dyDescent="0.25">
      <c r="B695" t="s">
        <v>850</v>
      </c>
      <c r="C695" t="s">
        <v>177</v>
      </c>
      <c r="D695">
        <v>150</v>
      </c>
      <c r="E695">
        <v>550</v>
      </c>
      <c r="F695">
        <v>0.01</v>
      </c>
      <c r="G695" t="s">
        <v>24</v>
      </c>
      <c r="H695" t="s">
        <v>23</v>
      </c>
      <c r="I695">
        <v>100</v>
      </c>
      <c r="J695">
        <v>1000</v>
      </c>
      <c r="K695" t="s">
        <v>21</v>
      </c>
      <c r="L695">
        <v>55</v>
      </c>
      <c r="M695">
        <v>2.1</v>
      </c>
      <c r="N695">
        <v>54.127000000000002</v>
      </c>
      <c r="O695">
        <v>2.0510000000000002</v>
      </c>
      <c r="P695"/>
    </row>
    <row r="696" spans="2:16" x14ac:dyDescent="0.25">
      <c r="B696" t="s">
        <v>851</v>
      </c>
      <c r="C696" t="s">
        <v>177</v>
      </c>
      <c r="D696">
        <v>150</v>
      </c>
      <c r="E696">
        <v>550</v>
      </c>
      <c r="F696">
        <v>0.1</v>
      </c>
      <c r="G696" t="s">
        <v>24</v>
      </c>
      <c r="H696" t="s">
        <v>23</v>
      </c>
      <c r="I696">
        <v>100</v>
      </c>
      <c r="J696">
        <v>1000</v>
      </c>
      <c r="K696" t="s">
        <v>21</v>
      </c>
      <c r="L696">
        <v>60.070999999999998</v>
      </c>
      <c r="M696">
        <v>2.0430000000000001</v>
      </c>
      <c r="N696">
        <v>59.879999999999995</v>
      </c>
      <c r="O696">
        <v>2.0430999999999999</v>
      </c>
      <c r="P696"/>
    </row>
    <row r="697" spans="2:16" x14ac:dyDescent="0.25">
      <c r="B697" t="s">
        <v>852</v>
      </c>
      <c r="C697" t="s">
        <v>177</v>
      </c>
      <c r="D697">
        <v>150</v>
      </c>
      <c r="E697">
        <v>550</v>
      </c>
      <c r="F697">
        <v>1</v>
      </c>
      <c r="G697" t="s">
        <v>24</v>
      </c>
      <c r="H697" t="s">
        <v>23</v>
      </c>
      <c r="I697">
        <v>100</v>
      </c>
      <c r="J697">
        <v>1000</v>
      </c>
      <c r="K697" t="s">
        <v>21</v>
      </c>
      <c r="L697">
        <v>446.4</v>
      </c>
      <c r="M697">
        <v>1.5833999999999999</v>
      </c>
      <c r="N697">
        <v>446.09</v>
      </c>
      <c r="O697">
        <v>1.5831</v>
      </c>
      <c r="P697"/>
    </row>
    <row r="698" spans="2:16" x14ac:dyDescent="0.25">
      <c r="B698" t="s">
        <v>853</v>
      </c>
      <c r="C698" t="s">
        <v>177</v>
      </c>
      <c r="D698">
        <v>150</v>
      </c>
      <c r="E698">
        <v>550</v>
      </c>
      <c r="F698">
        <v>10</v>
      </c>
      <c r="G698" t="s">
        <v>24</v>
      </c>
      <c r="H698" t="s">
        <v>23</v>
      </c>
      <c r="I698">
        <v>100</v>
      </c>
      <c r="J698">
        <v>1000</v>
      </c>
      <c r="K698" t="s">
        <v>21</v>
      </c>
      <c r="L698">
        <v>5770.8</v>
      </c>
      <c r="M698">
        <v>0.27062999999999998</v>
      </c>
      <c r="N698">
        <v>5770.8</v>
      </c>
      <c r="O698">
        <v>0.26995000000000002</v>
      </c>
      <c r="P698"/>
    </row>
    <row r="699" spans="2:16" x14ac:dyDescent="0.25">
      <c r="B699" t="s">
        <v>854</v>
      </c>
      <c r="C699" t="s">
        <v>177</v>
      </c>
      <c r="D699">
        <v>150</v>
      </c>
      <c r="E699">
        <v>550</v>
      </c>
      <c r="F699">
        <v>100</v>
      </c>
      <c r="G699" t="s">
        <v>24</v>
      </c>
      <c r="H699" t="s">
        <v>23</v>
      </c>
      <c r="I699">
        <v>100</v>
      </c>
      <c r="J699">
        <v>1000</v>
      </c>
      <c r="K699" t="s">
        <v>21</v>
      </c>
      <c r="L699">
        <v>57997</v>
      </c>
      <c r="M699">
        <v>2.7576E-2</v>
      </c>
      <c r="N699">
        <v>57997</v>
      </c>
      <c r="O699">
        <v>2.7296000000000001E-2</v>
      </c>
      <c r="P699"/>
    </row>
    <row r="700" spans="2:16" x14ac:dyDescent="0.25">
      <c r="B700" t="s">
        <v>855</v>
      </c>
      <c r="C700" t="s">
        <v>177</v>
      </c>
      <c r="D700">
        <v>150</v>
      </c>
      <c r="E700">
        <v>550</v>
      </c>
      <c r="F700">
        <v>0.01</v>
      </c>
      <c r="G700" t="s">
        <v>24</v>
      </c>
      <c r="H700" t="s">
        <v>23</v>
      </c>
      <c r="I700">
        <v>1</v>
      </c>
      <c r="J700">
        <v>5</v>
      </c>
      <c r="K700" t="s">
        <v>21</v>
      </c>
      <c r="L700">
        <v>360</v>
      </c>
      <c r="M700">
        <v>17</v>
      </c>
      <c r="N700">
        <v>114.69</v>
      </c>
      <c r="O700">
        <v>17.436</v>
      </c>
      <c r="P700"/>
    </row>
    <row r="701" spans="2:16" x14ac:dyDescent="0.25">
      <c r="B701" t="s">
        <v>856</v>
      </c>
      <c r="C701" t="s">
        <v>177</v>
      </c>
      <c r="D701">
        <v>150</v>
      </c>
      <c r="E701">
        <v>550</v>
      </c>
      <c r="F701">
        <v>0.1</v>
      </c>
      <c r="G701" t="s">
        <v>24</v>
      </c>
      <c r="H701" t="s">
        <v>23</v>
      </c>
      <c r="I701">
        <v>1</v>
      </c>
      <c r="J701">
        <v>5</v>
      </c>
      <c r="K701" t="s">
        <v>21</v>
      </c>
      <c r="L701">
        <v>360</v>
      </c>
      <c r="M701">
        <v>17.434000000000001</v>
      </c>
      <c r="N701">
        <v>115.77000000000001</v>
      </c>
      <c r="O701">
        <v>17.434000000000001</v>
      </c>
      <c r="P701"/>
    </row>
    <row r="702" spans="2:16" x14ac:dyDescent="0.25">
      <c r="B702" t="s">
        <v>857</v>
      </c>
      <c r="C702" t="s">
        <v>177</v>
      </c>
      <c r="D702">
        <v>150</v>
      </c>
      <c r="E702">
        <v>550</v>
      </c>
      <c r="F702">
        <v>1</v>
      </c>
      <c r="G702" t="s">
        <v>24</v>
      </c>
      <c r="H702" t="s">
        <v>23</v>
      </c>
      <c r="I702">
        <v>1</v>
      </c>
      <c r="J702">
        <v>5</v>
      </c>
      <c r="K702" t="s">
        <v>21</v>
      </c>
      <c r="L702">
        <v>360</v>
      </c>
      <c r="M702">
        <v>17.326000000000001</v>
      </c>
      <c r="N702">
        <v>191.97</v>
      </c>
      <c r="O702">
        <v>17.327000000000002</v>
      </c>
      <c r="P702"/>
    </row>
    <row r="703" spans="2:16" x14ac:dyDescent="0.25">
      <c r="B703" t="s">
        <v>858</v>
      </c>
      <c r="C703" t="s">
        <v>177</v>
      </c>
      <c r="D703">
        <v>150</v>
      </c>
      <c r="E703">
        <v>550</v>
      </c>
      <c r="F703">
        <v>10</v>
      </c>
      <c r="G703" t="s">
        <v>24</v>
      </c>
      <c r="H703" t="s">
        <v>23</v>
      </c>
      <c r="I703">
        <v>1</v>
      </c>
      <c r="J703">
        <v>5</v>
      </c>
      <c r="K703" t="s">
        <v>21</v>
      </c>
      <c r="L703">
        <v>4575.2000000000007</v>
      </c>
      <c r="M703">
        <v>12.238</v>
      </c>
      <c r="N703">
        <v>4574.7000000000007</v>
      </c>
      <c r="O703">
        <v>12.238</v>
      </c>
      <c r="P703"/>
    </row>
    <row r="704" spans="2:16" x14ac:dyDescent="0.25">
      <c r="B704" t="s">
        <v>859</v>
      </c>
      <c r="C704" t="s">
        <v>177</v>
      </c>
      <c r="D704">
        <v>150</v>
      </c>
      <c r="E704">
        <v>550</v>
      </c>
      <c r="F704">
        <v>100</v>
      </c>
      <c r="G704" t="s">
        <v>24</v>
      </c>
      <c r="H704" t="s">
        <v>23</v>
      </c>
      <c r="I704">
        <v>1</v>
      </c>
      <c r="J704">
        <v>5</v>
      </c>
      <c r="K704" t="s">
        <v>21</v>
      </c>
      <c r="L704">
        <v>57786</v>
      </c>
      <c r="M704">
        <v>1.8554999999999999</v>
      </c>
      <c r="N704">
        <v>57786</v>
      </c>
      <c r="O704">
        <v>1.8551</v>
      </c>
      <c r="P704"/>
    </row>
    <row r="705" spans="2:16" x14ac:dyDescent="0.25">
      <c r="B705" t="s">
        <v>860</v>
      </c>
      <c r="C705" t="s">
        <v>177</v>
      </c>
      <c r="D705">
        <v>550</v>
      </c>
      <c r="E705">
        <v>1025</v>
      </c>
      <c r="F705">
        <v>0.01</v>
      </c>
      <c r="G705" t="s">
        <v>24</v>
      </c>
      <c r="H705" t="s">
        <v>23</v>
      </c>
      <c r="I705">
        <v>45</v>
      </c>
      <c r="J705">
        <v>100</v>
      </c>
      <c r="K705" t="s">
        <v>21</v>
      </c>
      <c r="L705">
        <v>140</v>
      </c>
      <c r="M705">
        <v>2.1</v>
      </c>
      <c r="N705">
        <v>138.65</v>
      </c>
      <c r="O705">
        <v>2.0895000000000001</v>
      </c>
      <c r="P705"/>
    </row>
    <row r="706" spans="2:16" x14ac:dyDescent="0.25">
      <c r="B706" t="s">
        <v>861</v>
      </c>
      <c r="C706" t="s">
        <v>177</v>
      </c>
      <c r="D706">
        <v>550</v>
      </c>
      <c r="E706">
        <v>1025</v>
      </c>
      <c r="F706">
        <v>0.1</v>
      </c>
      <c r="G706" t="s">
        <v>24</v>
      </c>
      <c r="H706" t="s">
        <v>23</v>
      </c>
      <c r="I706">
        <v>45</v>
      </c>
      <c r="J706">
        <v>100</v>
      </c>
      <c r="K706" t="s">
        <v>21</v>
      </c>
      <c r="L706">
        <v>140.63999999999999</v>
      </c>
      <c r="M706">
        <v>2.0886999999999998</v>
      </c>
      <c r="N706">
        <v>140.53</v>
      </c>
      <c r="O706">
        <v>2.0884</v>
      </c>
      <c r="P706"/>
    </row>
    <row r="707" spans="2:16" x14ac:dyDescent="0.25">
      <c r="B707" t="s">
        <v>862</v>
      </c>
      <c r="C707" t="s">
        <v>177</v>
      </c>
      <c r="D707">
        <v>550</v>
      </c>
      <c r="E707">
        <v>1025</v>
      </c>
      <c r="F707">
        <v>1</v>
      </c>
      <c r="G707" t="s">
        <v>24</v>
      </c>
      <c r="H707" t="s">
        <v>23</v>
      </c>
      <c r="I707">
        <v>45</v>
      </c>
      <c r="J707">
        <v>100</v>
      </c>
      <c r="K707" t="s">
        <v>21</v>
      </c>
      <c r="L707">
        <v>323.53999999999996</v>
      </c>
      <c r="M707">
        <v>1.9815</v>
      </c>
      <c r="N707">
        <v>323.39</v>
      </c>
      <c r="O707">
        <v>1.9801</v>
      </c>
      <c r="P707"/>
    </row>
    <row r="708" spans="2:16" x14ac:dyDescent="0.25">
      <c r="B708" t="s">
        <v>863</v>
      </c>
      <c r="C708" t="s">
        <v>177</v>
      </c>
      <c r="D708">
        <v>550</v>
      </c>
      <c r="E708">
        <v>1025</v>
      </c>
      <c r="F708">
        <v>10</v>
      </c>
      <c r="G708" t="s">
        <v>24</v>
      </c>
      <c r="H708" t="s">
        <v>23</v>
      </c>
      <c r="I708">
        <v>45</v>
      </c>
      <c r="J708">
        <v>100</v>
      </c>
      <c r="K708" t="s">
        <v>21</v>
      </c>
      <c r="L708">
        <v>5603.6</v>
      </c>
      <c r="M708">
        <v>0.61563999999999997</v>
      </c>
      <c r="N708">
        <v>5604.4000000000005</v>
      </c>
      <c r="O708">
        <v>0.61248000000000002</v>
      </c>
      <c r="P708"/>
    </row>
    <row r="709" spans="2:16" x14ac:dyDescent="0.25">
      <c r="B709" t="s">
        <v>864</v>
      </c>
      <c r="C709" t="s">
        <v>177</v>
      </c>
      <c r="D709">
        <v>550</v>
      </c>
      <c r="E709">
        <v>1025</v>
      </c>
      <c r="F709">
        <v>100</v>
      </c>
      <c r="G709" t="s">
        <v>24</v>
      </c>
      <c r="H709" t="s">
        <v>23</v>
      </c>
      <c r="I709">
        <v>45</v>
      </c>
      <c r="J709">
        <v>100</v>
      </c>
      <c r="K709" t="s">
        <v>21</v>
      </c>
      <c r="L709">
        <v>57979</v>
      </c>
      <c r="M709">
        <v>6.5636E-2</v>
      </c>
      <c r="N709">
        <v>57979</v>
      </c>
      <c r="O709">
        <v>6.4243999999999996E-2</v>
      </c>
      <c r="P709"/>
    </row>
    <row r="710" spans="2:16" x14ac:dyDescent="0.25">
      <c r="B710" t="s">
        <v>865</v>
      </c>
      <c r="C710" t="s">
        <v>177</v>
      </c>
      <c r="D710">
        <v>550</v>
      </c>
      <c r="E710">
        <v>1025</v>
      </c>
      <c r="F710">
        <v>0.01</v>
      </c>
      <c r="G710" t="s">
        <v>24</v>
      </c>
      <c r="H710" t="s">
        <v>23</v>
      </c>
      <c r="I710">
        <v>100</v>
      </c>
      <c r="J710">
        <v>1000</v>
      </c>
      <c r="K710" t="s">
        <v>21</v>
      </c>
      <c r="L710">
        <v>160</v>
      </c>
      <c r="M710">
        <v>2.2000000000000002</v>
      </c>
      <c r="N710">
        <v>154.57</v>
      </c>
      <c r="O710">
        <v>2.1551</v>
      </c>
      <c r="P710"/>
    </row>
    <row r="711" spans="2:16" x14ac:dyDescent="0.25">
      <c r="B711" t="s">
        <v>866</v>
      </c>
      <c r="C711" t="s">
        <v>177</v>
      </c>
      <c r="D711">
        <v>550</v>
      </c>
      <c r="E711">
        <v>1025</v>
      </c>
      <c r="F711">
        <v>0.1</v>
      </c>
      <c r="G711" t="s">
        <v>24</v>
      </c>
      <c r="H711" t="s">
        <v>23</v>
      </c>
      <c r="I711">
        <v>100</v>
      </c>
      <c r="J711">
        <v>1000</v>
      </c>
      <c r="K711" t="s">
        <v>21</v>
      </c>
      <c r="L711">
        <v>160</v>
      </c>
      <c r="M711">
        <v>2.1543000000000001</v>
      </c>
      <c r="N711">
        <v>156.41999999999999</v>
      </c>
      <c r="O711">
        <v>2.1539999999999999</v>
      </c>
      <c r="P711"/>
    </row>
    <row r="712" spans="2:16" x14ac:dyDescent="0.25">
      <c r="B712" t="s">
        <v>867</v>
      </c>
      <c r="C712" t="s">
        <v>177</v>
      </c>
      <c r="D712">
        <v>550</v>
      </c>
      <c r="E712">
        <v>1025</v>
      </c>
      <c r="F712">
        <v>1</v>
      </c>
      <c r="G712" t="s">
        <v>24</v>
      </c>
      <c r="H712" t="s">
        <v>23</v>
      </c>
      <c r="I712">
        <v>100</v>
      </c>
      <c r="J712">
        <v>1000</v>
      </c>
      <c r="K712" t="s">
        <v>21</v>
      </c>
      <c r="L712">
        <v>332.82</v>
      </c>
      <c r="M712">
        <v>2.0510999999999999</v>
      </c>
      <c r="N712">
        <v>332.62</v>
      </c>
      <c r="O712">
        <v>2.0497999999999998</v>
      </c>
      <c r="P712"/>
    </row>
    <row r="713" spans="2:16" x14ac:dyDescent="0.25">
      <c r="B713" t="s">
        <v>868</v>
      </c>
      <c r="C713" t="s">
        <v>177</v>
      </c>
      <c r="D713">
        <v>550</v>
      </c>
      <c r="E713">
        <v>1025</v>
      </c>
      <c r="F713">
        <v>10</v>
      </c>
      <c r="G713" t="s">
        <v>24</v>
      </c>
      <c r="H713" t="s">
        <v>23</v>
      </c>
      <c r="I713">
        <v>100</v>
      </c>
      <c r="J713">
        <v>1000</v>
      </c>
      <c r="K713" t="s">
        <v>21</v>
      </c>
      <c r="L713">
        <v>5592.6</v>
      </c>
      <c r="M713">
        <v>0.65649000000000002</v>
      </c>
      <c r="N713">
        <v>5593.4000000000005</v>
      </c>
      <c r="O713">
        <v>0.65336000000000005</v>
      </c>
      <c r="P713"/>
    </row>
    <row r="714" spans="2:16" x14ac:dyDescent="0.25">
      <c r="B714" t="s">
        <v>869</v>
      </c>
      <c r="C714" t="s">
        <v>177</v>
      </c>
      <c r="D714">
        <v>550</v>
      </c>
      <c r="E714">
        <v>1025</v>
      </c>
      <c r="F714">
        <v>100</v>
      </c>
      <c r="G714" t="s">
        <v>24</v>
      </c>
      <c r="H714" t="s">
        <v>23</v>
      </c>
      <c r="I714">
        <v>100</v>
      </c>
      <c r="J714">
        <v>1000</v>
      </c>
      <c r="K714" t="s">
        <v>21</v>
      </c>
      <c r="L714">
        <v>57977</v>
      </c>
      <c r="M714">
        <v>7.0158999999999999E-2</v>
      </c>
      <c r="N714">
        <v>57978</v>
      </c>
      <c r="O714">
        <v>6.8766999999999995E-2</v>
      </c>
      <c r="P714"/>
    </row>
    <row r="715" spans="2:16" x14ac:dyDescent="0.25">
      <c r="B715" t="s">
        <v>870</v>
      </c>
      <c r="C715" t="s">
        <v>177</v>
      </c>
      <c r="D715">
        <v>550</v>
      </c>
      <c r="E715">
        <v>1025</v>
      </c>
      <c r="F715">
        <v>0.01</v>
      </c>
      <c r="G715" t="s">
        <v>24</v>
      </c>
      <c r="H715" t="s">
        <v>23</v>
      </c>
      <c r="I715">
        <v>1</v>
      </c>
      <c r="J715">
        <v>5</v>
      </c>
      <c r="K715" t="s">
        <v>21</v>
      </c>
      <c r="L715">
        <v>740</v>
      </c>
      <c r="M715">
        <v>17</v>
      </c>
      <c r="N715">
        <v>286.60000000000002</v>
      </c>
      <c r="O715">
        <v>17.436</v>
      </c>
      <c r="P715"/>
    </row>
    <row r="716" spans="2:16" x14ac:dyDescent="0.25">
      <c r="B716" t="s">
        <v>871</v>
      </c>
      <c r="C716" t="s">
        <v>177</v>
      </c>
      <c r="D716">
        <v>550</v>
      </c>
      <c r="E716">
        <v>1025</v>
      </c>
      <c r="F716">
        <v>0.1</v>
      </c>
      <c r="G716" t="s">
        <v>24</v>
      </c>
      <c r="H716" t="s">
        <v>23</v>
      </c>
      <c r="I716">
        <v>1</v>
      </c>
      <c r="J716">
        <v>5</v>
      </c>
      <c r="K716" t="s">
        <v>21</v>
      </c>
      <c r="L716">
        <v>740</v>
      </c>
      <c r="M716">
        <v>17.434999999999999</v>
      </c>
      <c r="N716">
        <v>287.51</v>
      </c>
      <c r="O716">
        <v>17.434999999999999</v>
      </c>
      <c r="P716"/>
    </row>
    <row r="717" spans="2:16" x14ac:dyDescent="0.25">
      <c r="B717" t="s">
        <v>872</v>
      </c>
      <c r="C717" t="s">
        <v>177</v>
      </c>
      <c r="D717">
        <v>550</v>
      </c>
      <c r="E717">
        <v>1025</v>
      </c>
      <c r="F717">
        <v>1</v>
      </c>
      <c r="G717" t="s">
        <v>24</v>
      </c>
      <c r="H717" t="s">
        <v>23</v>
      </c>
      <c r="I717">
        <v>1</v>
      </c>
      <c r="J717">
        <v>5</v>
      </c>
      <c r="K717" t="s">
        <v>21</v>
      </c>
      <c r="L717">
        <v>740</v>
      </c>
      <c r="M717">
        <v>17.419</v>
      </c>
      <c r="N717">
        <v>313.08</v>
      </c>
      <c r="O717">
        <v>17.419</v>
      </c>
      <c r="P717"/>
    </row>
    <row r="718" spans="2:16" x14ac:dyDescent="0.25">
      <c r="B718" t="s">
        <v>873</v>
      </c>
      <c r="C718" t="s">
        <v>177</v>
      </c>
      <c r="D718">
        <v>550</v>
      </c>
      <c r="E718">
        <v>1025</v>
      </c>
      <c r="F718">
        <v>10</v>
      </c>
      <c r="G718" t="s">
        <v>24</v>
      </c>
      <c r="H718" t="s">
        <v>23</v>
      </c>
      <c r="I718">
        <v>1</v>
      </c>
      <c r="J718">
        <v>5</v>
      </c>
      <c r="K718" t="s">
        <v>21</v>
      </c>
      <c r="L718">
        <v>2645.4</v>
      </c>
      <c r="M718">
        <v>16.018000000000001</v>
      </c>
      <c r="N718">
        <v>2643.7</v>
      </c>
      <c r="O718">
        <v>16.018000000000001</v>
      </c>
      <c r="P718"/>
    </row>
    <row r="719" spans="2:16" x14ac:dyDescent="0.25">
      <c r="B719" t="s">
        <v>874</v>
      </c>
      <c r="C719" t="s">
        <v>177</v>
      </c>
      <c r="D719">
        <v>550</v>
      </c>
      <c r="E719">
        <v>1025</v>
      </c>
      <c r="F719">
        <v>100</v>
      </c>
      <c r="G719" t="s">
        <v>24</v>
      </c>
      <c r="H719" t="s">
        <v>23</v>
      </c>
      <c r="I719">
        <v>1</v>
      </c>
      <c r="J719">
        <v>5</v>
      </c>
      <c r="K719" t="s">
        <v>21</v>
      </c>
      <c r="L719">
        <v>56588</v>
      </c>
      <c r="M719">
        <v>4.0885999999999996</v>
      </c>
      <c r="N719">
        <v>56587</v>
      </c>
      <c r="O719">
        <v>4.0865999999999998</v>
      </c>
      <c r="P719"/>
    </row>
    <row r="720" spans="2:16" x14ac:dyDescent="0.25">
      <c r="B720" t="s">
        <v>875</v>
      </c>
      <c r="C720" t="s">
        <v>25</v>
      </c>
      <c r="D720">
        <v>2.1999999999999998E-7</v>
      </c>
      <c r="E720">
        <v>3.2999999999999997E-6</v>
      </c>
      <c r="F720">
        <v>1E-10</v>
      </c>
      <c r="G720" t="s">
        <v>28</v>
      </c>
      <c r="H720" t="s">
        <v>26</v>
      </c>
      <c r="I720" t="s">
        <v>187</v>
      </c>
      <c r="J720" t="s">
        <v>187</v>
      </c>
      <c r="K720" t="s">
        <v>187</v>
      </c>
      <c r="L720">
        <v>1.9E-2</v>
      </c>
      <c r="M720">
        <v>3800</v>
      </c>
      <c r="N720">
        <v>1.1547E-2</v>
      </c>
      <c r="O720">
        <v>5773.5</v>
      </c>
      <c r="P720"/>
    </row>
    <row r="721" spans="2:16" x14ac:dyDescent="0.25">
      <c r="B721" t="s">
        <v>876</v>
      </c>
      <c r="C721" t="s">
        <v>25</v>
      </c>
      <c r="D721">
        <v>2.1999999999999998E-7</v>
      </c>
      <c r="E721">
        <v>3.2999999999999997E-6</v>
      </c>
      <c r="F721">
        <v>1.0000000000000001E-9</v>
      </c>
      <c r="G721" t="s">
        <v>28</v>
      </c>
      <c r="H721" t="s">
        <v>26</v>
      </c>
      <c r="I721" t="s">
        <v>187</v>
      </c>
      <c r="J721" t="s">
        <v>187</v>
      </c>
      <c r="K721" t="s">
        <v>187</v>
      </c>
      <c r="L721">
        <v>1.9E-2</v>
      </c>
      <c r="M721">
        <v>3843.2000000000003</v>
      </c>
      <c r="N721">
        <v>1.1561E-2</v>
      </c>
      <c r="O721">
        <v>5771</v>
      </c>
      <c r="P721"/>
    </row>
    <row r="722" spans="2:16" x14ac:dyDescent="0.25">
      <c r="B722" t="s">
        <v>877</v>
      </c>
      <c r="C722" t="s">
        <v>25</v>
      </c>
      <c r="D722">
        <v>2.1999999999999998E-7</v>
      </c>
      <c r="E722">
        <v>3.2999999999999997E-6</v>
      </c>
      <c r="F722">
        <v>1E-8</v>
      </c>
      <c r="G722" t="s">
        <v>28</v>
      </c>
      <c r="H722" t="s">
        <v>26</v>
      </c>
      <c r="I722" t="s">
        <v>187</v>
      </c>
      <c r="J722" t="s">
        <v>187</v>
      </c>
      <c r="K722" t="s">
        <v>187</v>
      </c>
      <c r="L722">
        <v>1.9E-2</v>
      </c>
      <c r="M722">
        <v>4020.2</v>
      </c>
      <c r="N722">
        <v>1.2848999999999999E-2</v>
      </c>
      <c r="O722">
        <v>5544.0999999999995</v>
      </c>
      <c r="P722"/>
    </row>
    <row r="723" spans="2:16" x14ac:dyDescent="0.25">
      <c r="B723" t="s">
        <v>878</v>
      </c>
      <c r="C723" t="s">
        <v>25</v>
      </c>
      <c r="D723">
        <v>2.1999999999999998E-7</v>
      </c>
      <c r="E723">
        <v>3.2999999999999997E-6</v>
      </c>
      <c r="F723">
        <v>9.9999999999999995E-8</v>
      </c>
      <c r="G723" t="s">
        <v>28</v>
      </c>
      <c r="H723" t="s">
        <v>26</v>
      </c>
      <c r="I723" t="s">
        <v>187</v>
      </c>
      <c r="J723" t="s">
        <v>187</v>
      </c>
      <c r="K723" t="s">
        <v>187</v>
      </c>
      <c r="L723">
        <v>5.8965000000000004E-2</v>
      </c>
      <c r="M723">
        <v>2008.1000000000001</v>
      </c>
      <c r="N723">
        <v>5.8958000000000003E-2</v>
      </c>
      <c r="O723">
        <v>2005.7</v>
      </c>
      <c r="P723"/>
    </row>
    <row r="724" spans="2:16" x14ac:dyDescent="0.25">
      <c r="B724" t="s">
        <v>879</v>
      </c>
      <c r="C724" t="s">
        <v>25</v>
      </c>
      <c r="D724">
        <v>2.1999999999999998E-7</v>
      </c>
      <c r="E724">
        <v>3.2999999999999997E-6</v>
      </c>
      <c r="F724">
        <v>9.9999999999999995E-7</v>
      </c>
      <c r="G724" t="s">
        <v>28</v>
      </c>
      <c r="H724" t="s">
        <v>26</v>
      </c>
      <c r="I724" t="s">
        <v>187</v>
      </c>
      <c r="J724" t="s">
        <v>187</v>
      </c>
      <c r="K724" t="s">
        <v>187</v>
      </c>
      <c r="L724">
        <v>0.58009999999999995</v>
      </c>
      <c r="M724">
        <v>217.1</v>
      </c>
      <c r="N724">
        <v>0.58009999999999995</v>
      </c>
      <c r="O724">
        <v>215.92000000000002</v>
      </c>
      <c r="P724"/>
    </row>
    <row r="725" spans="2:16" x14ac:dyDescent="0.25">
      <c r="B725" t="s">
        <v>880</v>
      </c>
      <c r="C725" t="s">
        <v>25</v>
      </c>
      <c r="D725">
        <v>3.2999999999999997E-6</v>
      </c>
      <c r="E725">
        <v>1.1E-5</v>
      </c>
      <c r="F725">
        <v>1.0000000000000001E-9</v>
      </c>
      <c r="G725" t="s">
        <v>28</v>
      </c>
      <c r="H725" t="s">
        <v>26</v>
      </c>
      <c r="I725" t="s">
        <v>187</v>
      </c>
      <c r="J725" t="s">
        <v>187</v>
      </c>
      <c r="K725" t="s">
        <v>187</v>
      </c>
      <c r="L725">
        <v>1.2E-2</v>
      </c>
      <c r="M725">
        <v>2900</v>
      </c>
      <c r="N725">
        <v>1.1566E-2</v>
      </c>
      <c r="O725">
        <v>2885.7000000000003</v>
      </c>
      <c r="P725"/>
    </row>
    <row r="726" spans="2:16" x14ac:dyDescent="0.25">
      <c r="B726" t="s">
        <v>881</v>
      </c>
      <c r="C726" t="s">
        <v>25</v>
      </c>
      <c r="D726">
        <v>3.2999999999999997E-6</v>
      </c>
      <c r="E726">
        <v>1.1E-5</v>
      </c>
      <c r="F726">
        <v>1E-8</v>
      </c>
      <c r="G726" t="s">
        <v>28</v>
      </c>
      <c r="H726" t="s">
        <v>26</v>
      </c>
      <c r="I726" t="s">
        <v>187</v>
      </c>
      <c r="J726" t="s">
        <v>187</v>
      </c>
      <c r="K726" t="s">
        <v>187</v>
      </c>
      <c r="L726">
        <v>1.2548999999999999E-2</v>
      </c>
      <c r="M726">
        <v>2835.7999999999997</v>
      </c>
      <c r="N726">
        <v>1.2511E-2</v>
      </c>
      <c r="O726">
        <v>2834.7</v>
      </c>
      <c r="P726"/>
    </row>
    <row r="727" spans="2:16" x14ac:dyDescent="0.25">
      <c r="B727" t="s">
        <v>882</v>
      </c>
      <c r="C727" t="s">
        <v>25</v>
      </c>
      <c r="D727">
        <v>3.2999999999999997E-6</v>
      </c>
      <c r="E727">
        <v>1.1E-5</v>
      </c>
      <c r="F727">
        <v>9.9999999999999995E-8</v>
      </c>
      <c r="G727" t="s">
        <v>28</v>
      </c>
      <c r="H727" t="s">
        <v>26</v>
      </c>
      <c r="I727" t="s">
        <v>187</v>
      </c>
      <c r="J727" t="s">
        <v>187</v>
      </c>
      <c r="K727" t="s">
        <v>187</v>
      </c>
      <c r="L727">
        <v>5.7173000000000002E-2</v>
      </c>
      <c r="M727">
        <v>1393.9</v>
      </c>
      <c r="N727">
        <v>5.7140000000000003E-2</v>
      </c>
      <c r="O727">
        <v>1385.8</v>
      </c>
      <c r="P727"/>
    </row>
    <row r="728" spans="2:16" x14ac:dyDescent="0.25">
      <c r="B728" t="s">
        <v>883</v>
      </c>
      <c r="C728" t="s">
        <v>25</v>
      </c>
      <c r="D728">
        <v>3.2999999999999997E-6</v>
      </c>
      <c r="E728">
        <v>1.1E-5</v>
      </c>
      <c r="F728">
        <v>9.9999999999999995E-7</v>
      </c>
      <c r="G728" t="s">
        <v>28</v>
      </c>
      <c r="H728" t="s">
        <v>26</v>
      </c>
      <c r="I728" t="s">
        <v>187</v>
      </c>
      <c r="J728" t="s">
        <v>187</v>
      </c>
      <c r="K728" t="s">
        <v>187</v>
      </c>
      <c r="L728">
        <v>0.57987</v>
      </c>
      <c r="M728">
        <v>164.53</v>
      </c>
      <c r="N728">
        <v>0.57985999999999993</v>
      </c>
      <c r="O728">
        <v>159.93</v>
      </c>
      <c r="P728"/>
    </row>
    <row r="729" spans="2:16" x14ac:dyDescent="0.25">
      <c r="B729" t="s">
        <v>884</v>
      </c>
      <c r="C729" t="s">
        <v>25</v>
      </c>
      <c r="D729">
        <v>1.1E-5</v>
      </c>
      <c r="E729">
        <v>3.2999999999999996E-5</v>
      </c>
      <c r="F729">
        <v>1.0000000000000001E-9</v>
      </c>
      <c r="G729" t="s">
        <v>28</v>
      </c>
      <c r="H729" t="s">
        <v>26</v>
      </c>
      <c r="I729" t="s">
        <v>187</v>
      </c>
      <c r="J729" t="s">
        <v>187</v>
      </c>
      <c r="K729" t="s">
        <v>187</v>
      </c>
      <c r="L729">
        <v>0.12</v>
      </c>
      <c r="M729">
        <v>2900</v>
      </c>
      <c r="N729">
        <v>0.11547</v>
      </c>
      <c r="O729">
        <v>2886.7</v>
      </c>
      <c r="P729"/>
    </row>
    <row r="730" spans="2:16" x14ac:dyDescent="0.25">
      <c r="B730" t="s">
        <v>885</v>
      </c>
      <c r="C730" t="s">
        <v>25</v>
      </c>
      <c r="D730">
        <v>1.1E-5</v>
      </c>
      <c r="E730">
        <v>3.2999999999999996E-5</v>
      </c>
      <c r="F730">
        <v>1E-8</v>
      </c>
      <c r="G730" t="s">
        <v>28</v>
      </c>
      <c r="H730" t="s">
        <v>26</v>
      </c>
      <c r="I730" t="s">
        <v>187</v>
      </c>
      <c r="J730" t="s">
        <v>187</v>
      </c>
      <c r="K730" t="s">
        <v>187</v>
      </c>
      <c r="L730">
        <v>0.12</v>
      </c>
      <c r="M730">
        <v>2885.5</v>
      </c>
      <c r="N730">
        <v>0.11560999999999999</v>
      </c>
      <c r="O730">
        <v>2885.2000000000003</v>
      </c>
      <c r="P730"/>
    </row>
    <row r="731" spans="2:16" x14ac:dyDescent="0.25">
      <c r="B731" t="s">
        <v>886</v>
      </c>
      <c r="C731" t="s">
        <v>25</v>
      </c>
      <c r="D731">
        <v>1.1E-5</v>
      </c>
      <c r="E731">
        <v>3.2999999999999996E-5</v>
      </c>
      <c r="F731">
        <v>9.9999999999999995E-8</v>
      </c>
      <c r="G731" t="s">
        <v>28</v>
      </c>
      <c r="H731" t="s">
        <v>26</v>
      </c>
      <c r="I731" t="s">
        <v>187</v>
      </c>
      <c r="J731" t="s">
        <v>187</v>
      </c>
      <c r="K731" t="s">
        <v>187</v>
      </c>
      <c r="L731">
        <v>0.12812000000000001</v>
      </c>
      <c r="M731">
        <v>2743.9</v>
      </c>
      <c r="N731">
        <v>0.12808</v>
      </c>
      <c r="O731">
        <v>2742.3</v>
      </c>
      <c r="P731"/>
    </row>
    <row r="732" spans="2:16" x14ac:dyDescent="0.25">
      <c r="B732" t="s">
        <v>887</v>
      </c>
      <c r="C732" t="s">
        <v>25</v>
      </c>
      <c r="D732">
        <v>1.1E-5</v>
      </c>
      <c r="E732">
        <v>3.2999999999999996E-5</v>
      </c>
      <c r="F732">
        <v>9.9999999999999995E-7</v>
      </c>
      <c r="G732" t="s">
        <v>28</v>
      </c>
      <c r="H732" t="s">
        <v>26</v>
      </c>
      <c r="I732" t="s">
        <v>187</v>
      </c>
      <c r="J732" t="s">
        <v>187</v>
      </c>
      <c r="K732" t="s">
        <v>187</v>
      </c>
      <c r="L732">
        <v>0.58906999999999998</v>
      </c>
      <c r="M732">
        <v>853.20999999999992</v>
      </c>
      <c r="N732">
        <v>0.58904000000000001</v>
      </c>
      <c r="O732">
        <v>850.14</v>
      </c>
      <c r="P732"/>
    </row>
    <row r="733" spans="2:16" x14ac:dyDescent="0.25">
      <c r="B733" t="s">
        <v>888</v>
      </c>
      <c r="C733" t="s">
        <v>25</v>
      </c>
      <c r="D733">
        <v>1.1E-5</v>
      </c>
      <c r="E733">
        <v>3.2999999999999996E-5</v>
      </c>
      <c r="F733">
        <v>9.9999999999999991E-6</v>
      </c>
      <c r="G733" t="s">
        <v>28</v>
      </c>
      <c r="H733" t="s">
        <v>26</v>
      </c>
      <c r="I733" t="s">
        <v>187</v>
      </c>
      <c r="J733" t="s">
        <v>187</v>
      </c>
      <c r="K733" t="s">
        <v>187</v>
      </c>
      <c r="L733">
        <v>5.8008999999999995</v>
      </c>
      <c r="M733">
        <v>853.2700000000001</v>
      </c>
      <c r="N733">
        <v>5.8008999999999995</v>
      </c>
      <c r="O733">
        <v>89.036999999999992</v>
      </c>
      <c r="P733"/>
    </row>
    <row r="734" spans="2:16" x14ac:dyDescent="0.25">
      <c r="B734" t="s">
        <v>889</v>
      </c>
      <c r="C734" t="s">
        <v>25</v>
      </c>
      <c r="D734">
        <v>3.2999999999999996E-5</v>
      </c>
      <c r="E734">
        <v>1.0999999999999999E-4</v>
      </c>
      <c r="F734">
        <v>1E-8</v>
      </c>
      <c r="G734" t="s">
        <v>28</v>
      </c>
      <c r="H734" t="s">
        <v>26</v>
      </c>
      <c r="I734" t="s">
        <v>187</v>
      </c>
      <c r="J734" t="s">
        <v>187</v>
      </c>
      <c r="K734" t="s">
        <v>187</v>
      </c>
      <c r="L734">
        <v>0.19</v>
      </c>
      <c r="M734">
        <v>3500</v>
      </c>
      <c r="N734">
        <v>0.11566</v>
      </c>
      <c r="O734">
        <v>2885.7000000000003</v>
      </c>
      <c r="P734"/>
    </row>
    <row r="735" spans="2:16" x14ac:dyDescent="0.25">
      <c r="B735" t="s">
        <v>890</v>
      </c>
      <c r="C735" t="s">
        <v>25</v>
      </c>
      <c r="D735">
        <v>3.2999999999999996E-5</v>
      </c>
      <c r="E735">
        <v>1.0999999999999999E-4</v>
      </c>
      <c r="F735">
        <v>9.9999999999999995E-8</v>
      </c>
      <c r="G735" t="s">
        <v>28</v>
      </c>
      <c r="H735" t="s">
        <v>26</v>
      </c>
      <c r="I735" t="s">
        <v>187</v>
      </c>
      <c r="J735" t="s">
        <v>187</v>
      </c>
      <c r="K735" t="s">
        <v>187</v>
      </c>
      <c r="L735">
        <v>0.19</v>
      </c>
      <c r="M735">
        <v>3500</v>
      </c>
      <c r="N735">
        <v>0.12511</v>
      </c>
      <c r="O735">
        <v>2834.7</v>
      </c>
      <c r="P735"/>
    </row>
    <row r="736" spans="2:16" x14ac:dyDescent="0.25">
      <c r="B736" t="s">
        <v>891</v>
      </c>
      <c r="C736" t="s">
        <v>25</v>
      </c>
      <c r="D736">
        <v>3.2999999999999996E-5</v>
      </c>
      <c r="E736">
        <v>1.0999999999999999E-4</v>
      </c>
      <c r="F736">
        <v>9.9999999999999995E-7</v>
      </c>
      <c r="G736" t="s">
        <v>28</v>
      </c>
      <c r="H736" t="s">
        <v>26</v>
      </c>
      <c r="I736" t="s">
        <v>187</v>
      </c>
      <c r="J736" t="s">
        <v>187</v>
      </c>
      <c r="K736" t="s">
        <v>187</v>
      </c>
      <c r="L736">
        <v>0.57162999999999997</v>
      </c>
      <c r="M736">
        <v>1393</v>
      </c>
      <c r="N736">
        <v>0.57139999999999991</v>
      </c>
      <c r="O736">
        <v>1385.8</v>
      </c>
      <c r="P736"/>
    </row>
    <row r="737" spans="2:16" x14ac:dyDescent="0.25">
      <c r="B737" t="s">
        <v>892</v>
      </c>
      <c r="C737" t="s">
        <v>25</v>
      </c>
      <c r="D737">
        <v>3.2999999999999996E-5</v>
      </c>
      <c r="E737">
        <v>1.0999999999999999E-4</v>
      </c>
      <c r="F737">
        <v>9.9999999999999991E-6</v>
      </c>
      <c r="G737" t="s">
        <v>28</v>
      </c>
      <c r="H737" t="s">
        <v>26</v>
      </c>
      <c r="I737" t="s">
        <v>187</v>
      </c>
      <c r="J737" t="s">
        <v>187</v>
      </c>
      <c r="K737" t="s">
        <v>187</v>
      </c>
      <c r="L737">
        <v>5.7985999999999995</v>
      </c>
      <c r="M737">
        <v>163.92</v>
      </c>
      <c r="N737">
        <v>5.7985999999999995</v>
      </c>
      <c r="O737">
        <v>159.93</v>
      </c>
      <c r="P737"/>
    </row>
    <row r="738" spans="2:16" x14ac:dyDescent="0.25">
      <c r="B738" t="s">
        <v>893</v>
      </c>
      <c r="C738" t="s">
        <v>25</v>
      </c>
      <c r="D738">
        <v>1.0999999999999999E-4</v>
      </c>
      <c r="E738">
        <v>3.3E-4</v>
      </c>
      <c r="F738">
        <v>1E-8</v>
      </c>
      <c r="G738" t="s">
        <v>28</v>
      </c>
      <c r="H738" t="s">
        <v>26</v>
      </c>
      <c r="I738" t="s">
        <v>187</v>
      </c>
      <c r="J738" t="s">
        <v>187</v>
      </c>
      <c r="K738" t="s">
        <v>187</v>
      </c>
      <c r="L738">
        <v>0.33</v>
      </c>
      <c r="M738">
        <v>3100</v>
      </c>
      <c r="N738">
        <v>0.34649000000000002</v>
      </c>
      <c r="O738">
        <v>2886.6</v>
      </c>
      <c r="P738"/>
    </row>
    <row r="739" spans="2:16" x14ac:dyDescent="0.25">
      <c r="B739" t="s">
        <v>894</v>
      </c>
      <c r="C739" t="s">
        <v>25</v>
      </c>
      <c r="D739">
        <v>1.0999999999999999E-4</v>
      </c>
      <c r="E739">
        <v>3.3E-4</v>
      </c>
      <c r="F739">
        <v>9.9999999999999995E-8</v>
      </c>
      <c r="G739" t="s">
        <v>28</v>
      </c>
      <c r="H739" t="s">
        <v>26</v>
      </c>
      <c r="I739" t="s">
        <v>187</v>
      </c>
      <c r="J739" t="s">
        <v>187</v>
      </c>
      <c r="K739" t="s">
        <v>187</v>
      </c>
      <c r="L739">
        <v>0.33</v>
      </c>
      <c r="M739">
        <v>3083.6000000000004</v>
      </c>
      <c r="N739">
        <v>0.34959000000000001</v>
      </c>
      <c r="O739">
        <v>2881.1000000000004</v>
      </c>
      <c r="P739"/>
    </row>
    <row r="740" spans="2:16" x14ac:dyDescent="0.25">
      <c r="B740" t="s">
        <v>895</v>
      </c>
      <c r="C740" t="s">
        <v>25</v>
      </c>
      <c r="D740">
        <v>1.0999999999999999E-4</v>
      </c>
      <c r="E740">
        <v>3.3E-4</v>
      </c>
      <c r="F740">
        <v>9.9999999999999995E-7</v>
      </c>
      <c r="G740" t="s">
        <v>28</v>
      </c>
      <c r="H740" t="s">
        <v>26</v>
      </c>
      <c r="I740" t="s">
        <v>187</v>
      </c>
      <c r="J740" t="s">
        <v>187</v>
      </c>
      <c r="K740" t="s">
        <v>187</v>
      </c>
      <c r="L740">
        <v>0.61134999999999995</v>
      </c>
      <c r="M740">
        <v>2460.1</v>
      </c>
      <c r="N740">
        <v>0.61112</v>
      </c>
      <c r="O740">
        <v>2459.1999999999998</v>
      </c>
      <c r="P740"/>
    </row>
    <row r="741" spans="2:16" x14ac:dyDescent="0.25">
      <c r="B741" t="s">
        <v>896</v>
      </c>
      <c r="C741" t="s">
        <v>25</v>
      </c>
      <c r="D741">
        <v>1.0999999999999999E-4</v>
      </c>
      <c r="E741">
        <v>3.3E-4</v>
      </c>
      <c r="F741">
        <v>9.9999999999999991E-6</v>
      </c>
      <c r="G741" t="s">
        <v>28</v>
      </c>
      <c r="H741" t="s">
        <v>26</v>
      </c>
      <c r="I741" t="s">
        <v>187</v>
      </c>
      <c r="J741" t="s">
        <v>187</v>
      </c>
      <c r="K741" t="s">
        <v>187</v>
      </c>
      <c r="L741">
        <v>5.7850000000000001</v>
      </c>
      <c r="M741">
        <v>482.33</v>
      </c>
      <c r="N741">
        <v>5.7850000000000001</v>
      </c>
      <c r="O741">
        <v>480.98</v>
      </c>
      <c r="P741"/>
    </row>
    <row r="742" spans="2:16" x14ac:dyDescent="0.25">
      <c r="B742" t="s">
        <v>897</v>
      </c>
      <c r="C742" t="s">
        <v>25</v>
      </c>
      <c r="D742">
        <v>3.3E-4</v>
      </c>
      <c r="E742">
        <v>1.0999999999999998E-3</v>
      </c>
      <c r="F742">
        <v>9.9999999999999995E-8</v>
      </c>
      <c r="G742" t="s">
        <v>28</v>
      </c>
      <c r="H742" t="s">
        <v>26</v>
      </c>
      <c r="I742" t="s">
        <v>187</v>
      </c>
      <c r="J742" t="s">
        <v>187</v>
      </c>
      <c r="K742" t="s">
        <v>187</v>
      </c>
      <c r="L742">
        <v>2</v>
      </c>
      <c r="M742">
        <v>4600</v>
      </c>
      <c r="N742">
        <v>1.1566000000000001</v>
      </c>
      <c r="O742">
        <v>2885.7000000000003</v>
      </c>
      <c r="P742"/>
    </row>
    <row r="743" spans="2:16" x14ac:dyDescent="0.25">
      <c r="B743" t="s">
        <v>898</v>
      </c>
      <c r="C743" t="s">
        <v>25</v>
      </c>
      <c r="D743">
        <v>3.3E-4</v>
      </c>
      <c r="E743">
        <v>1.0999999999999998E-3</v>
      </c>
      <c r="F743">
        <v>9.9999999999999995E-7</v>
      </c>
      <c r="G743" t="s">
        <v>28</v>
      </c>
      <c r="H743" t="s">
        <v>26</v>
      </c>
      <c r="I743" t="s">
        <v>187</v>
      </c>
      <c r="J743" t="s">
        <v>187</v>
      </c>
      <c r="K743" t="s">
        <v>187</v>
      </c>
      <c r="L743">
        <v>2</v>
      </c>
      <c r="M743">
        <v>4600</v>
      </c>
      <c r="N743">
        <v>1.2510999999999999</v>
      </c>
      <c r="O743">
        <v>2834.7</v>
      </c>
      <c r="P743"/>
    </row>
    <row r="744" spans="2:16" x14ac:dyDescent="0.25">
      <c r="B744" t="s">
        <v>899</v>
      </c>
      <c r="C744" t="s">
        <v>25</v>
      </c>
      <c r="D744">
        <v>3.3E-4</v>
      </c>
      <c r="E744">
        <v>1.0999999999999998E-3</v>
      </c>
      <c r="F744">
        <v>9.9999999999999991E-6</v>
      </c>
      <c r="G744" t="s">
        <v>28</v>
      </c>
      <c r="H744" t="s">
        <v>26</v>
      </c>
      <c r="I744" t="s">
        <v>187</v>
      </c>
      <c r="J744" t="s">
        <v>187</v>
      </c>
      <c r="K744" t="s">
        <v>187</v>
      </c>
      <c r="L744">
        <v>5.7155999999999993</v>
      </c>
      <c r="M744">
        <v>1388.9</v>
      </c>
      <c r="N744">
        <v>5.7139999999999995</v>
      </c>
      <c r="O744">
        <v>1385.8</v>
      </c>
      <c r="P744"/>
    </row>
    <row r="745" spans="2:16" x14ac:dyDescent="0.25">
      <c r="B745" t="s">
        <v>900</v>
      </c>
      <c r="C745" t="s">
        <v>25</v>
      </c>
      <c r="D745">
        <v>3.3E-4</v>
      </c>
      <c r="E745">
        <v>1.0999999999999998E-3</v>
      </c>
      <c r="F745">
        <v>9.9999999999999991E-5</v>
      </c>
      <c r="G745" t="s">
        <v>28</v>
      </c>
      <c r="H745" t="s">
        <v>26</v>
      </c>
      <c r="I745" t="s">
        <v>187</v>
      </c>
      <c r="J745" t="s">
        <v>187</v>
      </c>
      <c r="K745" t="s">
        <v>187</v>
      </c>
      <c r="L745">
        <v>57.985999999999997</v>
      </c>
      <c r="M745">
        <v>161.69999999999999</v>
      </c>
      <c r="N745">
        <v>57.985999999999997</v>
      </c>
      <c r="O745">
        <v>159.93</v>
      </c>
      <c r="P745"/>
    </row>
    <row r="746" spans="2:16" x14ac:dyDescent="0.25">
      <c r="B746" t="s">
        <v>901</v>
      </c>
      <c r="C746" t="s">
        <v>25</v>
      </c>
      <c r="D746">
        <v>1.1000000000000001E-3</v>
      </c>
      <c r="E746">
        <v>3.3E-3</v>
      </c>
      <c r="F746">
        <v>1.0000000000000001E-7</v>
      </c>
      <c r="G746" t="s">
        <v>28</v>
      </c>
      <c r="H746" t="s">
        <v>26</v>
      </c>
      <c r="I746" t="s">
        <v>187</v>
      </c>
      <c r="J746" t="s">
        <v>187</v>
      </c>
      <c r="K746" t="s">
        <v>187</v>
      </c>
      <c r="L746">
        <v>2</v>
      </c>
      <c r="M746">
        <v>4600</v>
      </c>
      <c r="N746">
        <v>3.4649000000000001</v>
      </c>
      <c r="O746">
        <v>2886.6</v>
      </c>
      <c r="P746"/>
    </row>
    <row r="747" spans="2:16" x14ac:dyDescent="0.25">
      <c r="B747" t="s">
        <v>902</v>
      </c>
      <c r="C747" t="s">
        <v>25</v>
      </c>
      <c r="D747">
        <v>1.1000000000000001E-3</v>
      </c>
      <c r="E747">
        <v>3.3E-3</v>
      </c>
      <c r="F747">
        <v>9.9999999999999995E-7</v>
      </c>
      <c r="G747" t="s">
        <v>28</v>
      </c>
      <c r="H747" t="s">
        <v>26</v>
      </c>
      <c r="I747" t="s">
        <v>187</v>
      </c>
      <c r="J747" t="s">
        <v>187</v>
      </c>
      <c r="K747" t="s">
        <v>187</v>
      </c>
      <c r="L747">
        <v>2</v>
      </c>
      <c r="M747">
        <v>4600</v>
      </c>
      <c r="N747">
        <v>3.4959000000000002</v>
      </c>
      <c r="O747">
        <v>2881.1</v>
      </c>
      <c r="P747"/>
    </row>
    <row r="748" spans="2:16" x14ac:dyDescent="0.25">
      <c r="B748" t="s">
        <v>903</v>
      </c>
      <c r="C748" t="s">
        <v>25</v>
      </c>
      <c r="D748">
        <v>1.1000000000000001E-3</v>
      </c>
      <c r="E748">
        <v>3.3E-3</v>
      </c>
      <c r="F748">
        <v>1.0000000000000001E-5</v>
      </c>
      <c r="G748" t="s">
        <v>28</v>
      </c>
      <c r="H748" t="s">
        <v>26</v>
      </c>
      <c r="I748" t="s">
        <v>187</v>
      </c>
      <c r="J748" t="s">
        <v>187</v>
      </c>
      <c r="K748" t="s">
        <v>187</v>
      </c>
      <c r="L748">
        <v>4.6406000000000001</v>
      </c>
      <c r="M748">
        <v>3799.7999999999997</v>
      </c>
      <c r="N748">
        <v>6.1112000000000002</v>
      </c>
      <c r="O748">
        <v>2459.2000000000003</v>
      </c>
      <c r="P748"/>
    </row>
    <row r="749" spans="2:16" x14ac:dyDescent="0.25">
      <c r="B749" t="s">
        <v>904</v>
      </c>
      <c r="C749" t="s">
        <v>25</v>
      </c>
      <c r="D749">
        <v>1.1000000000000001E-3</v>
      </c>
      <c r="E749">
        <v>3.3E-3</v>
      </c>
      <c r="F749">
        <v>1E-4</v>
      </c>
      <c r="G749" t="s">
        <v>28</v>
      </c>
      <c r="H749" t="s">
        <v>26</v>
      </c>
      <c r="I749" t="s">
        <v>187</v>
      </c>
      <c r="J749" t="s">
        <v>187</v>
      </c>
      <c r="K749" t="s">
        <v>187</v>
      </c>
      <c r="L749">
        <v>57.850999999999999</v>
      </c>
      <c r="M749">
        <v>482.52</v>
      </c>
      <c r="N749">
        <v>57.849999999999994</v>
      </c>
      <c r="O749">
        <v>480.98</v>
      </c>
      <c r="P749"/>
    </row>
    <row r="750" spans="2:16" x14ac:dyDescent="0.25">
      <c r="B750" t="s">
        <v>905</v>
      </c>
      <c r="C750" t="s">
        <v>25</v>
      </c>
      <c r="D750">
        <v>3.3E-3</v>
      </c>
      <c r="E750">
        <v>1.0999999999999999E-2</v>
      </c>
      <c r="F750">
        <v>9.9999999999999995E-7</v>
      </c>
      <c r="G750" t="s">
        <v>28</v>
      </c>
      <c r="H750" t="s">
        <v>26</v>
      </c>
      <c r="I750" t="s">
        <v>187</v>
      </c>
      <c r="J750" t="s">
        <v>187</v>
      </c>
      <c r="K750" t="s">
        <v>187</v>
      </c>
      <c r="L750">
        <v>19</v>
      </c>
      <c r="M750">
        <v>5800</v>
      </c>
      <c r="N750">
        <v>3.4973000000000001</v>
      </c>
      <c r="O750">
        <v>2884.6</v>
      </c>
      <c r="P750"/>
    </row>
    <row r="751" spans="2:16" x14ac:dyDescent="0.25">
      <c r="B751" t="s">
        <v>906</v>
      </c>
      <c r="C751" t="s">
        <v>25</v>
      </c>
      <c r="D751">
        <v>3.3E-3</v>
      </c>
      <c r="E751">
        <v>1.0999999999999999E-2</v>
      </c>
      <c r="F751">
        <v>1.0000000000000001E-5</v>
      </c>
      <c r="G751" t="s">
        <v>28</v>
      </c>
      <c r="H751" t="s">
        <v>26</v>
      </c>
      <c r="I751" t="s">
        <v>187</v>
      </c>
      <c r="J751" t="s">
        <v>187</v>
      </c>
      <c r="K751" t="s">
        <v>187</v>
      </c>
      <c r="L751">
        <v>19</v>
      </c>
      <c r="M751">
        <v>5800</v>
      </c>
      <c r="N751">
        <v>5.0415999999999999</v>
      </c>
      <c r="O751">
        <v>2786.9</v>
      </c>
      <c r="P751"/>
    </row>
    <row r="752" spans="2:16" x14ac:dyDescent="0.25">
      <c r="B752" t="s">
        <v>907</v>
      </c>
      <c r="C752" t="s">
        <v>25</v>
      </c>
      <c r="D752">
        <v>3.3E-3</v>
      </c>
      <c r="E752">
        <v>1.0999999999999999E-2</v>
      </c>
      <c r="F752">
        <v>1E-4</v>
      </c>
      <c r="G752" t="s">
        <v>28</v>
      </c>
      <c r="H752" t="s">
        <v>26</v>
      </c>
      <c r="I752" t="s">
        <v>187</v>
      </c>
      <c r="J752" t="s">
        <v>187</v>
      </c>
      <c r="K752" t="s">
        <v>187</v>
      </c>
      <c r="L752">
        <v>49.454000000000001</v>
      </c>
      <c r="M752">
        <v>3031.5</v>
      </c>
      <c r="N752">
        <v>55.832999999999998</v>
      </c>
      <c r="O752">
        <v>1093.2</v>
      </c>
      <c r="P752"/>
    </row>
    <row r="753" spans="2:16" x14ac:dyDescent="0.25">
      <c r="B753" t="s">
        <v>908</v>
      </c>
      <c r="C753" t="s">
        <v>25</v>
      </c>
      <c r="D753">
        <v>3.3E-3</v>
      </c>
      <c r="E753">
        <v>1.0999999999999999E-2</v>
      </c>
      <c r="F753">
        <v>1E-3</v>
      </c>
      <c r="G753" t="s">
        <v>28</v>
      </c>
      <c r="H753" t="s">
        <v>26</v>
      </c>
      <c r="I753" t="s">
        <v>187</v>
      </c>
      <c r="J753" t="s">
        <v>187</v>
      </c>
      <c r="K753" t="s">
        <v>187</v>
      </c>
      <c r="L753">
        <v>579.75</v>
      </c>
      <c r="M753">
        <v>121.69000000000001</v>
      </c>
      <c r="N753">
        <v>579.75</v>
      </c>
      <c r="O753">
        <v>119.85</v>
      </c>
      <c r="P753"/>
    </row>
    <row r="754" spans="2:16" x14ac:dyDescent="0.25">
      <c r="B754" t="s">
        <v>909</v>
      </c>
      <c r="C754" t="s">
        <v>25</v>
      </c>
      <c r="D754">
        <v>1.0999999999999999E-2</v>
      </c>
      <c r="E754">
        <v>3.3000000000000002E-2</v>
      </c>
      <c r="F754">
        <v>9.9999999999999995E-7</v>
      </c>
      <c r="G754" t="s">
        <v>28</v>
      </c>
      <c r="H754" t="s">
        <v>26</v>
      </c>
      <c r="I754" t="s">
        <v>187</v>
      </c>
      <c r="J754" t="s">
        <v>187</v>
      </c>
      <c r="K754" t="s">
        <v>187</v>
      </c>
      <c r="L754">
        <v>23</v>
      </c>
      <c r="M754">
        <v>5700</v>
      </c>
      <c r="N754">
        <v>34.646000000000001</v>
      </c>
      <c r="O754">
        <v>4618.7</v>
      </c>
      <c r="P754"/>
    </row>
    <row r="755" spans="2:16" x14ac:dyDescent="0.25">
      <c r="B755" t="s">
        <v>910</v>
      </c>
      <c r="C755" t="s">
        <v>25</v>
      </c>
      <c r="D755">
        <v>1.0999999999999999E-2</v>
      </c>
      <c r="E755">
        <v>3.3000000000000002E-2</v>
      </c>
      <c r="F755">
        <v>1.0000000000000001E-5</v>
      </c>
      <c r="G755" t="s">
        <v>28</v>
      </c>
      <c r="H755" t="s">
        <v>26</v>
      </c>
      <c r="I755" t="s">
        <v>187</v>
      </c>
      <c r="J755" t="s">
        <v>187</v>
      </c>
      <c r="K755" t="s">
        <v>187</v>
      </c>
      <c r="L755">
        <v>23.275000000000002</v>
      </c>
      <c r="M755">
        <v>5670.5</v>
      </c>
      <c r="N755">
        <v>34.893999999999998</v>
      </c>
      <c r="O755">
        <v>4613.9000000000005</v>
      </c>
      <c r="P755"/>
    </row>
    <row r="756" spans="2:16" x14ac:dyDescent="0.25">
      <c r="B756" t="s">
        <v>911</v>
      </c>
      <c r="C756" t="s">
        <v>25</v>
      </c>
      <c r="D756">
        <v>1.0999999999999999E-2</v>
      </c>
      <c r="E756">
        <v>3.3000000000000002E-2</v>
      </c>
      <c r="F756">
        <v>1E-4</v>
      </c>
      <c r="G756" t="s">
        <v>28</v>
      </c>
      <c r="H756" t="s">
        <v>26</v>
      </c>
      <c r="I756" t="s">
        <v>187</v>
      </c>
      <c r="J756" t="s">
        <v>187</v>
      </c>
      <c r="K756" t="s">
        <v>187</v>
      </c>
      <c r="L756">
        <v>49.727999999999994</v>
      </c>
      <c r="M756">
        <v>4868.8999999999996</v>
      </c>
      <c r="N756">
        <v>56.988</v>
      </c>
      <c r="O756">
        <v>4207.9000000000005</v>
      </c>
      <c r="P756"/>
    </row>
    <row r="757" spans="2:16" x14ac:dyDescent="0.25">
      <c r="B757" t="s">
        <v>912</v>
      </c>
      <c r="C757" t="s">
        <v>25</v>
      </c>
      <c r="D757">
        <v>1.0999999999999999E-2</v>
      </c>
      <c r="E757">
        <v>3.3000000000000002E-2</v>
      </c>
      <c r="F757">
        <v>1E-3</v>
      </c>
      <c r="G757" t="s">
        <v>28</v>
      </c>
      <c r="H757" t="s">
        <v>26</v>
      </c>
      <c r="I757" t="s">
        <v>187</v>
      </c>
      <c r="J757" t="s">
        <v>187</v>
      </c>
      <c r="K757" t="s">
        <v>187</v>
      </c>
      <c r="L757">
        <v>574.67999999999995</v>
      </c>
      <c r="M757">
        <v>1053.3</v>
      </c>
      <c r="N757">
        <v>574.67999999999995</v>
      </c>
      <c r="O757">
        <v>1052.7</v>
      </c>
      <c r="P757"/>
    </row>
    <row r="758" spans="2:16" x14ac:dyDescent="0.25">
      <c r="B758" t="s">
        <v>913</v>
      </c>
      <c r="C758" t="s">
        <v>25</v>
      </c>
      <c r="D758">
        <v>3.3000000000000002E-2</v>
      </c>
      <c r="E758">
        <v>0.11</v>
      </c>
      <c r="F758">
        <v>1.0000000000000001E-5</v>
      </c>
      <c r="G758" t="s">
        <v>28</v>
      </c>
      <c r="H758" t="s">
        <v>26</v>
      </c>
      <c r="I758" t="s">
        <v>187</v>
      </c>
      <c r="J758" t="s">
        <v>187</v>
      </c>
      <c r="K758" t="s">
        <v>187</v>
      </c>
      <c r="L758">
        <v>190</v>
      </c>
      <c r="M758">
        <v>5800</v>
      </c>
      <c r="N758">
        <v>115.62</v>
      </c>
      <c r="O758">
        <v>5195.2999999999993</v>
      </c>
      <c r="P758"/>
    </row>
    <row r="759" spans="2:16" x14ac:dyDescent="0.25">
      <c r="B759" t="s">
        <v>914</v>
      </c>
      <c r="C759" t="s">
        <v>25</v>
      </c>
      <c r="D759">
        <v>3.3000000000000002E-2</v>
      </c>
      <c r="E759">
        <v>0.11</v>
      </c>
      <c r="F759">
        <v>1E-4</v>
      </c>
      <c r="G759" t="s">
        <v>28</v>
      </c>
      <c r="H759" t="s">
        <v>26</v>
      </c>
      <c r="I759" t="s">
        <v>187</v>
      </c>
      <c r="J759" t="s">
        <v>187</v>
      </c>
      <c r="K759" t="s">
        <v>187</v>
      </c>
      <c r="L759">
        <v>190</v>
      </c>
      <c r="M759">
        <v>5800</v>
      </c>
      <c r="N759">
        <v>122.79</v>
      </c>
      <c r="O759">
        <v>5152.0999999999995</v>
      </c>
      <c r="P759"/>
    </row>
    <row r="760" spans="2:16" x14ac:dyDescent="0.25">
      <c r="B760" t="s">
        <v>915</v>
      </c>
      <c r="C760" t="s">
        <v>25</v>
      </c>
      <c r="D760">
        <v>3.3000000000000002E-2</v>
      </c>
      <c r="E760">
        <v>0.11</v>
      </c>
      <c r="F760">
        <v>1E-3</v>
      </c>
      <c r="G760" t="s">
        <v>28</v>
      </c>
      <c r="H760" t="s">
        <v>26</v>
      </c>
      <c r="I760" t="s">
        <v>187</v>
      </c>
      <c r="J760" t="s">
        <v>187</v>
      </c>
      <c r="K760" t="s">
        <v>187</v>
      </c>
      <c r="L760">
        <v>539.29999999999995</v>
      </c>
      <c r="M760">
        <v>3275.3</v>
      </c>
      <c r="N760">
        <v>539.12</v>
      </c>
      <c r="O760">
        <v>3273</v>
      </c>
      <c r="P760"/>
    </row>
    <row r="761" spans="2:16" x14ac:dyDescent="0.25">
      <c r="B761" t="s">
        <v>916</v>
      </c>
      <c r="C761" t="s">
        <v>25</v>
      </c>
      <c r="D761">
        <v>3.3000000000000002E-2</v>
      </c>
      <c r="E761">
        <v>0.11</v>
      </c>
      <c r="F761">
        <v>0.01</v>
      </c>
      <c r="G761" t="s">
        <v>28</v>
      </c>
      <c r="H761" t="s">
        <v>26</v>
      </c>
      <c r="I761" t="s">
        <v>187</v>
      </c>
      <c r="J761" t="s">
        <v>187</v>
      </c>
      <c r="K761" t="s">
        <v>187</v>
      </c>
      <c r="L761">
        <v>5792.8</v>
      </c>
      <c r="M761">
        <v>436.47</v>
      </c>
      <c r="N761">
        <v>5792.8</v>
      </c>
      <c r="O761">
        <v>434.51</v>
      </c>
      <c r="P761"/>
    </row>
    <row r="762" spans="2:16" x14ac:dyDescent="0.25">
      <c r="B762" t="s">
        <v>917</v>
      </c>
      <c r="C762" t="s">
        <v>25</v>
      </c>
      <c r="D762">
        <v>0.11</v>
      </c>
      <c r="E762">
        <v>0.33</v>
      </c>
      <c r="F762">
        <v>1.0000000000000001E-5</v>
      </c>
      <c r="G762" t="s">
        <v>28</v>
      </c>
      <c r="H762" t="s">
        <v>27</v>
      </c>
      <c r="I762" t="s">
        <v>187</v>
      </c>
      <c r="J762" t="s">
        <v>187</v>
      </c>
      <c r="K762" t="s">
        <v>187</v>
      </c>
      <c r="L762">
        <v>0.19</v>
      </c>
      <c r="M762">
        <v>5.8</v>
      </c>
      <c r="N762">
        <v>2.5609999999999999E-4</v>
      </c>
      <c r="O762">
        <v>1.5583</v>
      </c>
      <c r="P762"/>
    </row>
    <row r="763" spans="2:16" x14ac:dyDescent="0.25">
      <c r="B763" t="s">
        <v>918</v>
      </c>
      <c r="C763" t="s">
        <v>25</v>
      </c>
      <c r="D763">
        <v>0.11</v>
      </c>
      <c r="E763">
        <v>0.33</v>
      </c>
      <c r="F763">
        <v>1E-4</v>
      </c>
      <c r="G763" t="s">
        <v>28</v>
      </c>
      <c r="H763" t="s">
        <v>27</v>
      </c>
      <c r="I763" t="s">
        <v>187</v>
      </c>
      <c r="J763" t="s">
        <v>187</v>
      </c>
      <c r="K763" t="s">
        <v>187</v>
      </c>
      <c r="L763">
        <v>0.19</v>
      </c>
      <c r="M763">
        <v>5.8</v>
      </c>
      <c r="N763">
        <v>1.2810999999999999E-2</v>
      </c>
      <c r="O763">
        <v>1.5299999999999998</v>
      </c>
      <c r="P763"/>
    </row>
    <row r="764" spans="2:16" x14ac:dyDescent="0.25">
      <c r="B764" t="s">
        <v>919</v>
      </c>
      <c r="C764" t="s">
        <v>25</v>
      </c>
      <c r="D764">
        <v>0.11</v>
      </c>
      <c r="E764">
        <v>0.33</v>
      </c>
      <c r="F764">
        <v>1E-3</v>
      </c>
      <c r="G764" t="s">
        <v>28</v>
      </c>
      <c r="H764" t="s">
        <v>27</v>
      </c>
      <c r="I764" t="s">
        <v>187</v>
      </c>
      <c r="J764" t="s">
        <v>187</v>
      </c>
      <c r="K764" t="s">
        <v>187</v>
      </c>
      <c r="L764">
        <v>0.19</v>
      </c>
      <c r="M764">
        <v>5.8</v>
      </c>
      <c r="N764">
        <v>0.51962999999999993</v>
      </c>
      <c r="O764">
        <v>0.77471999999999996</v>
      </c>
      <c r="P764"/>
    </row>
    <row r="765" spans="2:16" x14ac:dyDescent="0.25">
      <c r="B765" t="s">
        <v>920</v>
      </c>
      <c r="C765" t="s">
        <v>25</v>
      </c>
      <c r="D765">
        <v>0.11</v>
      </c>
      <c r="E765">
        <v>0.33</v>
      </c>
      <c r="F765">
        <v>0.01</v>
      </c>
      <c r="G765" t="s">
        <v>28</v>
      </c>
      <c r="H765" t="s">
        <v>27</v>
      </c>
      <c r="I765" t="s">
        <v>187</v>
      </c>
      <c r="J765" t="s">
        <v>187</v>
      </c>
      <c r="K765" t="s">
        <v>187</v>
      </c>
      <c r="L765">
        <v>5.7924999999999995</v>
      </c>
      <c r="M765">
        <v>9.2660999999999993E-2</v>
      </c>
      <c r="N765">
        <v>5.7923999999999998</v>
      </c>
      <c r="O765">
        <v>9.1972000000000012E-2</v>
      </c>
      <c r="P765"/>
    </row>
    <row r="766" spans="2:16" x14ac:dyDescent="0.25">
      <c r="B766" t="s">
        <v>921</v>
      </c>
      <c r="C766" t="s">
        <v>25</v>
      </c>
      <c r="D766">
        <v>0.33</v>
      </c>
      <c r="E766">
        <v>1.1000000000000001</v>
      </c>
      <c r="F766">
        <v>1E-4</v>
      </c>
      <c r="G766" t="s">
        <v>28</v>
      </c>
      <c r="H766" t="s">
        <v>27</v>
      </c>
      <c r="I766" t="s">
        <v>187</v>
      </c>
      <c r="J766" t="s">
        <v>187</v>
      </c>
      <c r="K766" t="s">
        <v>187</v>
      </c>
      <c r="L766">
        <v>1.9</v>
      </c>
      <c r="M766">
        <v>5.8</v>
      </c>
      <c r="N766">
        <v>2.539E-3</v>
      </c>
      <c r="O766">
        <v>5.1943999999999999</v>
      </c>
      <c r="P766"/>
    </row>
    <row r="767" spans="2:16" x14ac:dyDescent="0.25">
      <c r="B767" t="s">
        <v>922</v>
      </c>
      <c r="C767" t="s">
        <v>25</v>
      </c>
      <c r="D767">
        <v>0.33</v>
      </c>
      <c r="E767">
        <v>1.1000000000000001</v>
      </c>
      <c r="F767">
        <v>1E-3</v>
      </c>
      <c r="G767" t="s">
        <v>28</v>
      </c>
      <c r="H767" t="s">
        <v>27</v>
      </c>
      <c r="I767" t="s">
        <v>187</v>
      </c>
      <c r="J767" t="s">
        <v>187</v>
      </c>
      <c r="K767" t="s">
        <v>187</v>
      </c>
      <c r="L767">
        <v>1.9</v>
      </c>
      <c r="M767">
        <v>5.8</v>
      </c>
      <c r="N767">
        <v>0.12497</v>
      </c>
      <c r="O767">
        <v>5.1095000000000006</v>
      </c>
      <c r="P767"/>
    </row>
    <row r="768" spans="2:16" x14ac:dyDescent="0.25">
      <c r="B768" t="s">
        <v>923</v>
      </c>
      <c r="C768" t="s">
        <v>25</v>
      </c>
      <c r="D768">
        <v>0.33</v>
      </c>
      <c r="E768">
        <v>1.1000000000000001</v>
      </c>
      <c r="F768">
        <v>0.01</v>
      </c>
      <c r="G768" t="s">
        <v>28</v>
      </c>
      <c r="H768" t="s">
        <v>27</v>
      </c>
      <c r="I768" t="s">
        <v>187</v>
      </c>
      <c r="J768" t="s">
        <v>187</v>
      </c>
      <c r="K768" t="s">
        <v>187</v>
      </c>
      <c r="L768">
        <v>5.0960000000000001</v>
      </c>
      <c r="M768">
        <v>2.8946000000000001</v>
      </c>
      <c r="N768">
        <v>5.1506999999999996</v>
      </c>
      <c r="O768">
        <v>2.7206000000000001</v>
      </c>
      <c r="P768"/>
    </row>
    <row r="769" spans="2:16" x14ac:dyDescent="0.25">
      <c r="B769" t="s">
        <v>924</v>
      </c>
      <c r="C769" t="s">
        <v>25</v>
      </c>
      <c r="D769">
        <v>0.33</v>
      </c>
      <c r="E769">
        <v>1.1000000000000001</v>
      </c>
      <c r="F769">
        <v>0.1</v>
      </c>
      <c r="G769" t="s">
        <v>28</v>
      </c>
      <c r="H769" t="s">
        <v>27</v>
      </c>
      <c r="I769" t="s">
        <v>187</v>
      </c>
      <c r="J769" t="s">
        <v>187</v>
      </c>
      <c r="K769" t="s">
        <v>187</v>
      </c>
      <c r="L769">
        <v>57.915999999999997</v>
      </c>
      <c r="M769">
        <v>0.33394000000000001</v>
      </c>
      <c r="N769">
        <v>57.915999999999997</v>
      </c>
      <c r="O769">
        <v>0.33196999999999999</v>
      </c>
      <c r="P769"/>
    </row>
    <row r="770" spans="2:16" x14ac:dyDescent="0.25">
      <c r="B770" t="s">
        <v>925</v>
      </c>
      <c r="C770" t="s">
        <v>25</v>
      </c>
      <c r="D770">
        <v>1.1000000000000001</v>
      </c>
      <c r="E770">
        <v>3.3</v>
      </c>
      <c r="F770">
        <v>1E-4</v>
      </c>
      <c r="G770" t="s">
        <v>28</v>
      </c>
      <c r="H770" t="s">
        <v>27</v>
      </c>
      <c r="I770" t="s">
        <v>187</v>
      </c>
      <c r="J770" t="s">
        <v>187</v>
      </c>
      <c r="K770" t="s">
        <v>187</v>
      </c>
      <c r="L770">
        <v>3.3000000000000003</v>
      </c>
      <c r="M770">
        <v>5.4</v>
      </c>
      <c r="N770">
        <v>3.4645000000000001</v>
      </c>
      <c r="O770">
        <v>5.1961000000000004</v>
      </c>
      <c r="P770"/>
    </row>
    <row r="771" spans="2:16" x14ac:dyDescent="0.25">
      <c r="B771" t="s">
        <v>926</v>
      </c>
      <c r="C771" t="s">
        <v>25</v>
      </c>
      <c r="D771">
        <v>1.1000000000000001</v>
      </c>
      <c r="E771">
        <v>3.3</v>
      </c>
      <c r="F771">
        <v>1E-3</v>
      </c>
      <c r="G771" t="s">
        <v>28</v>
      </c>
      <c r="H771" t="s">
        <v>27</v>
      </c>
      <c r="I771" t="s">
        <v>187</v>
      </c>
      <c r="J771" t="s">
        <v>187</v>
      </c>
      <c r="K771" t="s">
        <v>187</v>
      </c>
      <c r="L771">
        <v>3.3000000000000003</v>
      </c>
      <c r="M771">
        <v>5.3807</v>
      </c>
      <c r="N771">
        <v>3.4878</v>
      </c>
      <c r="O771">
        <v>5.1914999999999996</v>
      </c>
      <c r="P771"/>
    </row>
    <row r="772" spans="2:16" x14ac:dyDescent="0.25">
      <c r="B772" t="s">
        <v>927</v>
      </c>
      <c r="C772" t="s">
        <v>25</v>
      </c>
      <c r="D772">
        <v>1.1000000000000001</v>
      </c>
      <c r="E772">
        <v>3.3</v>
      </c>
      <c r="F772">
        <v>0.01</v>
      </c>
      <c r="G772" t="s">
        <v>28</v>
      </c>
      <c r="H772" t="s">
        <v>27</v>
      </c>
      <c r="I772" t="s">
        <v>187</v>
      </c>
      <c r="J772" t="s">
        <v>187</v>
      </c>
      <c r="K772" t="s">
        <v>187</v>
      </c>
      <c r="L772">
        <v>5.5949999999999998</v>
      </c>
      <c r="M772">
        <v>4.7979000000000003</v>
      </c>
      <c r="N772">
        <v>5.5823</v>
      </c>
      <c r="O772">
        <v>4.7968999999999999</v>
      </c>
      <c r="P772"/>
    </row>
    <row r="773" spans="2:16" x14ac:dyDescent="0.25">
      <c r="B773" t="s">
        <v>928</v>
      </c>
      <c r="C773" t="s">
        <v>25</v>
      </c>
      <c r="D773">
        <v>1.1000000000000001</v>
      </c>
      <c r="E773">
        <v>3.3</v>
      </c>
      <c r="F773">
        <v>0.1</v>
      </c>
      <c r="G773" t="s">
        <v>28</v>
      </c>
      <c r="H773" t="s">
        <v>27</v>
      </c>
      <c r="I773" t="s">
        <v>187</v>
      </c>
      <c r="J773" t="s">
        <v>187</v>
      </c>
      <c r="K773" t="s">
        <v>187</v>
      </c>
      <c r="L773">
        <v>57.311</v>
      </c>
      <c r="M773">
        <v>1.2925</v>
      </c>
      <c r="N773">
        <v>57.305999999999997</v>
      </c>
      <c r="O773">
        <v>1.2870999999999999</v>
      </c>
      <c r="P773"/>
    </row>
    <row r="774" spans="2:16" x14ac:dyDescent="0.25">
      <c r="B774" t="s">
        <v>929</v>
      </c>
      <c r="C774" t="s">
        <v>25</v>
      </c>
      <c r="D774">
        <v>3.3</v>
      </c>
      <c r="E774">
        <v>11</v>
      </c>
      <c r="F774">
        <v>1E-3</v>
      </c>
      <c r="G774" t="s">
        <v>28</v>
      </c>
      <c r="H774" t="s">
        <v>27</v>
      </c>
      <c r="I774" t="s">
        <v>187</v>
      </c>
      <c r="J774" t="s">
        <v>187</v>
      </c>
      <c r="K774" t="s">
        <v>187</v>
      </c>
      <c r="L774">
        <v>68</v>
      </c>
      <c r="M774">
        <v>12</v>
      </c>
      <c r="N774">
        <v>12.08</v>
      </c>
      <c r="O774">
        <v>5.1952999999999996</v>
      </c>
      <c r="P774"/>
    </row>
    <row r="775" spans="2:16" x14ac:dyDescent="0.25">
      <c r="B775" t="s">
        <v>930</v>
      </c>
      <c r="C775" t="s">
        <v>25</v>
      </c>
      <c r="D775">
        <v>3.3</v>
      </c>
      <c r="E775">
        <v>11</v>
      </c>
      <c r="F775">
        <v>0.01</v>
      </c>
      <c r="G775" t="s">
        <v>28</v>
      </c>
      <c r="H775" t="s">
        <v>27</v>
      </c>
      <c r="I775" t="s">
        <v>187</v>
      </c>
      <c r="J775" t="s">
        <v>187</v>
      </c>
      <c r="K775" t="s">
        <v>187</v>
      </c>
      <c r="L775">
        <v>68</v>
      </c>
      <c r="M775">
        <v>12</v>
      </c>
      <c r="N775">
        <v>12.722999999999999</v>
      </c>
      <c r="O775">
        <v>5.1520999999999999</v>
      </c>
      <c r="P775"/>
    </row>
    <row r="776" spans="2:16" x14ac:dyDescent="0.25">
      <c r="B776" t="s">
        <v>931</v>
      </c>
      <c r="C776" t="s">
        <v>25</v>
      </c>
      <c r="D776">
        <v>3.3</v>
      </c>
      <c r="E776">
        <v>11</v>
      </c>
      <c r="F776">
        <v>0.1</v>
      </c>
      <c r="G776" t="s">
        <v>28</v>
      </c>
      <c r="H776" t="s">
        <v>27</v>
      </c>
      <c r="I776" t="s">
        <v>187</v>
      </c>
      <c r="J776" t="s">
        <v>187</v>
      </c>
      <c r="K776" t="s">
        <v>187</v>
      </c>
      <c r="L776">
        <v>68</v>
      </c>
      <c r="M776">
        <v>12</v>
      </c>
      <c r="N776">
        <v>53.911999999999999</v>
      </c>
      <c r="O776">
        <v>3.2730000000000001</v>
      </c>
      <c r="P776"/>
    </row>
    <row r="777" spans="2:16" x14ac:dyDescent="0.25">
      <c r="B777" t="s">
        <v>932</v>
      </c>
      <c r="C777" t="s">
        <v>25</v>
      </c>
      <c r="D777">
        <v>3.3</v>
      </c>
      <c r="E777">
        <v>11</v>
      </c>
      <c r="F777">
        <v>1</v>
      </c>
      <c r="G777" t="s">
        <v>28</v>
      </c>
      <c r="H777" t="s">
        <v>27</v>
      </c>
      <c r="I777" t="s">
        <v>187</v>
      </c>
      <c r="J777" t="s">
        <v>187</v>
      </c>
      <c r="K777" t="s">
        <v>187</v>
      </c>
      <c r="L777">
        <v>579.28</v>
      </c>
      <c r="M777">
        <v>0.43758000000000002</v>
      </c>
      <c r="N777">
        <v>579.28</v>
      </c>
      <c r="O777">
        <v>0.43451000000000001</v>
      </c>
      <c r="P777"/>
    </row>
    <row r="778" spans="2:16" x14ac:dyDescent="0.25">
      <c r="B778" t="s">
        <v>933</v>
      </c>
      <c r="C778" t="s">
        <v>25</v>
      </c>
      <c r="D778">
        <v>11</v>
      </c>
      <c r="E778">
        <v>33</v>
      </c>
      <c r="F778">
        <v>1E-3</v>
      </c>
      <c r="G778" t="s">
        <v>28</v>
      </c>
      <c r="H778" t="s">
        <v>27</v>
      </c>
      <c r="I778" t="s">
        <v>187</v>
      </c>
      <c r="J778" t="s">
        <v>187</v>
      </c>
      <c r="K778" t="s">
        <v>187</v>
      </c>
      <c r="L778">
        <v>68</v>
      </c>
      <c r="M778">
        <v>12</v>
      </c>
      <c r="N778">
        <v>34.643999999999998</v>
      </c>
      <c r="O778">
        <v>8.6601999999999997</v>
      </c>
      <c r="P778"/>
    </row>
    <row r="779" spans="2:16" x14ac:dyDescent="0.25">
      <c r="B779" t="s">
        <v>934</v>
      </c>
      <c r="C779" t="s">
        <v>25</v>
      </c>
      <c r="D779">
        <v>11</v>
      </c>
      <c r="E779">
        <v>33</v>
      </c>
      <c r="F779">
        <v>0.01</v>
      </c>
      <c r="G779" t="s">
        <v>28</v>
      </c>
      <c r="H779" t="s">
        <v>27</v>
      </c>
      <c r="I779" t="s">
        <v>187</v>
      </c>
      <c r="J779" t="s">
        <v>187</v>
      </c>
      <c r="K779" t="s">
        <v>187</v>
      </c>
      <c r="L779">
        <v>68</v>
      </c>
      <c r="M779">
        <v>12</v>
      </c>
      <c r="N779">
        <v>34.811999999999998</v>
      </c>
      <c r="O779">
        <v>8.6567000000000007</v>
      </c>
      <c r="P779"/>
    </row>
    <row r="780" spans="2:16" x14ac:dyDescent="0.25">
      <c r="B780" t="s">
        <v>935</v>
      </c>
      <c r="C780" t="s">
        <v>25</v>
      </c>
      <c r="D780">
        <v>11</v>
      </c>
      <c r="E780">
        <v>33</v>
      </c>
      <c r="F780">
        <v>0.1</v>
      </c>
      <c r="G780" t="s">
        <v>28</v>
      </c>
      <c r="H780" t="s">
        <v>27</v>
      </c>
      <c r="I780" t="s">
        <v>187</v>
      </c>
      <c r="J780" t="s">
        <v>187</v>
      </c>
      <c r="K780" t="s">
        <v>187</v>
      </c>
      <c r="L780">
        <v>68</v>
      </c>
      <c r="M780">
        <v>12</v>
      </c>
      <c r="N780">
        <v>50.579000000000001</v>
      </c>
      <c r="O780">
        <v>8.3351000000000006</v>
      </c>
      <c r="P780"/>
    </row>
    <row r="781" spans="2:16" x14ac:dyDescent="0.25">
      <c r="B781" t="s">
        <v>936</v>
      </c>
      <c r="C781" t="s">
        <v>25</v>
      </c>
      <c r="D781">
        <v>11</v>
      </c>
      <c r="E781">
        <v>33</v>
      </c>
      <c r="F781">
        <v>1</v>
      </c>
      <c r="G781" t="s">
        <v>28</v>
      </c>
      <c r="H781" t="s">
        <v>27</v>
      </c>
      <c r="I781" t="s">
        <v>187</v>
      </c>
      <c r="J781" t="s">
        <v>187</v>
      </c>
      <c r="K781" t="s">
        <v>187</v>
      </c>
      <c r="L781">
        <v>560.27</v>
      </c>
      <c r="M781">
        <v>3.1061000000000001</v>
      </c>
      <c r="N781">
        <v>560.24</v>
      </c>
      <c r="O781">
        <v>3.1027</v>
      </c>
      <c r="P781"/>
    </row>
    <row r="782" spans="2:16" x14ac:dyDescent="0.25">
      <c r="B782" t="s">
        <v>937</v>
      </c>
      <c r="C782" t="s">
        <v>25</v>
      </c>
      <c r="D782">
        <v>33</v>
      </c>
      <c r="E782">
        <v>110</v>
      </c>
      <c r="F782">
        <v>0.01</v>
      </c>
      <c r="G782" t="s">
        <v>28</v>
      </c>
      <c r="H782" t="s">
        <v>178</v>
      </c>
      <c r="I782" t="s">
        <v>187</v>
      </c>
      <c r="J782" t="s">
        <v>187</v>
      </c>
      <c r="K782" t="s">
        <v>187</v>
      </c>
      <c r="L782">
        <v>120</v>
      </c>
      <c r="M782">
        <v>13</v>
      </c>
      <c r="N782">
        <v>115.57</v>
      </c>
      <c r="O782">
        <v>12.701000000000001</v>
      </c>
      <c r="P782"/>
    </row>
    <row r="783" spans="2:16" x14ac:dyDescent="0.25">
      <c r="B783" t="s">
        <v>938</v>
      </c>
      <c r="C783" t="s">
        <v>25</v>
      </c>
      <c r="D783">
        <v>33</v>
      </c>
      <c r="E783">
        <v>110</v>
      </c>
      <c r="F783">
        <v>0.1</v>
      </c>
      <c r="G783" t="s">
        <v>28</v>
      </c>
      <c r="H783" t="s">
        <v>178</v>
      </c>
      <c r="I783" t="s">
        <v>187</v>
      </c>
      <c r="J783" t="s">
        <v>187</v>
      </c>
      <c r="K783" t="s">
        <v>187</v>
      </c>
      <c r="L783">
        <v>120</v>
      </c>
      <c r="M783">
        <v>12.673999999999999</v>
      </c>
      <c r="N783">
        <v>119.54</v>
      </c>
      <c r="O783">
        <v>12.675000000000001</v>
      </c>
      <c r="P783"/>
    </row>
    <row r="784" spans="2:16" x14ac:dyDescent="0.25">
      <c r="B784" t="s">
        <v>939</v>
      </c>
      <c r="C784" t="s">
        <v>25</v>
      </c>
      <c r="D784">
        <v>33</v>
      </c>
      <c r="E784">
        <v>110</v>
      </c>
      <c r="F784">
        <v>1</v>
      </c>
      <c r="G784" t="s">
        <v>28</v>
      </c>
      <c r="H784" t="s">
        <v>178</v>
      </c>
      <c r="I784" t="s">
        <v>187</v>
      </c>
      <c r="J784" t="s">
        <v>187</v>
      </c>
      <c r="K784" t="s">
        <v>187</v>
      </c>
      <c r="L784">
        <v>433.38</v>
      </c>
      <c r="M784">
        <v>10.795</v>
      </c>
      <c r="N784">
        <v>432.61</v>
      </c>
      <c r="O784">
        <v>10.795</v>
      </c>
      <c r="P784"/>
    </row>
    <row r="785" spans="2:16" x14ac:dyDescent="0.25">
      <c r="B785" t="s">
        <v>940</v>
      </c>
      <c r="C785" t="s">
        <v>25</v>
      </c>
      <c r="D785">
        <v>33</v>
      </c>
      <c r="E785">
        <v>110</v>
      </c>
      <c r="F785">
        <v>10</v>
      </c>
      <c r="G785" t="s">
        <v>28</v>
      </c>
      <c r="H785" t="s">
        <v>178</v>
      </c>
      <c r="I785" t="s">
        <v>187</v>
      </c>
      <c r="J785" t="s">
        <v>187</v>
      </c>
      <c r="K785" t="s">
        <v>187</v>
      </c>
      <c r="L785">
        <v>5752.2000000000007</v>
      </c>
      <c r="M785">
        <v>2.2058</v>
      </c>
      <c r="N785">
        <v>5752</v>
      </c>
      <c r="O785">
        <v>2.2002999999999999</v>
      </c>
      <c r="P785"/>
    </row>
    <row r="786" spans="2:16" x14ac:dyDescent="0.25">
      <c r="B786" t="s">
        <v>941</v>
      </c>
      <c r="C786" t="s">
        <v>29</v>
      </c>
      <c r="D786">
        <v>1E-3</v>
      </c>
      <c r="E786">
        <v>0.12</v>
      </c>
      <c r="F786">
        <v>1.0000000000000001E-5</v>
      </c>
      <c r="G786" t="s">
        <v>21</v>
      </c>
      <c r="H786" t="s">
        <v>20</v>
      </c>
      <c r="I786" t="s">
        <v>187</v>
      </c>
      <c r="J786" t="s">
        <v>187</v>
      </c>
      <c r="K786" t="s">
        <v>187</v>
      </c>
      <c r="L786">
        <v>6.0000000000000001E-3</v>
      </c>
      <c r="M786">
        <v>1.2999999999999999E-2</v>
      </c>
      <c r="N786">
        <v>5.9068999999999997E-3</v>
      </c>
      <c r="O786">
        <v>1.2561999999999999E-2</v>
      </c>
      <c r="P786"/>
    </row>
    <row r="787" spans="2:16" x14ac:dyDescent="0.25">
      <c r="B787" t="s">
        <v>942</v>
      </c>
      <c r="C787" t="s">
        <v>29</v>
      </c>
      <c r="D787">
        <v>1E-3</v>
      </c>
      <c r="E787">
        <v>0.12</v>
      </c>
      <c r="F787">
        <v>1E-4</v>
      </c>
      <c r="G787" t="s">
        <v>21</v>
      </c>
      <c r="H787" t="s">
        <v>20</v>
      </c>
      <c r="I787" t="s">
        <v>187</v>
      </c>
      <c r="J787" t="s">
        <v>187</v>
      </c>
      <c r="K787" t="s">
        <v>187</v>
      </c>
      <c r="L787">
        <v>5.8029000000000004E-2</v>
      </c>
      <c r="M787">
        <v>1.9067000000000001E-3</v>
      </c>
      <c r="N787">
        <v>5.8011E-2</v>
      </c>
      <c r="O787">
        <v>1.4415000000000001E-3</v>
      </c>
      <c r="P787"/>
    </row>
    <row r="788" spans="2:16" x14ac:dyDescent="0.25">
      <c r="B788" t="s">
        <v>943</v>
      </c>
      <c r="C788" t="s">
        <v>29</v>
      </c>
      <c r="D788">
        <v>1E-3</v>
      </c>
      <c r="E788">
        <v>0.12</v>
      </c>
      <c r="F788">
        <v>1E-3</v>
      </c>
      <c r="G788" t="s">
        <v>21</v>
      </c>
      <c r="H788" t="s">
        <v>20</v>
      </c>
      <c r="I788" t="s">
        <v>187</v>
      </c>
      <c r="J788" t="s">
        <v>187</v>
      </c>
      <c r="K788" t="s">
        <v>187</v>
      </c>
      <c r="L788">
        <v>0.58000999999999991</v>
      </c>
      <c r="M788">
        <v>3.3137999999999999E-4</v>
      </c>
      <c r="N788">
        <v>0.57999999999999996</v>
      </c>
      <c r="O788">
        <v>1.4439999999999999E-4</v>
      </c>
      <c r="P788"/>
    </row>
    <row r="789" spans="2:16" x14ac:dyDescent="0.25">
      <c r="B789" t="s">
        <v>944</v>
      </c>
      <c r="C789" t="s">
        <v>29</v>
      </c>
      <c r="D789">
        <v>1E-3</v>
      </c>
      <c r="E789">
        <v>0.12</v>
      </c>
      <c r="F789">
        <v>0.01</v>
      </c>
      <c r="G789" t="s">
        <v>21</v>
      </c>
      <c r="H789" t="s">
        <v>20</v>
      </c>
      <c r="I789" t="s">
        <v>187</v>
      </c>
      <c r="J789" t="s">
        <v>187</v>
      </c>
      <c r="K789" t="s">
        <v>187</v>
      </c>
      <c r="L789">
        <v>1.2926</v>
      </c>
      <c r="M789">
        <v>8.9239999999999993E-5</v>
      </c>
      <c r="N789">
        <v>5.8</v>
      </c>
      <c r="O789">
        <v>1.4440000000000001E-5</v>
      </c>
      <c r="P789"/>
    </row>
    <row r="790" spans="2:16" x14ac:dyDescent="0.25">
      <c r="B790" t="s">
        <v>945</v>
      </c>
      <c r="C790" t="s">
        <v>29</v>
      </c>
      <c r="D790">
        <v>0.12</v>
      </c>
      <c r="E790">
        <v>1.2</v>
      </c>
      <c r="F790">
        <v>1E-4</v>
      </c>
      <c r="G790" t="s">
        <v>21</v>
      </c>
      <c r="H790" t="s">
        <v>20</v>
      </c>
      <c r="I790" t="s">
        <v>187</v>
      </c>
      <c r="J790" t="s">
        <v>187</v>
      </c>
      <c r="K790" t="s">
        <v>187</v>
      </c>
      <c r="L790">
        <v>5.8000000000000003E-2</v>
      </c>
      <c r="M790">
        <v>9.4999999999999998E-3</v>
      </c>
      <c r="N790">
        <v>5.7075000000000001E-2</v>
      </c>
      <c r="O790">
        <v>9.2343999999999985E-3</v>
      </c>
      <c r="P790"/>
    </row>
    <row r="791" spans="2:16" x14ac:dyDescent="0.25">
      <c r="B791" t="s">
        <v>946</v>
      </c>
      <c r="C791" t="s">
        <v>29</v>
      </c>
      <c r="D791">
        <v>0.12</v>
      </c>
      <c r="E791">
        <v>1.2</v>
      </c>
      <c r="F791">
        <v>1E-3</v>
      </c>
      <c r="G791" t="s">
        <v>21</v>
      </c>
      <c r="H791" t="s">
        <v>20</v>
      </c>
      <c r="I791" t="s">
        <v>187</v>
      </c>
      <c r="J791" t="s">
        <v>187</v>
      </c>
      <c r="K791" t="s">
        <v>187</v>
      </c>
      <c r="L791">
        <v>0.58006999999999997</v>
      </c>
      <c r="M791">
        <v>1.1513000000000001E-3</v>
      </c>
      <c r="N791">
        <v>0.57989999999999997</v>
      </c>
      <c r="O791">
        <v>1.0048000000000001E-3</v>
      </c>
      <c r="P791"/>
    </row>
    <row r="792" spans="2:16" x14ac:dyDescent="0.25">
      <c r="B792" t="s">
        <v>947</v>
      </c>
      <c r="C792" t="s">
        <v>29</v>
      </c>
      <c r="D792">
        <v>0.12</v>
      </c>
      <c r="E792">
        <v>1.2</v>
      </c>
      <c r="F792">
        <v>0.01</v>
      </c>
      <c r="G792" t="s">
        <v>21</v>
      </c>
      <c r="H792" t="s">
        <v>20</v>
      </c>
      <c r="I792" t="s">
        <v>187</v>
      </c>
      <c r="J792" t="s">
        <v>187</v>
      </c>
      <c r="K792" t="s">
        <v>187</v>
      </c>
      <c r="L792">
        <v>5.8000999999999996</v>
      </c>
      <c r="M792">
        <v>1.5944E-4</v>
      </c>
      <c r="N792">
        <v>5.8</v>
      </c>
      <c r="O792">
        <v>1.0057000000000001E-4</v>
      </c>
      <c r="P792"/>
    </row>
    <row r="793" spans="2:16" x14ac:dyDescent="0.25">
      <c r="B793" t="s">
        <v>948</v>
      </c>
      <c r="C793" t="s">
        <v>29</v>
      </c>
      <c r="D793">
        <v>0.12</v>
      </c>
      <c r="E793">
        <v>1.2</v>
      </c>
      <c r="F793">
        <v>0.1</v>
      </c>
      <c r="G793" t="s">
        <v>21</v>
      </c>
      <c r="H793" t="s">
        <v>20</v>
      </c>
      <c r="I793" t="s">
        <v>187</v>
      </c>
      <c r="J793" t="s">
        <v>187</v>
      </c>
      <c r="K793" t="s">
        <v>187</v>
      </c>
      <c r="L793">
        <v>58</v>
      </c>
      <c r="M793">
        <v>3.3606000000000003E-5</v>
      </c>
      <c r="N793">
        <v>58</v>
      </c>
      <c r="O793">
        <v>1.0057999999999999E-5</v>
      </c>
      <c r="P793"/>
    </row>
    <row r="794" spans="2:16" x14ac:dyDescent="0.25">
      <c r="B794" t="s">
        <v>949</v>
      </c>
      <c r="C794" t="s">
        <v>29</v>
      </c>
      <c r="D794">
        <v>1.2</v>
      </c>
      <c r="E794">
        <v>12</v>
      </c>
      <c r="F794">
        <v>1E-3</v>
      </c>
      <c r="G794" t="s">
        <v>21</v>
      </c>
      <c r="H794" t="s">
        <v>20</v>
      </c>
      <c r="I794" t="s">
        <v>187</v>
      </c>
      <c r="J794" t="s">
        <v>187</v>
      </c>
      <c r="K794" t="s">
        <v>187</v>
      </c>
      <c r="L794">
        <v>0.57999999999999996</v>
      </c>
      <c r="M794">
        <v>9.1000000000000004E-3</v>
      </c>
      <c r="N794">
        <v>0.57054000000000005</v>
      </c>
      <c r="O794">
        <v>8.8021999999999996E-3</v>
      </c>
      <c r="P794"/>
    </row>
    <row r="795" spans="2:16" x14ac:dyDescent="0.25">
      <c r="B795" t="s">
        <v>950</v>
      </c>
      <c r="C795" t="s">
        <v>29</v>
      </c>
      <c r="D795">
        <v>1.2</v>
      </c>
      <c r="E795">
        <v>12</v>
      </c>
      <c r="F795">
        <v>0.01</v>
      </c>
      <c r="G795" t="s">
        <v>21</v>
      </c>
      <c r="H795" t="s">
        <v>20</v>
      </c>
      <c r="I795" t="s">
        <v>187</v>
      </c>
      <c r="J795" t="s">
        <v>187</v>
      </c>
      <c r="K795" t="s">
        <v>187</v>
      </c>
      <c r="L795">
        <v>5.8007</v>
      </c>
      <c r="M795">
        <v>1.0996999999999999E-3</v>
      </c>
      <c r="N795">
        <v>5.7989999999999995</v>
      </c>
      <c r="O795">
        <v>9.5317000000000004E-4</v>
      </c>
      <c r="P795"/>
    </row>
    <row r="796" spans="2:16" x14ac:dyDescent="0.25">
      <c r="B796" t="s">
        <v>951</v>
      </c>
      <c r="C796" t="s">
        <v>29</v>
      </c>
      <c r="D796">
        <v>1.2</v>
      </c>
      <c r="E796">
        <v>12</v>
      </c>
      <c r="F796">
        <v>0.1</v>
      </c>
      <c r="G796" t="s">
        <v>21</v>
      </c>
      <c r="H796" t="s">
        <v>20</v>
      </c>
      <c r="I796" t="s">
        <v>187</v>
      </c>
      <c r="J796" t="s">
        <v>187</v>
      </c>
      <c r="K796" t="s">
        <v>187</v>
      </c>
      <c r="L796">
        <v>5.9215</v>
      </c>
      <c r="M796">
        <v>1.5427E-4</v>
      </c>
      <c r="N796">
        <v>58</v>
      </c>
      <c r="O796">
        <v>9.5402000000000006E-5</v>
      </c>
      <c r="P796"/>
    </row>
    <row r="797" spans="2:16" x14ac:dyDescent="0.25">
      <c r="B797" t="s">
        <v>952</v>
      </c>
      <c r="C797" t="s">
        <v>29</v>
      </c>
      <c r="D797">
        <v>1.2</v>
      </c>
      <c r="E797">
        <v>12</v>
      </c>
      <c r="F797">
        <v>1</v>
      </c>
      <c r="G797" t="s">
        <v>21</v>
      </c>
      <c r="H797" t="s">
        <v>20</v>
      </c>
      <c r="I797" t="s">
        <v>187</v>
      </c>
      <c r="J797" t="s">
        <v>187</v>
      </c>
      <c r="K797" t="s">
        <v>187</v>
      </c>
      <c r="L797">
        <v>5.9215999999999998</v>
      </c>
      <c r="M797">
        <v>3.3087999999999999E-5</v>
      </c>
      <c r="N797">
        <v>580</v>
      </c>
      <c r="O797">
        <v>9.5403000000000008E-6</v>
      </c>
      <c r="P797"/>
    </row>
    <row r="798" spans="2:16" x14ac:dyDescent="0.25">
      <c r="B798" t="s">
        <v>953</v>
      </c>
      <c r="C798" t="s">
        <v>29</v>
      </c>
      <c r="D798">
        <v>12</v>
      </c>
      <c r="E798">
        <v>120</v>
      </c>
      <c r="F798">
        <v>0.01</v>
      </c>
      <c r="G798" t="s">
        <v>21</v>
      </c>
      <c r="H798" t="s">
        <v>20</v>
      </c>
      <c r="I798" t="s">
        <v>187</v>
      </c>
      <c r="J798" t="s">
        <v>187</v>
      </c>
      <c r="K798" t="s">
        <v>187</v>
      </c>
      <c r="L798">
        <v>19</v>
      </c>
      <c r="M798">
        <v>2.8000000000000001E-2</v>
      </c>
      <c r="N798">
        <v>18.263000000000002</v>
      </c>
      <c r="O798">
        <v>2.7629999999999998E-2</v>
      </c>
      <c r="P798"/>
    </row>
    <row r="799" spans="2:16" x14ac:dyDescent="0.25">
      <c r="B799" t="s">
        <v>954</v>
      </c>
      <c r="C799" t="s">
        <v>29</v>
      </c>
      <c r="D799">
        <v>12</v>
      </c>
      <c r="E799">
        <v>120</v>
      </c>
      <c r="F799">
        <v>0.1</v>
      </c>
      <c r="G799" t="s">
        <v>21</v>
      </c>
      <c r="H799" t="s">
        <v>20</v>
      </c>
      <c r="I799" t="s">
        <v>187</v>
      </c>
      <c r="J799" t="s">
        <v>187</v>
      </c>
      <c r="K799" t="s">
        <v>187</v>
      </c>
      <c r="L799">
        <v>60.591000000000001</v>
      </c>
      <c r="M799">
        <v>9.6232000000000002E-3</v>
      </c>
      <c r="N799">
        <v>60.521999999999998</v>
      </c>
      <c r="O799">
        <v>9.0804000000000006E-3</v>
      </c>
      <c r="P799"/>
    </row>
    <row r="800" spans="2:16" x14ac:dyDescent="0.25">
      <c r="B800" t="s">
        <v>955</v>
      </c>
      <c r="C800" t="s">
        <v>29</v>
      </c>
      <c r="D800">
        <v>12</v>
      </c>
      <c r="E800">
        <v>120</v>
      </c>
      <c r="F800">
        <v>1</v>
      </c>
      <c r="G800" t="s">
        <v>21</v>
      </c>
      <c r="H800" t="s">
        <v>20</v>
      </c>
      <c r="I800" t="s">
        <v>187</v>
      </c>
      <c r="J800" t="s">
        <v>187</v>
      </c>
      <c r="K800" t="s">
        <v>187</v>
      </c>
      <c r="L800">
        <v>580.29</v>
      </c>
      <c r="M800">
        <v>1.1915999999999999E-3</v>
      </c>
      <c r="N800">
        <v>580.26</v>
      </c>
      <c r="O800">
        <v>9.5637000000000001E-4</v>
      </c>
      <c r="P800"/>
    </row>
    <row r="801" spans="2:16" x14ac:dyDescent="0.25">
      <c r="B801" t="s">
        <v>956</v>
      </c>
      <c r="C801" t="s">
        <v>29</v>
      </c>
      <c r="D801">
        <v>12</v>
      </c>
      <c r="E801">
        <v>120</v>
      </c>
      <c r="F801">
        <v>10</v>
      </c>
      <c r="G801" t="s">
        <v>21</v>
      </c>
      <c r="H801" t="s">
        <v>20</v>
      </c>
      <c r="I801" t="s">
        <v>187</v>
      </c>
      <c r="J801" t="s">
        <v>187</v>
      </c>
      <c r="K801" t="s">
        <v>187</v>
      </c>
      <c r="L801">
        <v>5800</v>
      </c>
      <c r="M801">
        <v>1.8987999999999999E-4</v>
      </c>
      <c r="N801">
        <v>5800</v>
      </c>
      <c r="O801">
        <v>9.569E-5</v>
      </c>
      <c r="P801"/>
    </row>
    <row r="802" spans="2:16" x14ac:dyDescent="0.25">
      <c r="B802" t="s">
        <v>957</v>
      </c>
      <c r="C802" t="s">
        <v>29</v>
      </c>
      <c r="D802">
        <v>120</v>
      </c>
      <c r="E802">
        <v>1200</v>
      </c>
      <c r="F802">
        <v>0.1</v>
      </c>
      <c r="G802" t="s">
        <v>21</v>
      </c>
      <c r="H802" t="s">
        <v>20</v>
      </c>
      <c r="I802" t="s">
        <v>187</v>
      </c>
      <c r="J802" t="s">
        <v>187</v>
      </c>
      <c r="K802" t="s">
        <v>187</v>
      </c>
      <c r="L802">
        <v>61</v>
      </c>
      <c r="M802">
        <v>1.6E-2</v>
      </c>
      <c r="N802">
        <v>59.805</v>
      </c>
      <c r="O802">
        <v>1.5056E-2</v>
      </c>
      <c r="P802"/>
    </row>
    <row r="803" spans="2:16" x14ac:dyDescent="0.25">
      <c r="B803" t="s">
        <v>958</v>
      </c>
      <c r="C803" t="s">
        <v>29</v>
      </c>
      <c r="D803">
        <v>120</v>
      </c>
      <c r="E803">
        <v>1200</v>
      </c>
      <c r="F803">
        <v>1</v>
      </c>
      <c r="G803" t="s">
        <v>21</v>
      </c>
      <c r="H803" t="s">
        <v>20</v>
      </c>
      <c r="I803" t="s">
        <v>187</v>
      </c>
      <c r="J803" t="s">
        <v>187</v>
      </c>
      <c r="K803" t="s">
        <v>187</v>
      </c>
      <c r="L803">
        <v>580.28</v>
      </c>
      <c r="M803">
        <v>2.3181999999999999E-3</v>
      </c>
      <c r="N803">
        <v>580.16</v>
      </c>
      <c r="O803">
        <v>1.8062E-3</v>
      </c>
      <c r="P803"/>
    </row>
    <row r="804" spans="2:16" x14ac:dyDescent="0.25">
      <c r="B804" t="s">
        <v>959</v>
      </c>
      <c r="C804" t="s">
        <v>29</v>
      </c>
      <c r="D804">
        <v>120</v>
      </c>
      <c r="E804">
        <v>1200</v>
      </c>
      <c r="F804">
        <v>10</v>
      </c>
      <c r="G804" t="s">
        <v>21</v>
      </c>
      <c r="H804" t="s">
        <v>20</v>
      </c>
      <c r="I804" t="s">
        <v>187</v>
      </c>
      <c r="J804" t="s">
        <v>187</v>
      </c>
      <c r="K804" t="s">
        <v>187</v>
      </c>
      <c r="L804">
        <v>5800.1</v>
      </c>
      <c r="M804">
        <v>3.8706E-4</v>
      </c>
      <c r="N804">
        <v>5800</v>
      </c>
      <c r="O804">
        <v>1.8102999999999999E-4</v>
      </c>
      <c r="P804"/>
    </row>
    <row r="805" spans="2:16" x14ac:dyDescent="0.25">
      <c r="B805" t="s">
        <v>960</v>
      </c>
      <c r="C805" t="s">
        <v>29</v>
      </c>
      <c r="D805">
        <v>120</v>
      </c>
      <c r="E805">
        <v>1200</v>
      </c>
      <c r="F805">
        <v>100</v>
      </c>
      <c r="G805" t="s">
        <v>21</v>
      </c>
      <c r="H805" t="s">
        <v>20</v>
      </c>
      <c r="I805" t="s">
        <v>187</v>
      </c>
      <c r="J805" t="s">
        <v>187</v>
      </c>
      <c r="K805" t="s">
        <v>187</v>
      </c>
      <c r="L805">
        <v>58000</v>
      </c>
      <c r="M805">
        <v>1.0052000000000001E-4</v>
      </c>
      <c r="N805">
        <v>58000</v>
      </c>
      <c r="O805">
        <v>1.8104000000000001E-5</v>
      </c>
      <c r="P805"/>
    </row>
    <row r="806" spans="2:16" x14ac:dyDescent="0.25">
      <c r="B806" t="s">
        <v>961</v>
      </c>
      <c r="C806" t="s">
        <v>29</v>
      </c>
      <c r="D806">
        <v>1200</v>
      </c>
      <c r="E806">
        <v>2000</v>
      </c>
      <c r="F806">
        <v>1</v>
      </c>
      <c r="G806" t="s">
        <v>21</v>
      </c>
      <c r="H806" t="s">
        <v>21</v>
      </c>
      <c r="I806" t="s">
        <v>187</v>
      </c>
      <c r="J806" t="s">
        <v>187</v>
      </c>
      <c r="K806" t="s">
        <v>187</v>
      </c>
      <c r="L806">
        <v>0.44</v>
      </c>
      <c r="M806">
        <v>0.13</v>
      </c>
      <c r="N806">
        <v>0.42887000000000003</v>
      </c>
      <c r="O806">
        <v>0.12787000000000001</v>
      </c>
      <c r="P806"/>
    </row>
    <row r="807" spans="2:16" x14ac:dyDescent="0.25">
      <c r="B807" t="s">
        <v>962</v>
      </c>
      <c r="C807" t="s">
        <v>29</v>
      </c>
      <c r="D807">
        <v>1200</v>
      </c>
      <c r="E807">
        <v>2000</v>
      </c>
      <c r="F807">
        <v>10</v>
      </c>
      <c r="G807" t="s">
        <v>21</v>
      </c>
      <c r="H807" t="s">
        <v>21</v>
      </c>
      <c r="I807" t="s">
        <v>187</v>
      </c>
      <c r="J807" t="s">
        <v>187</v>
      </c>
      <c r="K807" t="s">
        <v>187</v>
      </c>
      <c r="L807">
        <v>5.7830000000000004</v>
      </c>
      <c r="M807">
        <v>1.5928999999999999E-2</v>
      </c>
      <c r="N807">
        <v>5.7835000000000001</v>
      </c>
      <c r="O807">
        <v>1.3951999999999999E-2</v>
      </c>
      <c r="P807"/>
    </row>
    <row r="808" spans="2:16" x14ac:dyDescent="0.25">
      <c r="B808" t="s">
        <v>963</v>
      </c>
      <c r="C808" t="s">
        <v>29</v>
      </c>
      <c r="D808">
        <v>1200</v>
      </c>
      <c r="E808">
        <v>2000</v>
      </c>
      <c r="F808">
        <v>100</v>
      </c>
      <c r="G808" t="s">
        <v>21</v>
      </c>
      <c r="H808" t="s">
        <v>21</v>
      </c>
      <c r="I808" t="s">
        <v>187</v>
      </c>
      <c r="J808" t="s">
        <v>187</v>
      </c>
      <c r="K808" t="s">
        <v>187</v>
      </c>
      <c r="L808">
        <v>57.997999999999998</v>
      </c>
      <c r="M808">
        <v>2.1913000000000002E-3</v>
      </c>
      <c r="N808">
        <v>57.997999999999998</v>
      </c>
      <c r="O808">
        <v>1.3965000000000002E-3</v>
      </c>
      <c r="P808"/>
    </row>
    <row r="809" spans="2:16" x14ac:dyDescent="0.25">
      <c r="B809" t="s">
        <v>964</v>
      </c>
      <c r="C809" t="s">
        <v>29</v>
      </c>
      <c r="D809">
        <v>1200</v>
      </c>
      <c r="E809">
        <v>2000</v>
      </c>
      <c r="F809">
        <v>1000</v>
      </c>
      <c r="G809" t="s">
        <v>21</v>
      </c>
      <c r="H809" t="s">
        <v>21</v>
      </c>
      <c r="I809" t="s">
        <v>187</v>
      </c>
      <c r="J809" t="s">
        <v>187</v>
      </c>
      <c r="K809" t="s">
        <v>187</v>
      </c>
      <c r="L809">
        <v>580</v>
      </c>
      <c r="M809">
        <v>4.5756000000000003E-4</v>
      </c>
      <c r="N809">
        <v>580</v>
      </c>
      <c r="O809">
        <v>1.3966E-4</v>
      </c>
      <c r="P809"/>
    </row>
    <row r="810" spans="2:16" x14ac:dyDescent="0.25">
      <c r="P810"/>
    </row>
    <row r="811" spans="2:16" x14ac:dyDescent="0.25">
      <c r="P811"/>
    </row>
    <row r="812" spans="2:16" x14ac:dyDescent="0.25">
      <c r="P812"/>
    </row>
    <row r="813" spans="2:16" x14ac:dyDescent="0.25">
      <c r="P813"/>
    </row>
    <row r="814" spans="2:16" x14ac:dyDescent="0.25">
      <c r="P814"/>
    </row>
    <row r="815" spans="2:16" x14ac:dyDescent="0.25">
      <c r="P815"/>
    </row>
    <row r="816" spans="2:16" x14ac:dyDescent="0.25">
      <c r="P816"/>
    </row>
    <row r="817" spans="16:16" x14ac:dyDescent="0.25">
      <c r="P817"/>
    </row>
    <row r="818" spans="16:16" x14ac:dyDescent="0.25">
      <c r="P818"/>
    </row>
    <row r="819" spans="16:16" x14ac:dyDescent="0.25">
      <c r="P819"/>
    </row>
    <row r="820" spans="16:16" x14ac:dyDescent="0.25">
      <c r="P820"/>
    </row>
    <row r="821" spans="16:16" x14ac:dyDescent="0.25">
      <c r="P821"/>
    </row>
    <row r="822" spans="16:16" x14ac:dyDescent="0.25">
      <c r="P822"/>
    </row>
    <row r="823" spans="16:16" x14ac:dyDescent="0.25">
      <c r="P823"/>
    </row>
    <row r="824" spans="16:16" x14ac:dyDescent="0.25">
      <c r="P824"/>
    </row>
    <row r="825" spans="16:16" x14ac:dyDescent="0.25">
      <c r="P825"/>
    </row>
    <row r="826" spans="16:16" x14ac:dyDescent="0.25">
      <c r="P826"/>
    </row>
    <row r="827" spans="16:16" x14ac:dyDescent="0.25">
      <c r="P827"/>
    </row>
    <row r="828" spans="16:16" x14ac:dyDescent="0.25">
      <c r="P828"/>
    </row>
    <row r="829" spans="16:16" x14ac:dyDescent="0.25">
      <c r="P829"/>
    </row>
    <row r="830" spans="16:16" x14ac:dyDescent="0.25">
      <c r="P830"/>
    </row>
    <row r="831" spans="16:16" x14ac:dyDescent="0.25">
      <c r="P831"/>
    </row>
    <row r="832" spans="16:16" x14ac:dyDescent="0.25">
      <c r="P832"/>
    </row>
    <row r="833" spans="16:16" x14ac:dyDescent="0.25">
      <c r="P833"/>
    </row>
    <row r="834" spans="16:16" x14ac:dyDescent="0.25">
      <c r="P834"/>
    </row>
    <row r="835" spans="16:16" x14ac:dyDescent="0.25">
      <c r="P835"/>
    </row>
    <row r="836" spans="16:16" x14ac:dyDescent="0.25">
      <c r="P836"/>
    </row>
    <row r="837" spans="16:16" x14ac:dyDescent="0.25">
      <c r="P837"/>
    </row>
    <row r="838" spans="16:16" x14ac:dyDescent="0.25">
      <c r="P838"/>
    </row>
    <row r="839" spans="16:16" x14ac:dyDescent="0.25">
      <c r="P839"/>
    </row>
    <row r="840" spans="16:16" x14ac:dyDescent="0.25">
      <c r="P840"/>
    </row>
    <row r="841" spans="16:16" x14ac:dyDescent="0.25">
      <c r="P841"/>
    </row>
    <row r="842" spans="16:16" x14ac:dyDescent="0.25">
      <c r="P842"/>
    </row>
    <row r="843" spans="16:16" x14ac:dyDescent="0.25">
      <c r="P843"/>
    </row>
    <row r="844" spans="16:16" x14ac:dyDescent="0.25">
      <c r="P844"/>
    </row>
    <row r="845" spans="16:16" x14ac:dyDescent="0.25">
      <c r="P845"/>
    </row>
    <row r="846" spans="16:16" x14ac:dyDescent="0.25">
      <c r="P846"/>
    </row>
    <row r="847" spans="16:16" x14ac:dyDescent="0.25">
      <c r="P847"/>
    </row>
    <row r="848" spans="16:16" x14ac:dyDescent="0.25">
      <c r="P848"/>
    </row>
    <row r="849" spans="16:16" x14ac:dyDescent="0.25">
      <c r="P849"/>
    </row>
    <row r="850" spans="16:16" x14ac:dyDescent="0.25">
      <c r="P850"/>
    </row>
    <row r="851" spans="16:16" x14ac:dyDescent="0.25">
      <c r="P851"/>
    </row>
    <row r="852" spans="16:16" x14ac:dyDescent="0.25">
      <c r="P852"/>
    </row>
    <row r="853" spans="16:16" x14ac:dyDescent="0.25">
      <c r="P853"/>
    </row>
    <row r="854" spans="16:16" x14ac:dyDescent="0.25">
      <c r="P854"/>
    </row>
    <row r="855" spans="16:16" x14ac:dyDescent="0.25">
      <c r="P855"/>
    </row>
    <row r="856" spans="16:16" x14ac:dyDescent="0.25">
      <c r="P856"/>
    </row>
    <row r="857" spans="16:16" x14ac:dyDescent="0.25">
      <c r="P857"/>
    </row>
    <row r="858" spans="16:16" x14ac:dyDescent="0.25">
      <c r="P858"/>
    </row>
    <row r="859" spans="16:16" x14ac:dyDescent="0.25">
      <c r="P859"/>
    </row>
    <row r="860" spans="16:16" x14ac:dyDescent="0.25">
      <c r="P860"/>
    </row>
    <row r="861" spans="16:16" x14ac:dyDescent="0.25">
      <c r="P861"/>
    </row>
    <row r="862" spans="16:16" x14ac:dyDescent="0.25">
      <c r="P862"/>
    </row>
    <row r="863" spans="16:16" x14ac:dyDescent="0.25">
      <c r="P863"/>
    </row>
    <row r="864" spans="16:16" x14ac:dyDescent="0.25">
      <c r="P864"/>
    </row>
    <row r="865" spans="16:16" x14ac:dyDescent="0.25">
      <c r="P865"/>
    </row>
    <row r="866" spans="16:16" x14ac:dyDescent="0.25">
      <c r="P866"/>
    </row>
    <row r="867" spans="16:16" x14ac:dyDescent="0.25">
      <c r="P867"/>
    </row>
    <row r="868" spans="16:16" x14ac:dyDescent="0.25">
      <c r="P868"/>
    </row>
    <row r="869" spans="16:16" x14ac:dyDescent="0.25">
      <c r="P869"/>
    </row>
    <row r="870" spans="16:16" x14ac:dyDescent="0.25">
      <c r="P870"/>
    </row>
    <row r="871" spans="16:16" x14ac:dyDescent="0.25">
      <c r="P871"/>
    </row>
    <row r="872" spans="16:16" x14ac:dyDescent="0.25">
      <c r="P872"/>
    </row>
    <row r="873" spans="16:16" x14ac:dyDescent="0.25">
      <c r="P873"/>
    </row>
    <row r="874" spans="16:16" x14ac:dyDescent="0.25">
      <c r="P874"/>
    </row>
    <row r="875" spans="16:16" x14ac:dyDescent="0.25">
      <c r="P87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"/>
  <sheetViews>
    <sheetView workbookViewId="0">
      <selection activeCell="D19" sqref="D19"/>
    </sheetView>
  </sheetViews>
  <sheetFormatPr defaultRowHeight="15" x14ac:dyDescent="0.25"/>
  <cols>
    <col min="2" max="2" width="35.85546875" style="99" customWidth="1"/>
    <col min="3" max="4" width="13.5703125" style="99" customWidth="1"/>
    <col min="5" max="5" width="12.85546875" style="99" customWidth="1"/>
    <col min="6" max="6" width="12.5703125" style="99" customWidth="1"/>
    <col min="7" max="7" width="14" style="99" customWidth="1"/>
    <col min="8" max="8" width="12.140625" style="99" customWidth="1"/>
    <col min="9" max="9" width="14" style="99" customWidth="1"/>
    <col min="10" max="16" width="9.140625" style="99"/>
  </cols>
  <sheetData>
    <row r="2" spans="2:16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</row>
    <row r="3" spans="2:16" x14ac:dyDescent="0.25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"/>
  <sheetViews>
    <sheetView workbookViewId="0">
      <selection sqref="A1:P1048576"/>
    </sheetView>
  </sheetViews>
  <sheetFormatPr defaultRowHeight="15" x14ac:dyDescent="0.25"/>
  <cols>
    <col min="2" max="2" width="35.85546875" style="99" customWidth="1"/>
    <col min="3" max="4" width="13.5703125" style="99" customWidth="1"/>
    <col min="5" max="5" width="12.85546875" style="99" customWidth="1"/>
    <col min="6" max="6" width="12.5703125" style="99" customWidth="1"/>
    <col min="7" max="7" width="14" style="99" customWidth="1"/>
    <col min="8" max="8" width="12.140625" style="99" customWidth="1"/>
    <col min="9" max="9" width="14" style="99" customWidth="1"/>
    <col min="10" max="16" width="9.140625" style="99"/>
  </cols>
  <sheetData>
    <row r="2" spans="2:16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</row>
    <row r="3" spans="2:16" x14ac:dyDescent="0.25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"/>
  <sheetViews>
    <sheetView workbookViewId="0">
      <selection activeCell="C16" sqref="C16"/>
    </sheetView>
  </sheetViews>
  <sheetFormatPr defaultRowHeight="15" x14ac:dyDescent="0.25"/>
  <cols>
    <col min="2" max="2" width="35.85546875" style="99" customWidth="1"/>
    <col min="3" max="4" width="13.5703125" style="99" customWidth="1"/>
    <col min="5" max="5" width="12.85546875" style="99" customWidth="1"/>
    <col min="6" max="6" width="12.5703125" style="99" customWidth="1"/>
    <col min="7" max="7" width="14" style="99" customWidth="1"/>
    <col min="8" max="8" width="12.140625" style="99" customWidth="1"/>
    <col min="9" max="9" width="14" style="99" customWidth="1"/>
    <col min="10" max="16" width="9.140625" style="99"/>
  </cols>
  <sheetData>
    <row r="2" spans="2:16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</row>
    <row r="3" spans="2:16" x14ac:dyDescent="0.25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9" sqref="A9"/>
    </sheetView>
  </sheetViews>
  <sheetFormatPr defaultRowHeight="15" x14ac:dyDescent="0.25"/>
  <cols>
    <col min="1" max="1" width="22.140625" customWidth="1"/>
    <col min="2" max="2" width="133.85546875" customWidth="1"/>
  </cols>
  <sheetData>
    <row r="1" spans="1:2" x14ac:dyDescent="0.25">
      <c r="A1" t="s">
        <v>72</v>
      </c>
      <c r="B1" t="s">
        <v>995</v>
      </c>
    </row>
    <row r="2" spans="1:2" x14ac:dyDescent="0.25">
      <c r="A2" s="237">
        <v>42340</v>
      </c>
      <c r="B2" t="s">
        <v>996</v>
      </c>
    </row>
  </sheetData>
  <sheetProtection password="CC48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06659C9D26643AA540CBD094E0397" ma:contentTypeVersion="14" ma:contentTypeDescription="Create a new document." ma:contentTypeScope="" ma:versionID="5018c6155e8e4379c85041cfa1560781">
  <xsd:schema xmlns:xsd="http://www.w3.org/2001/XMLSchema" xmlns:xs="http://www.w3.org/2001/XMLSchema" xmlns:p="http://schemas.microsoft.com/office/2006/metadata/properties" xmlns:ns2="a7c4c7f9-987c-475d-a26a-521e5d0f4dc5" xmlns:ns3="1ed8a9e0-df63-4c43-b0d4-c670c11769ef" targetNamespace="http://schemas.microsoft.com/office/2006/metadata/properties" ma:root="true" ma:fieldsID="e78bda9f13f2b71844c90a831e5f907d" ns2:_="" ns3:_="">
    <xsd:import namespace="a7c4c7f9-987c-475d-a26a-521e5d0f4dc5"/>
    <xsd:import namespace="1ed8a9e0-df63-4c43-b0d4-c670c1176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4c7f9-987c-475d-a26a-521e5d0f4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f72c3d0-7fd0-4fbd-ab6b-9c2f7dd1f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8a9e0-df63-4c43-b0d4-c670c11769e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0d5f31d-8b80-432c-9f59-750b76e5ea61}" ma:internalName="TaxCatchAll" ma:showField="CatchAllData" ma:web="1ed8a9e0-df63-4c43-b0d4-c670c11769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d8a9e0-df63-4c43-b0d4-c670c11769ef" xsi:nil="true"/>
    <lcf76f155ced4ddcb4097134ff3c332f xmlns="a7c4c7f9-987c-475d-a26a-521e5d0f4dc5">
      <Terms xmlns="http://schemas.microsoft.com/office/infopath/2007/PartnerControls"/>
    </lcf76f155ced4ddcb4097134ff3c332f>
    <MediaLengthInSeconds xmlns="a7c4c7f9-987c-475d-a26a-521e5d0f4dc5" xsi:nil="true"/>
  </documentManagement>
</p:properties>
</file>

<file path=customXml/itemProps1.xml><?xml version="1.0" encoding="utf-8"?>
<ds:datastoreItem xmlns:ds="http://schemas.openxmlformats.org/officeDocument/2006/customXml" ds:itemID="{1B46FBBE-0E2C-4248-8C46-2EDAA7C4F3D8}"/>
</file>

<file path=customXml/itemProps2.xml><?xml version="1.0" encoding="utf-8"?>
<ds:datastoreItem xmlns:ds="http://schemas.openxmlformats.org/officeDocument/2006/customXml" ds:itemID="{33AB49FE-F91E-4ACD-B6DC-0FC6C0EE9E71}"/>
</file>

<file path=customXml/itemProps3.xml><?xml version="1.0" encoding="utf-8"?>
<ds:datastoreItem xmlns:ds="http://schemas.openxmlformats.org/officeDocument/2006/customXml" ds:itemID="{9F9A12EE-58CD-41E3-AE9B-8F146B2B59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Worksheet</vt:lpstr>
      <vt:lpstr>Unc. Calculator</vt:lpstr>
      <vt:lpstr>Standard1</vt:lpstr>
      <vt:lpstr>Standard2</vt:lpstr>
      <vt:lpstr>Standard3</vt:lpstr>
      <vt:lpstr>Standard4</vt:lpstr>
      <vt:lpstr>Standard5</vt:lpstr>
      <vt:lpstr>Standard6</vt:lpstr>
      <vt:lpstr>Software Validation</vt:lpstr>
      <vt:lpstr>Worksheet!Print_Area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2015-12-02T21:03:32Z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0x010100D7106659C9D26643AA540CBD094E0397</vt:lpwstr>
  </property>
  <property fmtid="{D5CDD505-2E9C-101B-9397-08002B2CF9AE}" pid="3" name="Order">
    <vt:r8>5542500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